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420" windowWidth="11880" windowHeight="3555" tabRatio="767" firstSheet="6" activeTab="8"/>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10. Posgrado" sheetId="48" r:id="rId11"/>
    <sheet name="Programa rediseño" sheetId="51" r:id="rId12"/>
    <sheet name="8. Venta de Servicios" sheetId="43" state="hidden" r:id="rId13"/>
    <sheet name="1. Desarrollo e Innov. Curricu." sheetId="28" state="hidden" r:id="rId14"/>
    <sheet name="2. Investigación Científica" sheetId="21" state="hidden" r:id="rId15"/>
    <sheet name="3. Vinculación Univ. Sociedad" sheetId="22" state="hidden" r:id="rId16"/>
    <sheet name="4. Docencia y Profesorado Univ." sheetId="29" state="hidden" r:id="rId17"/>
    <sheet name="5. Estudiantes y Graduados" sheetId="30" state="hidden" r:id="rId18"/>
    <sheet name="6. Gestión del Conocimiento" sheetId="23" state="hidden" r:id="rId19"/>
    <sheet name="7. Lo Esencial de la Reforma U." sheetId="45" state="hidden" r:id="rId20"/>
    <sheet name="8. Asegura. de la Calid. y M" sheetId="33" state="hidden" r:id="rId21"/>
    <sheet name="9. Cultura de Inno. Insti..." sheetId="47" state="hidden" r:id="rId22"/>
    <sheet name="11. Gestion Administrativa" sheetId="24" state="hidden" r:id="rId23"/>
    <sheet name="12. Gestión del Talento Humano" sheetId="44" state="hidden" r:id="rId24"/>
    <sheet name="13. Gestión Académica" sheetId="31" state="hidden" r:id="rId25"/>
    <sheet name="14. Internacional... de la E.S." sheetId="46" state="hidden" r:id="rId26"/>
    <sheet name="15. Gobernabilidad y Proceso..." sheetId="34" state="hidden" r:id="rId27"/>
    <sheet name="16. Desa. del Sistema Educ.Sup." sheetId="49" state="hidden" r:id="rId28"/>
    <sheet name="17. Gestión TIC" sheetId="50" state="hidden" r:id="rId29"/>
  </sheets>
  <externalReferences>
    <externalReference r:id="rId30"/>
  </externalReferences>
  <definedNames>
    <definedName name="_xlnm._FilterDatabase" localSheetId="3" hidden="1">'1. TALLERES SEMINARIOS'!$C$11:$C$51</definedName>
    <definedName name="_xlnm._FilterDatabase" localSheetId="4" hidden="1">'2. CONTRATACION DE PERSONAL'!$C$12:$C$36</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ESPECIALES'!$J$13:$J$56</definedName>
    <definedName name="_xlnm._FilterDatabase" localSheetId="8" hidden="1">'6. Becas'!$J$13:$J$131</definedName>
    <definedName name="_xlnm._FilterDatabase" localSheetId="9" hidden="1">'7. Infraestructura'!$J$12:$J$187</definedName>
    <definedName name="_xlnm._FilterDatabase" localSheetId="12"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3">'1. Desarrollo e Innov. Curricu.'!$5:$7</definedName>
    <definedName name="_xlnm.Print_Titles" localSheetId="14">'2. Investigación Científica'!#REF!</definedName>
    <definedName name="_xlnm.Print_Titles" localSheetId="15">'3. Vinculación Univ. Sociedad'!#REF!</definedName>
    <definedName name="_xlnm.Print_Titles" localSheetId="0">'CME VACIO'!$1:$9</definedName>
  </definedNames>
  <calcPr calcId="145621"/>
</workbook>
</file>

<file path=xl/calcChain.xml><?xml version="1.0" encoding="utf-8"?>
<calcChain xmlns="http://schemas.openxmlformats.org/spreadsheetml/2006/main">
  <c r="N29" i="48" l="1"/>
  <c r="N31" i="48" l="1"/>
  <c r="O12" i="48" l="1"/>
  <c r="O20" i="48" l="1"/>
  <c r="O19" i="48"/>
  <c r="O18" i="48"/>
  <c r="O17" i="48"/>
  <c r="J117" i="12" l="1"/>
  <c r="I117" i="12"/>
  <c r="F117" i="12"/>
  <c r="J116" i="12"/>
  <c r="I116" i="12"/>
  <c r="F116" i="12"/>
  <c r="J115" i="12"/>
  <c r="I115" i="12"/>
  <c r="F115" i="12"/>
  <c r="I114" i="12"/>
  <c r="C111" i="12"/>
  <c r="O16" i="48"/>
  <c r="P11" i="48"/>
  <c r="J101" i="12"/>
  <c r="I101" i="12"/>
  <c r="F101" i="12"/>
  <c r="D107" i="12" l="1"/>
  <c r="P16" i="48" s="1"/>
  <c r="H16" i="48" s="1"/>
  <c r="N16" i="48" l="1"/>
  <c r="L16" i="48"/>
  <c r="J16" i="48"/>
  <c r="J100" i="12"/>
  <c r="I100" i="12"/>
  <c r="F100" i="12"/>
  <c r="J99" i="12"/>
  <c r="I99" i="12"/>
  <c r="F99" i="12"/>
  <c r="J98" i="12"/>
  <c r="I98" i="12"/>
  <c r="F98" i="12"/>
  <c r="J97" i="12"/>
  <c r="I97" i="12"/>
  <c r="F97" i="12"/>
  <c r="J96" i="12"/>
  <c r="I96" i="12"/>
  <c r="F96" i="12"/>
  <c r="J95" i="12"/>
  <c r="I95" i="12"/>
  <c r="F95" i="12"/>
  <c r="J94" i="12"/>
  <c r="I94" i="12"/>
  <c r="F94" i="12"/>
  <c r="J93" i="12"/>
  <c r="I93" i="12"/>
  <c r="F93" i="12"/>
  <c r="J92" i="12"/>
  <c r="I92" i="12"/>
  <c r="F92" i="12"/>
  <c r="J91" i="12"/>
  <c r="I91" i="12"/>
  <c r="F91" i="12"/>
  <c r="J90" i="12"/>
  <c r="I90" i="12"/>
  <c r="F90" i="12"/>
  <c r="J89" i="12"/>
  <c r="I89" i="12"/>
  <c r="J88" i="12"/>
  <c r="I88" i="12"/>
  <c r="F88" i="12"/>
  <c r="J87" i="12"/>
  <c r="I87" i="12"/>
  <c r="F87" i="12"/>
  <c r="J86" i="12"/>
  <c r="I86" i="12"/>
  <c r="F86" i="12"/>
  <c r="J85" i="12"/>
  <c r="I85" i="12"/>
  <c r="F85" i="12"/>
  <c r="J84" i="12"/>
  <c r="I84" i="12"/>
  <c r="F84" i="12"/>
  <c r="J83" i="12"/>
  <c r="I83" i="12"/>
  <c r="F83" i="12"/>
  <c r="J82" i="12"/>
  <c r="I82" i="12"/>
  <c r="F82" i="12"/>
  <c r="J81" i="12"/>
  <c r="I81" i="12"/>
  <c r="F81" i="12"/>
  <c r="J80" i="12"/>
  <c r="I80" i="12"/>
  <c r="F80" i="12"/>
  <c r="J79" i="12"/>
  <c r="I79" i="12"/>
  <c r="J78" i="12"/>
  <c r="I78" i="12"/>
  <c r="F78" i="12"/>
  <c r="J77" i="12"/>
  <c r="I77" i="12"/>
  <c r="F77" i="12"/>
  <c r="J76" i="12"/>
  <c r="I76" i="12"/>
  <c r="J75" i="12"/>
  <c r="I75" i="12"/>
  <c r="F75" i="12"/>
  <c r="J74" i="12"/>
  <c r="I74" i="12"/>
  <c r="F74" i="12"/>
  <c r="J73" i="12"/>
  <c r="I73" i="12"/>
  <c r="F73" i="12"/>
  <c r="J72" i="12"/>
  <c r="I72" i="12"/>
  <c r="F72" i="12"/>
  <c r="J71" i="12"/>
  <c r="I71" i="12"/>
  <c r="F71" i="12"/>
  <c r="J70" i="12"/>
  <c r="I70" i="12"/>
  <c r="F70" i="12"/>
  <c r="J69" i="12"/>
  <c r="I69" i="12"/>
  <c r="F69" i="12"/>
  <c r="J68" i="12"/>
  <c r="I68" i="12"/>
  <c r="F68" i="12"/>
  <c r="J67" i="12"/>
  <c r="I67" i="12"/>
  <c r="F67" i="12"/>
  <c r="I66" i="12"/>
  <c r="C63" i="12"/>
  <c r="D59" i="12" l="1"/>
  <c r="P13" i="48" s="1"/>
  <c r="O8" i="48"/>
  <c r="K22" i="8"/>
  <c r="J22" i="8"/>
  <c r="G22" i="8"/>
  <c r="K21" i="8"/>
  <c r="J21" i="8"/>
  <c r="J20" i="8"/>
  <c r="G20" i="8"/>
  <c r="G26" i="8"/>
  <c r="F28" i="8"/>
  <c r="G28" i="8"/>
  <c r="F27" i="8"/>
  <c r="G27" i="8"/>
  <c r="G23" i="8"/>
  <c r="F25" i="8"/>
  <c r="G25" i="8"/>
  <c r="F24" i="8"/>
  <c r="G24" i="8"/>
  <c r="G45" i="8"/>
  <c r="G46" i="8"/>
  <c r="D38" i="8"/>
  <c r="P9" i="48"/>
  <c r="L9" i="48" s="1"/>
  <c r="P14" i="48"/>
  <c r="P15" i="48"/>
  <c r="P17" i="48"/>
  <c r="P18" i="48"/>
  <c r="K46" i="8"/>
  <c r="J46" i="8"/>
  <c r="J45" i="8"/>
  <c r="C42" i="8"/>
  <c r="G29" i="8"/>
  <c r="F30" i="8"/>
  <c r="J29" i="8"/>
  <c r="K29" i="8"/>
  <c r="J30" i="8"/>
  <c r="K30" i="8"/>
  <c r="F31" i="8"/>
  <c r="G31" i="8"/>
  <c r="J31" i="8"/>
  <c r="K31" i="8"/>
  <c r="N47" i="21"/>
  <c r="M47" i="21"/>
  <c r="L47" i="21"/>
  <c r="K47" i="21"/>
  <c r="J47" i="21"/>
  <c r="I47" i="21"/>
  <c r="H47" i="21"/>
  <c r="G47" i="21"/>
  <c r="P46" i="21"/>
  <c r="O46" i="21"/>
  <c r="P45" i="21"/>
  <c r="O45" i="21"/>
  <c r="P44" i="21"/>
  <c r="O44" i="21"/>
  <c r="P43" i="21"/>
  <c r="O43" i="21"/>
  <c r="P42" i="21"/>
  <c r="O42" i="21"/>
  <c r="P41" i="21"/>
  <c r="O41" i="21"/>
  <c r="P40" i="21"/>
  <c r="O40" i="21"/>
  <c r="P39" i="21"/>
  <c r="O39" i="21"/>
  <c r="P38" i="21"/>
  <c r="O38" i="21"/>
  <c r="P37" i="21"/>
  <c r="O37" i="21"/>
  <c r="P36" i="21"/>
  <c r="O36" i="21"/>
  <c r="P35" i="21"/>
  <c r="O35" i="21"/>
  <c r="P34" i="21"/>
  <c r="O34" i="21"/>
  <c r="P33" i="21"/>
  <c r="O33" i="21"/>
  <c r="P30" i="21"/>
  <c r="O30" i="21"/>
  <c r="P29" i="21"/>
  <c r="O29" i="21"/>
  <c r="P28" i="21"/>
  <c r="O28" i="21"/>
  <c r="P27" i="21"/>
  <c r="O27" i="21"/>
  <c r="P26" i="21"/>
  <c r="O26" i="21"/>
  <c r="P25" i="21"/>
  <c r="O25" i="21"/>
  <c r="P24" i="21"/>
  <c r="O24" i="21"/>
  <c r="P23" i="21"/>
  <c r="O23" i="21"/>
  <c r="P22" i="21"/>
  <c r="O22" i="21"/>
  <c r="P21" i="21"/>
  <c r="O21" i="21"/>
  <c r="P20" i="21"/>
  <c r="O20" i="21"/>
  <c r="P19" i="21"/>
  <c r="O19" i="21"/>
  <c r="P18" i="21"/>
  <c r="O18" i="21"/>
  <c r="P17" i="21"/>
  <c r="O17" i="21"/>
  <c r="P16" i="21"/>
  <c r="O16" i="21"/>
  <c r="P15" i="21"/>
  <c r="O15" i="21"/>
  <c r="P14" i="21"/>
  <c r="O14" i="21"/>
  <c r="P13" i="21"/>
  <c r="O13" i="21"/>
  <c r="P12" i="21"/>
  <c r="O12" i="21"/>
  <c r="P11" i="21"/>
  <c r="O11" i="21"/>
  <c r="P10" i="21"/>
  <c r="O10" i="21"/>
  <c r="P9" i="21"/>
  <c r="O9" i="21"/>
  <c r="P8" i="21"/>
  <c r="P47" i="21"/>
  <c r="O8" i="21"/>
  <c r="O47" i="21"/>
  <c r="F50" i="12"/>
  <c r="F28" i="12"/>
  <c r="F30" i="12"/>
  <c r="P10" i="48"/>
  <c r="G45" i="7"/>
  <c r="G44" i="7"/>
  <c r="G43" i="7"/>
  <c r="G42" i="7"/>
  <c r="G41" i="7"/>
  <c r="G40" i="7"/>
  <c r="G39" i="7"/>
  <c r="G38" i="7"/>
  <c r="G37" i="7"/>
  <c r="G36" i="7"/>
  <c r="D29" i="7" s="1"/>
  <c r="G26" i="7"/>
  <c r="G25" i="7"/>
  <c r="G24" i="7"/>
  <c r="G23" i="7"/>
  <c r="G22" i="7"/>
  <c r="G21" i="7"/>
  <c r="G20" i="7"/>
  <c r="G19" i="7"/>
  <c r="G18" i="7"/>
  <c r="G17" i="7"/>
  <c r="F49" i="12"/>
  <c r="D112" i="38" s="1"/>
  <c r="F48" i="12"/>
  <c r="F47" i="12"/>
  <c r="D132" i="38" s="1"/>
  <c r="F46" i="12"/>
  <c r="F45" i="12"/>
  <c r="F44" i="12"/>
  <c r="F43" i="12"/>
  <c r="F42" i="12"/>
  <c r="F41" i="12"/>
  <c r="F40" i="12"/>
  <c r="F39" i="12"/>
  <c r="F38" i="12"/>
  <c r="F37" i="12"/>
  <c r="F36" i="12"/>
  <c r="F35" i="12"/>
  <c r="F34" i="12"/>
  <c r="F33" i="12"/>
  <c r="F32" i="12"/>
  <c r="F31" i="12"/>
  <c r="F29" i="12"/>
  <c r="F26" i="12"/>
  <c r="D187" i="38" s="1"/>
  <c r="F25" i="12"/>
  <c r="F24" i="12"/>
  <c r="F23" i="12"/>
  <c r="F22" i="12"/>
  <c r="F21" i="12"/>
  <c r="F20" i="12"/>
  <c r="F19" i="12"/>
  <c r="F18" i="12"/>
  <c r="G17" i="8"/>
  <c r="G19" i="8"/>
  <c r="D10" i="8"/>
  <c r="P8" i="48" s="1"/>
  <c r="L8" i="48" s="1"/>
  <c r="D22" i="38"/>
  <c r="C143" i="43"/>
  <c r="C100" i="43"/>
  <c r="C57" i="43"/>
  <c r="C14" i="43"/>
  <c r="C163" i="42"/>
  <c r="C133" i="42"/>
  <c r="C103" i="42"/>
  <c r="C73" i="42"/>
  <c r="C43" i="42"/>
  <c r="C107" i="40"/>
  <c r="C76" i="40"/>
  <c r="C45" i="40"/>
  <c r="C13" i="42"/>
  <c r="C14" i="40"/>
  <c r="C14" i="12"/>
  <c r="C267" i="10"/>
  <c r="C244" i="10"/>
  <c r="C221" i="10"/>
  <c r="C198" i="10"/>
  <c r="C175" i="10"/>
  <c r="C152" i="10"/>
  <c r="C129" i="10"/>
  <c r="C106" i="10"/>
  <c r="C83" i="10"/>
  <c r="C60" i="10"/>
  <c r="C14" i="10"/>
  <c r="C223" i="9"/>
  <c r="C204" i="9"/>
  <c r="C185" i="9"/>
  <c r="C166" i="9"/>
  <c r="C147" i="9"/>
  <c r="C128" i="9"/>
  <c r="C109" i="9"/>
  <c r="C90" i="9"/>
  <c r="C71" i="9"/>
  <c r="C52" i="9"/>
  <c r="C33" i="9"/>
  <c r="C14" i="9"/>
  <c r="C14" i="8"/>
  <c r="C33" i="7"/>
  <c r="C14" i="7"/>
  <c r="O23" i="50"/>
  <c r="P23" i="50"/>
  <c r="O24" i="50"/>
  <c r="P24" i="50"/>
  <c r="O25" i="50"/>
  <c r="P25" i="50"/>
  <c r="O26" i="50"/>
  <c r="P26" i="50"/>
  <c r="O27" i="50"/>
  <c r="P27" i="50"/>
  <c r="O28" i="50"/>
  <c r="P28" i="50"/>
  <c r="O29" i="50"/>
  <c r="P29" i="50"/>
  <c r="O30" i="50"/>
  <c r="P30" i="50"/>
  <c r="O31" i="50"/>
  <c r="P31" i="50"/>
  <c r="O32" i="50"/>
  <c r="P32" i="50"/>
  <c r="O33" i="50"/>
  <c r="P33" i="50"/>
  <c r="O34" i="50"/>
  <c r="P34" i="50"/>
  <c r="O35" i="50"/>
  <c r="P35" i="50"/>
  <c r="O36" i="50"/>
  <c r="P36" i="50"/>
  <c r="O37" i="50"/>
  <c r="P37" i="50"/>
  <c r="O38" i="50"/>
  <c r="P38" i="50"/>
  <c r="O39" i="50"/>
  <c r="P39" i="50"/>
  <c r="O40" i="50"/>
  <c r="P40" i="50"/>
  <c r="O41" i="50"/>
  <c r="P41" i="50"/>
  <c r="O42" i="50"/>
  <c r="P42" i="50"/>
  <c r="O43" i="50"/>
  <c r="P43" i="50"/>
  <c r="O44" i="50"/>
  <c r="P44" i="50"/>
  <c r="O45" i="50"/>
  <c r="P45" i="50"/>
  <c r="O46" i="50"/>
  <c r="P46" i="50"/>
  <c r="O47" i="50"/>
  <c r="P47" i="50"/>
  <c r="O48" i="50"/>
  <c r="P48" i="50"/>
  <c r="O49" i="50"/>
  <c r="P49" i="50"/>
  <c r="O50" i="50"/>
  <c r="P50" i="50"/>
  <c r="O51" i="50"/>
  <c r="P51" i="50"/>
  <c r="O52" i="50"/>
  <c r="P5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O70" i="50"/>
  <c r="P70" i="50"/>
  <c r="O71" i="50"/>
  <c r="P71" i="50"/>
  <c r="O72" i="50"/>
  <c r="P72" i="50"/>
  <c r="N74" i="50"/>
  <c r="M74" i="50"/>
  <c r="L74" i="50"/>
  <c r="K74" i="50"/>
  <c r="J74" i="50"/>
  <c r="I74" i="50"/>
  <c r="H74" i="50"/>
  <c r="G74" i="50"/>
  <c r="P73" i="50"/>
  <c r="O73" i="50"/>
  <c r="P22" i="50"/>
  <c r="O22" i="50"/>
  <c r="P21" i="50"/>
  <c r="O21" i="50"/>
  <c r="P20" i="50"/>
  <c r="O20" i="50"/>
  <c r="P19" i="50"/>
  <c r="O19" i="50"/>
  <c r="P18" i="50"/>
  <c r="O18" i="50"/>
  <c r="O74" i="50"/>
  <c r="P74" i="50"/>
  <c r="I24" i="27"/>
  <c r="F207" i="27"/>
  <c r="E207" i="27"/>
  <c r="I541" i="38"/>
  <c r="G541" i="38"/>
  <c r="R2" i="43"/>
  <c r="R2" i="42"/>
  <c r="R2" i="40"/>
  <c r="R2" i="12"/>
  <c r="R2" i="10"/>
  <c r="R2" i="9"/>
  <c r="R2" i="8"/>
  <c r="S2" i="7"/>
  <c r="T2" i="7"/>
  <c r="S2" i="8"/>
  <c r="S2" i="9"/>
  <c r="S2" i="10"/>
  <c r="S2" i="12"/>
  <c r="S2" i="40"/>
  <c r="S2" i="42"/>
  <c r="S2" i="43"/>
  <c r="F217" i="27"/>
  <c r="F216" i="27"/>
  <c r="F215" i="27"/>
  <c r="F214" i="27"/>
  <c r="F213" i="27"/>
  <c r="E217" i="27"/>
  <c r="E216" i="27"/>
  <c r="E215" i="27"/>
  <c r="E214" i="27"/>
  <c r="E213" i="27"/>
  <c r="D217" i="27"/>
  <c r="D216" i="27"/>
  <c r="D215" i="27"/>
  <c r="D214" i="27"/>
  <c r="D213" i="27"/>
  <c r="C217" i="27"/>
  <c r="C216" i="27"/>
  <c r="C215" i="27"/>
  <c r="C214" i="27"/>
  <c r="C213" i="27"/>
  <c r="BN3" i="43"/>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3" i="47"/>
  <c r="O13" i="47"/>
  <c r="P14" i="44"/>
  <c r="O14" i="44"/>
  <c r="P13" i="44"/>
  <c r="O13" i="44"/>
  <c r="O10" i="44"/>
  <c r="P10" i="44"/>
  <c r="O11" i="44"/>
  <c r="P11" i="44"/>
  <c r="O12" i="44"/>
  <c r="P12" i="44"/>
  <c r="O15" i="44"/>
  <c r="P15" i="44"/>
  <c r="O13" i="49"/>
  <c r="P13" i="49"/>
  <c r="O14" i="49"/>
  <c r="P14" i="49"/>
  <c r="O15" i="49"/>
  <c r="P15" i="49"/>
  <c r="O16" i="49"/>
  <c r="P16" i="49"/>
  <c r="O17" i="49"/>
  <c r="P17" i="49"/>
  <c r="O18" i="49"/>
  <c r="P18" i="49"/>
  <c r="O23" i="49"/>
  <c r="P23" i="49"/>
  <c r="O24" i="49"/>
  <c r="P24" i="49"/>
  <c r="O25" i="49"/>
  <c r="P25" i="49"/>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c r="P70" i="49"/>
  <c r="I23" i="27"/>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9" i="46"/>
  <c r="P9" i="46"/>
  <c r="O10" i="46"/>
  <c r="P10" i="46"/>
  <c r="O12" i="46"/>
  <c r="P12" i="46"/>
  <c r="O15" i="46"/>
  <c r="P15"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P8" i="46"/>
  <c r="O8" i="46"/>
  <c r="P20" i="31"/>
  <c r="O20" i="31"/>
  <c r="P19" i="31"/>
  <c r="O19" i="31"/>
  <c r="P18" i="31"/>
  <c r="O18" i="31"/>
  <c r="P17" i="31"/>
  <c r="O17" i="31"/>
  <c r="P16" i="31"/>
  <c r="O16" i="31"/>
  <c r="P15" i="31"/>
  <c r="O15" i="31"/>
  <c r="P14" i="31"/>
  <c r="O14" i="31"/>
  <c r="P13" i="31"/>
  <c r="O13" i="31"/>
  <c r="P12" i="31"/>
  <c r="O12" i="31"/>
  <c r="P11" i="31"/>
  <c r="O11" i="31"/>
  <c r="P10" i="31"/>
  <c r="O10" i="31"/>
  <c r="P9" i="31"/>
  <c r="O9" i="31"/>
  <c r="O9" i="44"/>
  <c r="P9" i="44"/>
  <c r="O16" i="44"/>
  <c r="P16" i="44"/>
  <c r="O17" i="44"/>
  <c r="P17" i="44"/>
  <c r="O18" i="44"/>
  <c r="P18" i="44"/>
  <c r="O19" i="44"/>
  <c r="P19" i="44"/>
  <c r="O20" i="44"/>
  <c r="P20" i="44"/>
  <c r="P8" i="44"/>
  <c r="O8" i="44"/>
  <c r="O10" i="24"/>
  <c r="P10" i="24"/>
  <c r="O11" i="24"/>
  <c r="P11" i="24"/>
  <c r="O12" i="24"/>
  <c r="P12" i="24"/>
  <c r="O13" i="24"/>
  <c r="P13" i="24"/>
  <c r="O14" i="24"/>
  <c r="P14" i="24"/>
  <c r="O15" i="24"/>
  <c r="P15" i="24"/>
  <c r="O16" i="24"/>
  <c r="P16" i="24"/>
  <c r="O17" i="24"/>
  <c r="P17" i="24"/>
  <c r="O18" i="24"/>
  <c r="P18" i="24"/>
  <c r="O19" i="24"/>
  <c r="P19" i="24"/>
  <c r="O20" i="24"/>
  <c r="P20" i="24"/>
  <c r="O21" i="24"/>
  <c r="P21" i="24"/>
  <c r="O22" i="24"/>
  <c r="P22" i="24"/>
  <c r="O23" i="24"/>
  <c r="P23" i="24"/>
  <c r="O24" i="24"/>
  <c r="P24" i="24"/>
  <c r="O25" i="24"/>
  <c r="P25" i="24"/>
  <c r="O26" i="24"/>
  <c r="P26" i="24"/>
  <c r="O27" i="24"/>
  <c r="P27" i="24"/>
  <c r="O28" i="24"/>
  <c r="P28" i="24"/>
  <c r="O29" i="24"/>
  <c r="P29" i="24"/>
  <c r="O30" i="24"/>
  <c r="P30" i="24"/>
  <c r="O31" i="24"/>
  <c r="P31" i="24"/>
  <c r="O32" i="24"/>
  <c r="P32" i="24"/>
  <c r="O33" i="24"/>
  <c r="P33" i="24"/>
  <c r="O34" i="24"/>
  <c r="P34" i="24"/>
  <c r="O35" i="24"/>
  <c r="P35" i="24"/>
  <c r="O36" i="24"/>
  <c r="P36" i="24"/>
  <c r="O37" i="24"/>
  <c r="P37" i="24"/>
  <c r="O38" i="24"/>
  <c r="P38" i="24"/>
  <c r="P9" i="24"/>
  <c r="O9" i="24"/>
  <c r="O9" i="47"/>
  <c r="P9" i="47"/>
  <c r="O10" i="47"/>
  <c r="P10" i="47"/>
  <c r="O11" i="47"/>
  <c r="P11" i="47"/>
  <c r="O12" i="47"/>
  <c r="P12" i="47"/>
  <c r="O14" i="47"/>
  <c r="P14" i="47"/>
  <c r="O15" i="47"/>
  <c r="P15" i="47"/>
  <c r="O16" i="47"/>
  <c r="P16" i="47"/>
  <c r="O17" i="47"/>
  <c r="P17" i="47"/>
  <c r="O18" i="47"/>
  <c r="P18" i="47"/>
  <c r="O19" i="47"/>
  <c r="P19" i="47"/>
  <c r="O20" i="47"/>
  <c r="P20" i="47"/>
  <c r="P8" i="47"/>
  <c r="O8" i="47"/>
  <c r="O11" i="33"/>
  <c r="P11" i="33"/>
  <c r="O12" i="33"/>
  <c r="P12" i="33"/>
  <c r="O13" i="33"/>
  <c r="P13" i="33"/>
  <c r="O14" i="33"/>
  <c r="P14" i="33"/>
  <c r="O15" i="33"/>
  <c r="P15" i="33"/>
  <c r="O16" i="33"/>
  <c r="P16" i="33"/>
  <c r="O17" i="33"/>
  <c r="P17" i="33"/>
  <c r="O18" i="33"/>
  <c r="P18" i="33"/>
  <c r="O19" i="33"/>
  <c r="P19" i="33"/>
  <c r="O20" i="33"/>
  <c r="P20" i="33"/>
  <c r="O21" i="33"/>
  <c r="P21" i="33"/>
  <c r="O22" i="33"/>
  <c r="P22" i="33"/>
  <c r="O23" i="33"/>
  <c r="P23" i="33"/>
  <c r="O24" i="33"/>
  <c r="P24" i="33"/>
  <c r="O25" i="33"/>
  <c r="P25" i="33"/>
  <c r="O26" i="33"/>
  <c r="P26" i="33"/>
  <c r="O27" i="33"/>
  <c r="P27" i="33"/>
  <c r="O28" i="33"/>
  <c r="P28" i="33"/>
  <c r="O29" i="33"/>
  <c r="P29" i="33"/>
  <c r="O30" i="33"/>
  <c r="P30" i="33"/>
  <c r="O31" i="33"/>
  <c r="P31" i="33"/>
  <c r="O32" i="33"/>
  <c r="P32" i="33"/>
  <c r="O33" i="33"/>
  <c r="P33" i="33"/>
  <c r="O34" i="33"/>
  <c r="P34" i="33"/>
  <c r="O35" i="33"/>
  <c r="P35" i="33"/>
  <c r="P10" i="33"/>
  <c r="O10" i="33"/>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O33" i="45"/>
  <c r="P33" i="45"/>
  <c r="P7" i="45"/>
  <c r="O7" i="45"/>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O26" i="23"/>
  <c r="P26" i="23"/>
  <c r="P8" i="23"/>
  <c r="O8" i="23"/>
  <c r="P42" i="30"/>
  <c r="O42" i="30"/>
  <c r="P41" i="30"/>
  <c r="O41" i="30"/>
  <c r="P40" i="30"/>
  <c r="O40" i="30"/>
  <c r="P39" i="30"/>
  <c r="O39" i="30"/>
  <c r="P38" i="30"/>
  <c r="O38" i="30"/>
  <c r="P37" i="30"/>
  <c r="O37" i="30"/>
  <c r="P36" i="30"/>
  <c r="O36" i="30"/>
  <c r="P35" i="30"/>
  <c r="O35" i="30"/>
  <c r="P34" i="30"/>
  <c r="O34" i="30"/>
  <c r="P33" i="30"/>
  <c r="O33" i="30"/>
  <c r="P32" i="30"/>
  <c r="O32" i="30"/>
  <c r="P31" i="30"/>
  <c r="O31" i="30"/>
  <c r="P29" i="30"/>
  <c r="O29" i="30"/>
  <c r="P28" i="30"/>
  <c r="O28" i="30"/>
  <c r="P27" i="30"/>
  <c r="O27" i="30"/>
  <c r="P26" i="30"/>
  <c r="O26" i="30"/>
  <c r="P25" i="30"/>
  <c r="O25" i="30"/>
  <c r="P24" i="30"/>
  <c r="O24" i="30"/>
  <c r="P23" i="30"/>
  <c r="O23" i="30"/>
  <c r="P22" i="30"/>
  <c r="O22" i="30"/>
  <c r="P21" i="30"/>
  <c r="O21" i="30"/>
  <c r="P20" i="30"/>
  <c r="O20" i="30"/>
  <c r="P19" i="30"/>
  <c r="O19" i="30"/>
  <c r="P18" i="30"/>
  <c r="O18" i="30"/>
  <c r="P17" i="30"/>
  <c r="O17" i="30"/>
  <c r="P16" i="30"/>
  <c r="O16" i="30"/>
  <c r="P15" i="30"/>
  <c r="O15" i="30"/>
  <c r="P14" i="30"/>
  <c r="O14" i="30"/>
  <c r="P13" i="30"/>
  <c r="O13" i="30"/>
  <c r="P12" i="30"/>
  <c r="O12" i="30"/>
  <c r="P11" i="30"/>
  <c r="O11" i="30"/>
  <c r="P10" i="30"/>
  <c r="O10" i="30"/>
  <c r="P20" i="29"/>
  <c r="O20" i="29"/>
  <c r="P19" i="29"/>
  <c r="O19" i="29"/>
  <c r="P18" i="29"/>
  <c r="O18" i="29"/>
  <c r="P17" i="29"/>
  <c r="O17" i="29"/>
  <c r="P16" i="29"/>
  <c r="O16" i="29"/>
  <c r="P15" i="29"/>
  <c r="O15" i="29"/>
  <c r="P14" i="29"/>
  <c r="O14" i="29"/>
  <c r="P13" i="29"/>
  <c r="O13" i="29"/>
  <c r="P12" i="29"/>
  <c r="O12" i="29"/>
  <c r="P11" i="29"/>
  <c r="O11" i="29"/>
  <c r="P10" i="29"/>
  <c r="O10" i="29"/>
  <c r="P9" i="29"/>
  <c r="O9" i="29"/>
  <c r="P8" i="29"/>
  <c r="O8" i="29"/>
  <c r="P72" i="22"/>
  <c r="O72" i="22"/>
  <c r="P71" i="22"/>
  <c r="O71" i="22"/>
  <c r="P70" i="22"/>
  <c r="O70" i="22"/>
  <c r="P69" i="22"/>
  <c r="O69" i="22"/>
  <c r="P68" i="22"/>
  <c r="O68" i="22"/>
  <c r="P67" i="22"/>
  <c r="O67" i="22"/>
  <c r="P66" i="22"/>
  <c r="O66" i="22"/>
  <c r="P65" i="22"/>
  <c r="O65" i="22"/>
  <c r="P64" i="22"/>
  <c r="O64" i="22"/>
  <c r="P63" i="22"/>
  <c r="O63" i="22"/>
  <c r="P62" i="22"/>
  <c r="O62" i="22"/>
  <c r="P61" i="22"/>
  <c r="O61" i="22"/>
  <c r="P60" i="22"/>
  <c r="O60" i="22"/>
  <c r="P59" i="22"/>
  <c r="O59" i="22"/>
  <c r="P58" i="22"/>
  <c r="O58" i="22"/>
  <c r="P57" i="22"/>
  <c r="O57" i="22"/>
  <c r="P56" i="22"/>
  <c r="O56" i="22"/>
  <c r="P55" i="22"/>
  <c r="O55" i="22"/>
  <c r="P54" i="22"/>
  <c r="O54" i="22"/>
  <c r="P53" i="22"/>
  <c r="O53" i="22"/>
  <c r="P52" i="22"/>
  <c r="O52" i="22"/>
  <c r="P51" i="22"/>
  <c r="O51" i="22"/>
  <c r="P50" i="22"/>
  <c r="O50" i="22"/>
  <c r="P49" i="22"/>
  <c r="O49" i="22"/>
  <c r="P48" i="22"/>
  <c r="O48" i="22"/>
  <c r="P47" i="22"/>
  <c r="O47" i="22"/>
  <c r="P46" i="22"/>
  <c r="O46" i="22"/>
  <c r="P45" i="22"/>
  <c r="O45" i="22"/>
  <c r="P44" i="22"/>
  <c r="O44" i="22"/>
  <c r="P43" i="22"/>
  <c r="O43" i="22"/>
  <c r="P42" i="22"/>
  <c r="O42" i="22"/>
  <c r="P41" i="22"/>
  <c r="O41" i="22"/>
  <c r="P40" i="22"/>
  <c r="O40" i="22"/>
  <c r="P39" i="22"/>
  <c r="O39" i="22"/>
  <c r="P38" i="22"/>
  <c r="O38" i="22"/>
  <c r="P37" i="22"/>
  <c r="O37" i="22"/>
  <c r="P36" i="22"/>
  <c r="O36" i="22"/>
  <c r="P35" i="22"/>
  <c r="O35" i="22"/>
  <c r="P34" i="22"/>
  <c r="O34" i="22"/>
  <c r="P33" i="22"/>
  <c r="O33" i="22"/>
  <c r="P32" i="22"/>
  <c r="O32" i="22"/>
  <c r="P31" i="22"/>
  <c r="O31" i="22"/>
  <c r="P30" i="22"/>
  <c r="O30" i="22"/>
  <c r="P29" i="22"/>
  <c r="O29" i="22"/>
  <c r="P28" i="22"/>
  <c r="O28" i="22"/>
  <c r="P27" i="22"/>
  <c r="O27" i="22"/>
  <c r="P26" i="22"/>
  <c r="O26" i="22"/>
  <c r="P25" i="22"/>
  <c r="O25" i="22"/>
  <c r="P24" i="22"/>
  <c r="O24" i="22"/>
  <c r="P23" i="22"/>
  <c r="O23" i="22"/>
  <c r="P22" i="22"/>
  <c r="O22" i="22"/>
  <c r="P21" i="22"/>
  <c r="O21" i="22"/>
  <c r="P20" i="22"/>
  <c r="O20" i="22"/>
  <c r="P19" i="22"/>
  <c r="O19" i="22"/>
  <c r="P18" i="22"/>
  <c r="O18" i="22"/>
  <c r="P17" i="22"/>
  <c r="O17" i="22"/>
  <c r="P16" i="22"/>
  <c r="O16" i="22"/>
  <c r="P15" i="22"/>
  <c r="O15" i="22"/>
  <c r="P14" i="22"/>
  <c r="O14" i="22"/>
  <c r="P13" i="22"/>
  <c r="O13" i="22"/>
  <c r="P12" i="22"/>
  <c r="O12" i="22"/>
  <c r="P11" i="22"/>
  <c r="O11" i="22"/>
  <c r="P10" i="22"/>
  <c r="O10" i="22"/>
  <c r="P9" i="22"/>
  <c r="O9" i="22"/>
  <c r="P73" i="22"/>
  <c r="O73" i="22"/>
  <c r="O10" i="28"/>
  <c r="O11" i="28"/>
  <c r="O12" i="28"/>
  <c r="O13" i="28"/>
  <c r="O14" i="28"/>
  <c r="O15" i="28"/>
  <c r="O16" i="28"/>
  <c r="O17" i="28"/>
  <c r="O18" i="28"/>
  <c r="O19" i="28"/>
  <c r="O20" i="28"/>
  <c r="O21" i="28"/>
  <c r="O22" i="28"/>
  <c r="O23" i="28"/>
  <c r="O24" i="28"/>
  <c r="O25" i="28"/>
  <c r="O26" i="28"/>
  <c r="O27" i="28"/>
  <c r="O9" i="28"/>
  <c r="P9" i="28"/>
  <c r="P10" i="28"/>
  <c r="P11" i="28"/>
  <c r="P12" i="28"/>
  <c r="P13" i="28"/>
  <c r="P14" i="28"/>
  <c r="P15" i="28"/>
  <c r="P16" i="28"/>
  <c r="P17" i="28"/>
  <c r="P18" i="28"/>
  <c r="P19" i="28"/>
  <c r="P20" i="28"/>
  <c r="P21" i="28"/>
  <c r="P22" i="28"/>
  <c r="P23" i="28"/>
  <c r="P24" i="28"/>
  <c r="P25" i="28"/>
  <c r="P26" i="28"/>
  <c r="P27" i="28"/>
  <c r="O179" i="43"/>
  <c r="Q179" i="43"/>
  <c r="I179" i="43"/>
  <c r="F179" i="43"/>
  <c r="O178" i="43"/>
  <c r="Q178" i="43"/>
  <c r="I178" i="43"/>
  <c r="F178" i="43"/>
  <c r="O177" i="43"/>
  <c r="Q177" i="43"/>
  <c r="I177" i="43"/>
  <c r="F177" i="43"/>
  <c r="O176" i="43"/>
  <c r="Q176" i="43"/>
  <c r="I176" i="43"/>
  <c r="F176" i="43"/>
  <c r="O175" i="43"/>
  <c r="Q175" i="43"/>
  <c r="I175" i="43"/>
  <c r="F175" i="43"/>
  <c r="O174" i="43"/>
  <c r="Q174" i="43"/>
  <c r="I174" i="43"/>
  <c r="F174" i="43"/>
  <c r="O173" i="43"/>
  <c r="Q173" i="43"/>
  <c r="I173" i="43"/>
  <c r="F173" i="43"/>
  <c r="O172" i="43"/>
  <c r="Q172" i="43"/>
  <c r="I172" i="43"/>
  <c r="F172" i="43"/>
  <c r="O171" i="43"/>
  <c r="Q171" i="43"/>
  <c r="I171" i="43"/>
  <c r="F171" i="43"/>
  <c r="O170" i="43"/>
  <c r="Q170" i="43"/>
  <c r="I170" i="43"/>
  <c r="F170" i="43"/>
  <c r="O169" i="43"/>
  <c r="Q169" i="43"/>
  <c r="I169" i="43"/>
  <c r="F169" i="43"/>
  <c r="O168" i="43"/>
  <c r="Q168" i="43"/>
  <c r="I168" i="43"/>
  <c r="F168" i="43"/>
  <c r="O167" i="43"/>
  <c r="Q167" i="43"/>
  <c r="I167" i="43"/>
  <c r="F167" i="43"/>
  <c r="O166" i="43"/>
  <c r="Q166" i="43"/>
  <c r="I166" i="43"/>
  <c r="F166" i="43"/>
  <c r="O165" i="43"/>
  <c r="Q165" i="43"/>
  <c r="I165" i="43"/>
  <c r="F165" i="43"/>
  <c r="O164" i="43"/>
  <c r="Q164" i="43"/>
  <c r="I164" i="43"/>
  <c r="F164" i="43"/>
  <c r="O163" i="43"/>
  <c r="Q163" i="43"/>
  <c r="I163" i="43"/>
  <c r="F163" i="43"/>
  <c r="O162" i="43"/>
  <c r="Q162" i="43"/>
  <c r="I162" i="43"/>
  <c r="F162" i="43"/>
  <c r="O161" i="43"/>
  <c r="Q161" i="43"/>
  <c r="I161" i="43"/>
  <c r="F161" i="43"/>
  <c r="O160" i="43"/>
  <c r="Q160" i="43"/>
  <c r="I160" i="43"/>
  <c r="F160" i="43"/>
  <c r="O159" i="43"/>
  <c r="Q159" i="43"/>
  <c r="I159" i="43"/>
  <c r="F159" i="43"/>
  <c r="O158" i="43"/>
  <c r="Q158" i="43"/>
  <c r="I158" i="43"/>
  <c r="F158" i="43"/>
  <c r="O157" i="43"/>
  <c r="Q157" i="43"/>
  <c r="I157" i="43"/>
  <c r="F157" i="43"/>
  <c r="O156" i="43"/>
  <c r="Q156" i="43"/>
  <c r="I156" i="43"/>
  <c r="F156" i="43"/>
  <c r="O155" i="43"/>
  <c r="Q155" i="43"/>
  <c r="I155" i="43"/>
  <c r="F155" i="43"/>
  <c r="O154" i="43"/>
  <c r="Q154" i="43"/>
  <c r="I154" i="43"/>
  <c r="F154" i="43"/>
  <c r="O153" i="43"/>
  <c r="Q153" i="43"/>
  <c r="I153" i="43"/>
  <c r="F153" i="43"/>
  <c r="O152" i="43"/>
  <c r="Q152" i="43"/>
  <c r="I152" i="43"/>
  <c r="F152" i="43"/>
  <c r="O151" i="43"/>
  <c r="Q151" i="43"/>
  <c r="I151" i="43"/>
  <c r="F151" i="43"/>
  <c r="O150" i="43"/>
  <c r="Q150" i="43"/>
  <c r="I150" i="43"/>
  <c r="F150" i="43"/>
  <c r="O149" i="43"/>
  <c r="Q149" i="43"/>
  <c r="I149" i="43"/>
  <c r="F149" i="43"/>
  <c r="O148" i="43"/>
  <c r="Q148" i="43"/>
  <c r="I148" i="43"/>
  <c r="F148" i="43"/>
  <c r="O147" i="43"/>
  <c r="Q147" i="43"/>
  <c r="I147" i="43"/>
  <c r="F147" i="43"/>
  <c r="O146" i="43"/>
  <c r="Q146" i="43"/>
  <c r="I146" i="43"/>
  <c r="F146" i="43"/>
  <c r="O136" i="43"/>
  <c r="Q136" i="43"/>
  <c r="I136" i="43"/>
  <c r="F136" i="43"/>
  <c r="O135" i="43"/>
  <c r="Q135" i="43"/>
  <c r="I135" i="43"/>
  <c r="F135" i="43"/>
  <c r="O134" i="43"/>
  <c r="Q134" i="43"/>
  <c r="I134" i="43"/>
  <c r="F134" i="43"/>
  <c r="O133" i="43"/>
  <c r="Q133" i="43"/>
  <c r="I133" i="43"/>
  <c r="F133" i="43"/>
  <c r="O132" i="43"/>
  <c r="Q132" i="43"/>
  <c r="I132" i="43"/>
  <c r="F132" i="43"/>
  <c r="O131" i="43"/>
  <c r="Q131" i="43"/>
  <c r="I131" i="43"/>
  <c r="F131" i="43"/>
  <c r="O130" i="43"/>
  <c r="Q130" i="43"/>
  <c r="I130" i="43"/>
  <c r="F130" i="43"/>
  <c r="O129" i="43"/>
  <c r="Q129" i="43"/>
  <c r="I129" i="43"/>
  <c r="F129" i="43"/>
  <c r="O128" i="43"/>
  <c r="Q128" i="43"/>
  <c r="I128" i="43"/>
  <c r="F128" i="43"/>
  <c r="O127" i="43"/>
  <c r="Q127" i="43"/>
  <c r="I127" i="43"/>
  <c r="F127" i="43"/>
  <c r="O126" i="43"/>
  <c r="Q126" i="43"/>
  <c r="I126" i="43"/>
  <c r="F126" i="43"/>
  <c r="O125" i="43"/>
  <c r="Q125" i="43"/>
  <c r="I125" i="43"/>
  <c r="F125" i="43"/>
  <c r="O124" i="43"/>
  <c r="Q124" i="43"/>
  <c r="I124" i="43"/>
  <c r="F124" i="43"/>
  <c r="O123" i="43"/>
  <c r="Q123" i="43"/>
  <c r="I123" i="43"/>
  <c r="F123" i="43"/>
  <c r="O122" i="43"/>
  <c r="Q122" i="43"/>
  <c r="I122" i="43"/>
  <c r="F122" i="43"/>
  <c r="O121" i="43"/>
  <c r="Q121" i="43"/>
  <c r="I121" i="43"/>
  <c r="F121" i="43"/>
  <c r="O120" i="43"/>
  <c r="Q120" i="43"/>
  <c r="I120" i="43"/>
  <c r="F120" i="43"/>
  <c r="O119" i="43"/>
  <c r="Q119" i="43"/>
  <c r="I119" i="43"/>
  <c r="F119" i="43"/>
  <c r="O118" i="43"/>
  <c r="Q118" i="43"/>
  <c r="I118" i="43"/>
  <c r="F118" i="43"/>
  <c r="O117" i="43"/>
  <c r="Q117" i="43"/>
  <c r="I117" i="43"/>
  <c r="F117" i="43"/>
  <c r="O116" i="43"/>
  <c r="Q116" i="43"/>
  <c r="I116" i="43"/>
  <c r="F116" i="43"/>
  <c r="O115" i="43"/>
  <c r="Q115" i="43"/>
  <c r="I115" i="43"/>
  <c r="F115" i="43"/>
  <c r="O114" i="43"/>
  <c r="Q114" i="43"/>
  <c r="I114" i="43"/>
  <c r="F114" i="43"/>
  <c r="O113" i="43"/>
  <c r="Q113" i="43"/>
  <c r="I113" i="43"/>
  <c r="F113" i="43"/>
  <c r="O112" i="43"/>
  <c r="Q112" i="43"/>
  <c r="I112" i="43"/>
  <c r="F112" i="43"/>
  <c r="O111" i="43"/>
  <c r="Q111" i="43"/>
  <c r="I111" i="43"/>
  <c r="F111" i="43"/>
  <c r="O110" i="43"/>
  <c r="Q110" i="43"/>
  <c r="I110" i="43"/>
  <c r="F110" i="43"/>
  <c r="O109" i="43"/>
  <c r="Q109" i="43"/>
  <c r="I109" i="43"/>
  <c r="F109" i="43"/>
  <c r="O108" i="43"/>
  <c r="Q108" i="43"/>
  <c r="I108" i="43"/>
  <c r="F108" i="43"/>
  <c r="O107" i="43"/>
  <c r="Q107" i="43"/>
  <c r="I107" i="43"/>
  <c r="F107" i="43"/>
  <c r="O106" i="43"/>
  <c r="Q106" i="43"/>
  <c r="I106" i="43"/>
  <c r="F106" i="43"/>
  <c r="O105" i="43"/>
  <c r="Q105" i="43"/>
  <c r="I105" i="43"/>
  <c r="F105" i="43"/>
  <c r="O104" i="43"/>
  <c r="Q104" i="43"/>
  <c r="I104" i="43"/>
  <c r="F104" i="43"/>
  <c r="O103" i="43"/>
  <c r="Q103" i="43"/>
  <c r="I103" i="43"/>
  <c r="F103" i="43"/>
  <c r="O93" i="43"/>
  <c r="Q93" i="43"/>
  <c r="I93" i="43"/>
  <c r="F93" i="43"/>
  <c r="O92" i="43"/>
  <c r="Q92" i="43"/>
  <c r="I92" i="43"/>
  <c r="F92" i="43"/>
  <c r="O91" i="43"/>
  <c r="P91" i="43"/>
  <c r="I91" i="43"/>
  <c r="F91" i="43"/>
  <c r="O90" i="43"/>
  <c r="Q90" i="43"/>
  <c r="I90" i="43"/>
  <c r="F90" i="43"/>
  <c r="O89" i="43"/>
  <c r="P89" i="43"/>
  <c r="I89" i="43"/>
  <c r="F89" i="43"/>
  <c r="O88" i="43"/>
  <c r="Q88" i="43"/>
  <c r="I88" i="43"/>
  <c r="F88" i="43"/>
  <c r="O87" i="43"/>
  <c r="P87" i="43"/>
  <c r="I87" i="43"/>
  <c r="F87" i="43"/>
  <c r="O86" i="43"/>
  <c r="Q86" i="43"/>
  <c r="I86" i="43"/>
  <c r="F86" i="43"/>
  <c r="O85" i="43"/>
  <c r="P85" i="43"/>
  <c r="I85" i="43"/>
  <c r="F85" i="43"/>
  <c r="O84" i="43"/>
  <c r="Q84" i="43"/>
  <c r="I84" i="43"/>
  <c r="F84" i="43"/>
  <c r="O83" i="43"/>
  <c r="P83" i="43"/>
  <c r="I83" i="43"/>
  <c r="F83" i="43"/>
  <c r="O82" i="43"/>
  <c r="Q82" i="43"/>
  <c r="I82" i="43"/>
  <c r="F82" i="43"/>
  <c r="O81" i="43"/>
  <c r="P81" i="43"/>
  <c r="I81" i="43"/>
  <c r="F81" i="43"/>
  <c r="O80" i="43"/>
  <c r="Q80" i="43"/>
  <c r="I80" i="43"/>
  <c r="F80" i="43"/>
  <c r="O79" i="43"/>
  <c r="P79" i="43"/>
  <c r="I79" i="43"/>
  <c r="F79" i="43"/>
  <c r="O78" i="43"/>
  <c r="Q78" i="43"/>
  <c r="I78" i="43"/>
  <c r="F78" i="43"/>
  <c r="O77" i="43"/>
  <c r="P77" i="43"/>
  <c r="I77" i="43"/>
  <c r="F77" i="43"/>
  <c r="O76" i="43"/>
  <c r="Q76" i="43"/>
  <c r="I76" i="43"/>
  <c r="F76" i="43"/>
  <c r="O75" i="43"/>
  <c r="P75" i="43"/>
  <c r="I75" i="43"/>
  <c r="F75" i="43"/>
  <c r="O74" i="43"/>
  <c r="Q74" i="43"/>
  <c r="I74" i="43"/>
  <c r="F74" i="43"/>
  <c r="O73" i="43"/>
  <c r="P73" i="43"/>
  <c r="I73" i="43"/>
  <c r="F73" i="43"/>
  <c r="O72" i="43"/>
  <c r="Q72" i="43"/>
  <c r="I72" i="43"/>
  <c r="F72" i="43"/>
  <c r="O71" i="43"/>
  <c r="P71" i="43"/>
  <c r="I71" i="43"/>
  <c r="F71" i="43"/>
  <c r="O70" i="43"/>
  <c r="Q70" i="43"/>
  <c r="I70" i="43"/>
  <c r="F70" i="43"/>
  <c r="O69" i="43"/>
  <c r="P69" i="43"/>
  <c r="I69" i="43"/>
  <c r="F69" i="43"/>
  <c r="O68" i="43"/>
  <c r="Q68" i="43"/>
  <c r="I68" i="43"/>
  <c r="F68" i="43"/>
  <c r="O67" i="43"/>
  <c r="P67" i="43"/>
  <c r="I67" i="43"/>
  <c r="F67" i="43"/>
  <c r="O66" i="43"/>
  <c r="Q66" i="43"/>
  <c r="I66" i="43"/>
  <c r="F66" i="43"/>
  <c r="O65" i="43"/>
  <c r="P65" i="43"/>
  <c r="I65" i="43"/>
  <c r="F65" i="43"/>
  <c r="O64" i="43"/>
  <c r="Q64" i="43"/>
  <c r="I64" i="43"/>
  <c r="F64" i="43"/>
  <c r="O63" i="43"/>
  <c r="P63" i="43"/>
  <c r="I63" i="43"/>
  <c r="F63" i="43"/>
  <c r="O62" i="43"/>
  <c r="Q62" i="43"/>
  <c r="I62" i="43"/>
  <c r="F62" i="43"/>
  <c r="O61" i="43"/>
  <c r="P61" i="43"/>
  <c r="I61" i="43"/>
  <c r="F61" i="43"/>
  <c r="O60" i="43"/>
  <c r="Q60" i="43"/>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c r="I270" i="10"/>
  <c r="E270" i="10"/>
  <c r="F270" i="10"/>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c r="I247" i="10"/>
  <c r="E247" i="10"/>
  <c r="F247" i="10"/>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c r="I224" i="10"/>
  <c r="E224" i="10"/>
  <c r="F224" i="10"/>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c r="I201" i="10"/>
  <c r="E201" i="10"/>
  <c r="F201"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c r="I178" i="10"/>
  <c r="E178" i="10"/>
  <c r="F178"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c r="I155" i="10"/>
  <c r="E155" i="10"/>
  <c r="F155"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c r="I132" i="10"/>
  <c r="E132" i="10"/>
  <c r="F132"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c r="I109" i="10"/>
  <c r="E109" i="10"/>
  <c r="F109"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c r="I86" i="10"/>
  <c r="E86" i="10"/>
  <c r="F86"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c r="I63" i="10"/>
  <c r="E63" i="10"/>
  <c r="F63"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c r="I40" i="10"/>
  <c r="E40" i="10"/>
  <c r="F40" i="10"/>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D219" i="9"/>
  <c r="I216" i="9"/>
  <c r="F216" i="9"/>
  <c r="I215" i="9"/>
  <c r="F215" i="9"/>
  <c r="I214" i="9"/>
  <c r="F214" i="9"/>
  <c r="I213" i="9"/>
  <c r="F213" i="9"/>
  <c r="I212" i="9"/>
  <c r="F212" i="9"/>
  <c r="I211" i="9"/>
  <c r="F211" i="9"/>
  <c r="I210" i="9"/>
  <c r="F210" i="9"/>
  <c r="I209" i="9"/>
  <c r="F209" i="9"/>
  <c r="I208" i="9"/>
  <c r="F208" i="9"/>
  <c r="I207" i="9"/>
  <c r="F207" i="9"/>
  <c r="D200"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D143" i="9"/>
  <c r="I140" i="9"/>
  <c r="F140" i="9"/>
  <c r="I139" i="9"/>
  <c r="F139" i="9"/>
  <c r="I138" i="9"/>
  <c r="F138" i="9"/>
  <c r="I137" i="9"/>
  <c r="F137" i="9"/>
  <c r="I136" i="9"/>
  <c r="F136" i="9"/>
  <c r="I135" i="9"/>
  <c r="F135" i="9"/>
  <c r="I134" i="9"/>
  <c r="F134" i="9"/>
  <c r="I133" i="9"/>
  <c r="F133" i="9"/>
  <c r="I132" i="9"/>
  <c r="F132" i="9"/>
  <c r="I131" i="9"/>
  <c r="F131" i="9"/>
  <c r="D124"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45" i="7"/>
  <c r="K44" i="7"/>
  <c r="K43" i="7"/>
  <c r="K42" i="7"/>
  <c r="K41" i="7"/>
  <c r="K40" i="7"/>
  <c r="K39" i="7"/>
  <c r="K38" i="7"/>
  <c r="K37" i="7"/>
  <c r="J45" i="7"/>
  <c r="J44" i="7"/>
  <c r="J43" i="7"/>
  <c r="J42" i="7"/>
  <c r="J41" i="7"/>
  <c r="J40" i="7"/>
  <c r="J39" i="7"/>
  <c r="J38" i="7"/>
  <c r="J37" i="7"/>
  <c r="J36" i="7"/>
  <c r="D72" i="40"/>
  <c r="D103" i="40"/>
  <c r="P60" i="43"/>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P90" i="43"/>
  <c r="Q91" i="43"/>
  <c r="P92" i="43"/>
  <c r="D67" i="9"/>
  <c r="D86" i="9"/>
  <c r="D96" i="43"/>
  <c r="D40" i="42"/>
  <c r="D160" i="42"/>
  <c r="D70" i="42"/>
  <c r="D41" i="40"/>
  <c r="D181" i="9"/>
  <c r="D105" i="9"/>
  <c r="D29" i="9"/>
  <c r="D48" i="9"/>
  <c r="D162" i="9"/>
  <c r="D33" i="10"/>
  <c r="D56" i="10"/>
  <c r="D148" i="10"/>
  <c r="D240" i="10"/>
  <c r="D263" i="10"/>
  <c r="D102" i="10"/>
  <c r="D194" i="10"/>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217" i="10"/>
  <c r="D171" i="10"/>
  <c r="D125" i="10"/>
  <c r="D79" i="10"/>
  <c r="G36" i="46"/>
  <c r="H36" i="46"/>
  <c r="I36" i="46"/>
  <c r="J36" i="46"/>
  <c r="K36" i="46"/>
  <c r="L36" i="46"/>
  <c r="M36" i="46"/>
  <c r="N36" i="46"/>
  <c r="O36" i="46"/>
  <c r="P36" i="46"/>
  <c r="I21" i="27"/>
  <c r="G34" i="45"/>
  <c r="H34" i="45"/>
  <c r="I34" i="45"/>
  <c r="J34" i="45"/>
  <c r="K34" i="45"/>
  <c r="L34" i="45"/>
  <c r="M34" i="45"/>
  <c r="N34" i="45"/>
  <c r="O34" i="45"/>
  <c r="P34" i="45"/>
  <c r="I10" i="27"/>
  <c r="I5" i="27"/>
  <c r="H74" i="22"/>
  <c r="I74" i="22"/>
  <c r="J74" i="22"/>
  <c r="K74" i="22"/>
  <c r="L74" i="22"/>
  <c r="M74" i="22"/>
  <c r="N74" i="22"/>
  <c r="O74" i="22"/>
  <c r="P74" i="22"/>
  <c r="I6" i="27"/>
  <c r="G74" i="22"/>
  <c r="J36" i="42"/>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28" i="8"/>
  <c r="K27" i="8"/>
  <c r="K26" i="8"/>
  <c r="K25" i="8"/>
  <c r="K24" i="8"/>
  <c r="K23" i="8"/>
  <c r="K19" i="8"/>
  <c r="K25" i="7"/>
  <c r="K24" i="7"/>
  <c r="K23" i="7"/>
  <c r="K22" i="7"/>
  <c r="K21" i="7"/>
  <c r="K20" i="7"/>
  <c r="K19" i="7"/>
  <c r="K18" i="7"/>
  <c r="P21" i="47"/>
  <c r="I12" i="27"/>
  <c r="O21" i="47"/>
  <c r="N21" i="47"/>
  <c r="M21" i="47"/>
  <c r="L21" i="47"/>
  <c r="K21" i="47"/>
  <c r="J21" i="47"/>
  <c r="I21" i="47"/>
  <c r="H21" i="47"/>
  <c r="G21" i="47"/>
  <c r="D341" i="38"/>
  <c r="E341" i="38"/>
  <c r="AB341" i="38"/>
  <c r="AC341" i="38"/>
  <c r="AD341" i="38"/>
  <c r="AF341" i="38"/>
  <c r="AG341" i="38"/>
  <c r="AH341" i="38"/>
  <c r="AJ341" i="38"/>
  <c r="AK341" i="38"/>
  <c r="AL341" i="38"/>
  <c r="AN341" i="38"/>
  <c r="AO341" i="38"/>
  <c r="AP341" i="38"/>
  <c r="J17" i="7"/>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E201" i="38"/>
  <c r="D202" i="38"/>
  <c r="E202" i="38"/>
  <c r="D203" i="38"/>
  <c r="E203" i="38"/>
  <c r="D204" i="38"/>
  <c r="E204" i="38"/>
  <c r="D205" i="38"/>
  <c r="E205" i="38"/>
  <c r="D206" i="38"/>
  <c r="E206" i="38"/>
  <c r="D193" i="38"/>
  <c r="E193" i="38"/>
  <c r="D194" i="38"/>
  <c r="E194" i="38"/>
  <c r="D195" i="38"/>
  <c r="E195" i="38"/>
  <c r="E196" i="38"/>
  <c r="D197" i="38"/>
  <c r="E197" i="38"/>
  <c r="D198" i="38"/>
  <c r="E198" i="38"/>
  <c r="D166" i="38"/>
  <c r="E166" i="38"/>
  <c r="D167" i="38"/>
  <c r="E167" i="38"/>
  <c r="D168" i="38"/>
  <c r="E168" i="38"/>
  <c r="D169" i="38"/>
  <c r="E169" i="38"/>
  <c r="D170" i="38"/>
  <c r="E170" i="38"/>
  <c r="E171" i="38"/>
  <c r="D172" i="38"/>
  <c r="E172" i="38"/>
  <c r="D173" i="38"/>
  <c r="E173" i="38"/>
  <c r="D174" i="38"/>
  <c r="E174" i="38"/>
  <c r="D175" i="38"/>
  <c r="E175" i="38"/>
  <c r="D176" i="38"/>
  <c r="E176" i="38"/>
  <c r="D177" i="38"/>
  <c r="E177" i="38"/>
  <c r="D178" i="38"/>
  <c r="E178" i="38"/>
  <c r="E179" i="38"/>
  <c r="D180" i="38"/>
  <c r="E180" i="38"/>
  <c r="D181" i="38"/>
  <c r="E181" i="38"/>
  <c r="D182" i="38"/>
  <c r="E182" i="38"/>
  <c r="D183" i="38"/>
  <c r="E183" i="38"/>
  <c r="D184" i="38"/>
  <c r="E184" i="38"/>
  <c r="D185" i="38"/>
  <c r="E185" i="38"/>
  <c r="D186" i="38"/>
  <c r="E186"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E132" i="38"/>
  <c r="D109" i="38"/>
  <c r="E109" i="38"/>
  <c r="D110" i="38"/>
  <c r="E110" i="38"/>
  <c r="D111" i="38"/>
  <c r="E111"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O21" i="44"/>
  <c r="P21" i="44"/>
  <c r="I19" i="27"/>
  <c r="O27" i="23"/>
  <c r="P27" i="23"/>
  <c r="I9" i="27"/>
  <c r="O36" i="33"/>
  <c r="P36" i="33"/>
  <c r="I11" i="27"/>
  <c r="O21" i="31"/>
  <c r="P21" i="31"/>
  <c r="I20" i="27"/>
  <c r="O39" i="24"/>
  <c r="P39" i="24"/>
  <c r="I18" i="27"/>
  <c r="O43" i="30"/>
  <c r="P43" i="30"/>
  <c r="I8" i="27"/>
  <c r="O21" i="29"/>
  <c r="P21" i="29"/>
  <c r="I7" i="27"/>
  <c r="O28" i="28"/>
  <c r="J38" i="40"/>
  <c r="N39" i="24"/>
  <c r="M39" i="24"/>
  <c r="L39" i="24"/>
  <c r="K39" i="24"/>
  <c r="J39" i="24"/>
  <c r="I39" i="24"/>
  <c r="H39" i="24"/>
  <c r="G39" i="24"/>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E214" i="38" s="1"/>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E191" i="38" s="1"/>
  <c r="D192" i="38"/>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E107" i="38" s="1"/>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E96" i="38" s="1"/>
  <c r="D97" i="38"/>
  <c r="D96" i="38" s="1"/>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E83" i="38" s="1"/>
  <c r="D84" i="38"/>
  <c r="D83" i="38" s="1"/>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E47" i="38" s="1"/>
  <c r="D48" i="38"/>
  <c r="D47" i="38" s="1"/>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AG560" i="38"/>
  <c r="AL560" i="38"/>
  <c r="AH560" i="38"/>
  <c r="AN560" i="38"/>
  <c r="AK560" i="38"/>
  <c r="AP560" i="38"/>
  <c r="F550" i="38"/>
  <c r="J550" i="38" s="1"/>
  <c r="F559" i="38"/>
  <c r="AD560" i="38"/>
  <c r="AJ560" i="38"/>
  <c r="AO560" i="38"/>
  <c r="F565" i="38"/>
  <c r="F545" i="38"/>
  <c r="J545" i="38" s="1"/>
  <c r="AQ545" i="38"/>
  <c r="F557" i="38"/>
  <c r="J557" i="38" s="1"/>
  <c r="F562" i="38"/>
  <c r="J562" i="38" s="1"/>
  <c r="AM563" i="38"/>
  <c r="AM543" i="38"/>
  <c r="AM555" i="38"/>
  <c r="F563" i="38"/>
  <c r="H563" i="38" s="1"/>
  <c r="F544" i="38"/>
  <c r="AE551" i="38"/>
  <c r="F552" i="38"/>
  <c r="H552" i="38" s="1"/>
  <c r="AI556" i="38"/>
  <c r="AQ562" i="38"/>
  <c r="AE543" i="38"/>
  <c r="AI544" i="38"/>
  <c r="AM548" i="38"/>
  <c r="AE552" i="38"/>
  <c r="AE547" i="38"/>
  <c r="F548" i="38"/>
  <c r="J548" i="38" s="1"/>
  <c r="AE549" i="38"/>
  <c r="AI550" i="38"/>
  <c r="AQ552" i="38"/>
  <c r="AM561" i="38"/>
  <c r="AQ565" i="38"/>
  <c r="AI553" i="38"/>
  <c r="F554" i="38"/>
  <c r="AE556" i="38"/>
  <c r="AM564" i="38"/>
  <c r="AM544" i="38"/>
  <c r="F546" i="38"/>
  <c r="AQ548" i="38"/>
  <c r="F556" i="38"/>
  <c r="H556" i="38" s="1"/>
  <c r="AM557" i="38"/>
  <c r="F558" i="38"/>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J564" i="38" s="1"/>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AE537" i="38"/>
  <c r="F533" i="38"/>
  <c r="F540" i="38"/>
  <c r="J540" i="38" s="1"/>
  <c r="AI539" i="38"/>
  <c r="F535" i="38"/>
  <c r="H535" i="38" s="1"/>
  <c r="F536" i="38"/>
  <c r="F532" i="38"/>
  <c r="J532" i="38" s="1"/>
  <c r="AM532" i="38"/>
  <c r="AM538" i="38"/>
  <c r="AE536" i="38"/>
  <c r="F539" i="38"/>
  <c r="J539" i="38" s="1"/>
  <c r="AQ513" i="38"/>
  <c r="F529" i="38"/>
  <c r="F530" i="38"/>
  <c r="H530" i="38" s="1"/>
  <c r="AI530" i="38"/>
  <c r="AM531" i="38"/>
  <c r="AI532" i="38"/>
  <c r="AQ538" i="38"/>
  <c r="AQ536" i="38"/>
  <c r="AQ537" i="38"/>
  <c r="AE538" i="38"/>
  <c r="AQ535" i="38"/>
  <c r="AM536" i="38"/>
  <c r="AE540" i="38"/>
  <c r="AE539" i="38"/>
  <c r="AM535" i="38"/>
  <c r="AI540" i="38"/>
  <c r="F538" i="38"/>
  <c r="AM540" i="38"/>
  <c r="AM539" i="38"/>
  <c r="AI535" i="38"/>
  <c r="AM537" i="38"/>
  <c r="AQ539" i="38"/>
  <c r="AE535" i="38"/>
  <c r="AI537" i="38"/>
  <c r="AM530" i="38"/>
  <c r="AQ531" i="38"/>
  <c r="AM513" i="38"/>
  <c r="F514" i="38"/>
  <c r="AE532" i="38"/>
  <c r="AE533" i="38"/>
  <c r="AQ532" i="38"/>
  <c r="AQ533" i="38"/>
  <c r="AQ529" i="38"/>
  <c r="AE530" i="38"/>
  <c r="F531" i="38"/>
  <c r="J531" i="38" s="1"/>
  <c r="AI531" i="38"/>
  <c r="AM533" i="38"/>
  <c r="AQ530" i="38"/>
  <c r="AE531" i="38"/>
  <c r="AI533" i="38"/>
  <c r="AI534" i="38"/>
  <c r="AE529" i="38"/>
  <c r="AM534" i="38"/>
  <c r="AM529" i="38"/>
  <c r="AQ534" i="38"/>
  <c r="AE534" i="38"/>
  <c r="AI529" i="38"/>
  <c r="F513" i="38"/>
  <c r="AQ514" i="38"/>
  <c r="AE515" i="38"/>
  <c r="F516" i="38"/>
  <c r="H516" i="38" s="1"/>
  <c r="AI516" i="38"/>
  <c r="AQ518" i="38"/>
  <c r="AI513" i="38"/>
  <c r="AE513" i="38"/>
  <c r="F518" i="38"/>
  <c r="H518" i="38" s="1"/>
  <c r="AE517" i="38"/>
  <c r="AM516" i="38"/>
  <c r="AI511" i="38"/>
  <c r="AM512" i="38"/>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AI512" i="38"/>
  <c r="AM514" i="38"/>
  <c r="AQ515" i="38"/>
  <c r="AE516" i="38"/>
  <c r="AM517" i="38"/>
  <c r="AI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F504" i="38"/>
  <c r="J504" i="38" s="1"/>
  <c r="AM510" i="38"/>
  <c r="AM519" i="38"/>
  <c r="AQ522" i="38"/>
  <c r="AQ524" i="38"/>
  <c r="AI510" i="38"/>
  <c r="F519" i="38"/>
  <c r="J519" i="38" s="1"/>
  <c r="AI519" i="38"/>
  <c r="AM522" i="38"/>
  <c r="F508" i="38"/>
  <c r="AQ505" i="38"/>
  <c r="AI525" i="38"/>
  <c r="AE524" i="38"/>
  <c r="AI505" i="38"/>
  <c r="F523" i="38"/>
  <c r="J523" i="38" s="1"/>
  <c r="AM505" i="38"/>
  <c r="F505" i="38"/>
  <c r="J505" i="38" s="1"/>
  <c r="AI524" i="38"/>
  <c r="AQ504" i="38"/>
  <c r="AM525" i="38"/>
  <c r="AI504" i="38"/>
  <c r="F525" i="38"/>
  <c r="AE525" i="38"/>
  <c r="AE504" i="38"/>
  <c r="AI508" i="38"/>
  <c r="AE507" i="38"/>
  <c r="AQ506" i="38"/>
  <c r="AQ525" i="38"/>
  <c r="AM508" i="38"/>
  <c r="AI507" i="38"/>
  <c r="F507" i="38"/>
  <c r="J507" i="38" s="1"/>
  <c r="AE506" i="38"/>
  <c r="AQ508" i="38"/>
  <c r="AM507" i="38"/>
  <c r="AI506" i="38"/>
  <c r="AQ491" i="38"/>
  <c r="AQ503" i="38"/>
  <c r="AE508" i="38"/>
  <c r="AQ507" i="38"/>
  <c r="AM506" i="38"/>
  <c r="AE502" i="38"/>
  <c r="AE503" i="38"/>
  <c r="F502" i="38"/>
  <c r="AM502" i="38"/>
  <c r="AM503" i="38"/>
  <c r="AQ502" i="38"/>
  <c r="AI502" i="38"/>
  <c r="F503" i="38"/>
  <c r="AI503" i="38"/>
  <c r="AI493" i="38"/>
  <c r="AM493" i="38"/>
  <c r="AI495" i="38"/>
  <c r="F496" i="38"/>
  <c r="F490" i="38"/>
  <c r="J490" i="38" s="1"/>
  <c r="AI490" i="38"/>
  <c r="AM492" i="38"/>
  <c r="AE493" i="38"/>
  <c r="F494" i="38"/>
  <c r="J494" i="38" s="1"/>
  <c r="AM491" i="38"/>
  <c r="AE490" i="38"/>
  <c r="F492" i="38"/>
  <c r="AQ493" i="38"/>
  <c r="AQ496" i="38"/>
  <c r="AQ494" i="38"/>
  <c r="AE491" i="38"/>
  <c r="AM494" i="38"/>
  <c r="AI492" i="38"/>
  <c r="AI491" i="38"/>
  <c r="AE495" i="38"/>
  <c r="F495" i="38"/>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Q470" i="38"/>
  <c r="AE471" i="38"/>
  <c r="AQ472" i="38"/>
  <c r="AM473" i="38"/>
  <c r="AQ474" i="38"/>
  <c r="AE475" i="38"/>
  <c r="AI480" i="38"/>
  <c r="F481" i="38"/>
  <c r="H481" i="38" s="1"/>
  <c r="AQ478" i="38"/>
  <c r="AE472" i="38"/>
  <c r="AQ473" i="38"/>
  <c r="AE474" i="38"/>
  <c r="F475" i="38"/>
  <c r="AE477" i="38"/>
  <c r="AQ476" i="38"/>
  <c r="AM477" i="38"/>
  <c r="AM472" i="38"/>
  <c r="F484" i="38"/>
  <c r="J484" i="38" s="1"/>
  <c r="AQ483" i="38"/>
  <c r="AE478" i="38"/>
  <c r="AQ481" i="38"/>
  <c r="F471" i="38"/>
  <c r="H471" i="38" s="1"/>
  <c r="AI472" i="38"/>
  <c r="AE473" i="38"/>
  <c r="F474" i="38"/>
  <c r="H474" i="38" s="1"/>
  <c r="AI474" i="38"/>
  <c r="AM476" i="38"/>
  <c r="AI477" i="38"/>
  <c r="AE480" i="38"/>
  <c r="F482" i="38"/>
  <c r="AM478" i="38"/>
  <c r="AQ480" i="38"/>
  <c r="AM481" i="38"/>
  <c r="AM484" i="38"/>
  <c r="AE483" i="38"/>
  <c r="AI478" i="38"/>
  <c r="AM480" i="38"/>
  <c r="AI481" i="38"/>
  <c r="AM482" i="38"/>
  <c r="AM483" i="38"/>
  <c r="AQ484" i="38"/>
  <c r="AI482" i="38"/>
  <c r="AI483" i="38"/>
  <c r="AQ460" i="38"/>
  <c r="AM468" i="38"/>
  <c r="AE484" i="38"/>
  <c r="F461" i="38"/>
  <c r="J461" i="38" s="1"/>
  <c r="AQ468" i="38"/>
  <c r="AM460" i="38"/>
  <c r="AI460" i="38"/>
  <c r="AE468" i="38"/>
  <c r="F468" i="38"/>
  <c r="J468" i="38" s="1"/>
  <c r="AQ464" i="38"/>
  <c r="AM461" i="38"/>
  <c r="AI462" i="38"/>
  <c r="F460" i="38"/>
  <c r="F464" i="38"/>
  <c r="J464" i="38" s="1"/>
  <c r="AI461" i="38"/>
  <c r="F462" i="38"/>
  <c r="J462" i="38" s="1"/>
  <c r="AQ462" i="38"/>
  <c r="AI465" i="38"/>
  <c r="AQ463" i="38"/>
  <c r="AM463" i="38"/>
  <c r="AM464" i="38"/>
  <c r="AE465" i="38"/>
  <c r="AI464" i="38"/>
  <c r="AE464" i="38"/>
  <c r="AQ402" i="38"/>
  <c r="AQ400" i="38"/>
  <c r="F401" i="38"/>
  <c r="AQ456" i="38"/>
  <c r="AE400" i="38"/>
  <c r="AE456" i="38"/>
  <c r="AM456" i="38"/>
  <c r="F436" i="38"/>
  <c r="J436" i="38" s="1"/>
  <c r="F415" i="38"/>
  <c r="J415" i="38" s="1"/>
  <c r="AI450" i="38"/>
  <c r="AI430" i="38"/>
  <c r="AI434" i="38"/>
  <c r="AQ414" i="38"/>
  <c r="F417" i="38"/>
  <c r="H417" i="38" s="1"/>
  <c r="F400" i="38"/>
  <c r="AI401" i="38"/>
  <c r="F402" i="38"/>
  <c r="AI402" i="38"/>
  <c r="AI453" i="38"/>
  <c r="F451" i="38"/>
  <c r="F431" i="38"/>
  <c r="J431" i="38" s="1"/>
  <c r="F435" i="38"/>
  <c r="J435" i="38" s="1"/>
  <c r="AM414" i="38"/>
  <c r="AE434" i="38"/>
  <c r="AI406" i="38"/>
  <c r="AI410" i="38"/>
  <c r="AI426" i="38"/>
  <c r="AE427" i="38"/>
  <c r="AQ434" i="38"/>
  <c r="AM418" i="38"/>
  <c r="AQ425" i="38"/>
  <c r="F427" i="38"/>
  <c r="AM428" i="38"/>
  <c r="F437" i="38"/>
  <c r="J437" i="38" s="1"/>
  <c r="AI437" i="38"/>
  <c r="AQ438" i="38"/>
  <c r="F441" i="38"/>
  <c r="AM404" i="38"/>
  <c r="AI407" i="38"/>
  <c r="F418" i="38"/>
  <c r="H418" i="38" s="1"/>
  <c r="AQ418" i="38"/>
  <c r="AM422" i="38"/>
  <c r="F428" i="38"/>
  <c r="J428" i="38" s="1"/>
  <c r="AM405" i="38"/>
  <c r="AQ406" i="38"/>
  <c r="AQ410" i="38"/>
  <c r="AE447" i="38"/>
  <c r="AE433" i="38"/>
  <c r="AI442" i="38"/>
  <c r="F405" i="38"/>
  <c r="AI405" i="38"/>
  <c r="F412" i="38"/>
  <c r="AM415" i="38"/>
  <c r="AQ423" i="38"/>
  <c r="AQ449" i="38"/>
  <c r="AE450" i="38"/>
  <c r="AQ429" i="38"/>
  <c r="F416" i="38"/>
  <c r="AM419" i="38"/>
  <c r="AI420" i="38"/>
  <c r="AM421" i="38"/>
  <c r="AQ422" i="38"/>
  <c r="F423" i="38"/>
  <c r="J423" i="38" s="1"/>
  <c r="AI424" i="38"/>
  <c r="AM425" i="38"/>
  <c r="AM450" i="38"/>
  <c r="AM435" i="38"/>
  <c r="AE438" i="38"/>
  <c r="AM407" i="38"/>
  <c r="F410" i="38"/>
  <c r="AQ411" i="38"/>
  <c r="AI412" i="38"/>
  <c r="AI413" i="38"/>
  <c r="AI416" i="38"/>
  <c r="AM417" i="38"/>
  <c r="AM420" i="38"/>
  <c r="AQ421" i="38"/>
  <c r="AQ424" i="38"/>
  <c r="AE428" i="38"/>
  <c r="AQ445" i="38"/>
  <c r="AM438" i="38"/>
  <c r="AI404" i="38"/>
  <c r="AI411" i="38"/>
  <c r="AQ412" i="38"/>
  <c r="F420" i="38"/>
  <c r="AQ427" i="38"/>
  <c r="AQ450" i="38"/>
  <c r="AI438" i="38"/>
  <c r="AQ439" i="38"/>
  <c r="AM440" i="38"/>
  <c r="AQ441" i="38"/>
  <c r="F406" i="38"/>
  <c r="AQ407" i="38"/>
  <c r="F408" i="38"/>
  <c r="AI408" i="38"/>
  <c r="F409" i="38"/>
  <c r="AI409" i="38"/>
  <c r="AM413" i="38"/>
  <c r="AM416" i="38"/>
  <c r="AQ420" i="38"/>
  <c r="AI423" i="38"/>
  <c r="F424" i="38"/>
  <c r="AM427" i="38"/>
  <c r="AI428" i="38"/>
  <c r="AI446" i="38"/>
  <c r="AE449" i="38"/>
  <c r="AQ452" i="38"/>
  <c r="AE429" i="38"/>
  <c r="F433" i="38"/>
  <c r="H433" i="38" s="1"/>
  <c r="AI433" i="38"/>
  <c r="AI436" i="38"/>
  <c r="AI440" i="38"/>
  <c r="AQ443" i="38"/>
  <c r="AM445" i="38"/>
  <c r="AQ446" i="38"/>
  <c r="AQ431" i="38"/>
  <c r="AQ433" i="38"/>
  <c r="AQ436" i="38"/>
  <c r="AE437" i="38"/>
  <c r="AM443" i="38"/>
  <c r="AI444" i="38"/>
  <c r="AI451" i="38"/>
  <c r="F429" i="38"/>
  <c r="H429" i="38" s="1"/>
  <c r="AM431" i="38"/>
  <c r="AI432" i="38"/>
  <c r="AQ435" i="38"/>
  <c r="AM436" i="38"/>
  <c r="AQ437" i="38"/>
  <c r="AE441" i="38"/>
  <c r="AI443" i="38"/>
  <c r="F444" i="38"/>
  <c r="J444" i="38" s="1"/>
  <c r="AQ447" i="38"/>
  <c r="AE451" i="38"/>
  <c r="AI448" i="38"/>
  <c r="AQ451" i="38"/>
  <c r="F446" i="38"/>
  <c r="H446" i="38" s="1"/>
  <c r="AI447" i="38"/>
  <c r="F449" i="38"/>
  <c r="H449" i="38" s="1"/>
  <c r="AM451" i="38"/>
  <c r="AI452" i="38"/>
  <c r="F454" i="38"/>
  <c r="J454" i="38" s="1"/>
  <c r="AE372" i="38"/>
  <c r="AM454" i="38"/>
  <c r="AQ454" i="38"/>
  <c r="AE454" i="38"/>
  <c r="AI455" i="38"/>
  <c r="AI396" i="38"/>
  <c r="AM394" i="38"/>
  <c r="AQ396" i="38"/>
  <c r="AQ384" i="38"/>
  <c r="AQ394" i="38"/>
  <c r="AI391" i="38"/>
  <c r="AI393" i="38"/>
  <c r="F394" i="38"/>
  <c r="AM393" i="38"/>
  <c r="AI394" i="38"/>
  <c r="AM384" i="38"/>
  <c r="F392" i="38"/>
  <c r="H392" i="38" s="1"/>
  <c r="AI384" i="38"/>
  <c r="AE392" i="38"/>
  <c r="AQ392" i="38"/>
  <c r="AM392" i="38"/>
  <c r="AQ391" i="38"/>
  <c r="AB383" i="38"/>
  <c r="F384" i="38"/>
  <c r="J384" i="38" s="1"/>
  <c r="AM386" i="38"/>
  <c r="AC383" i="38"/>
  <c r="AQ372" i="38"/>
  <c r="AD383" i="38"/>
  <c r="AO383" i="38"/>
  <c r="D383" i="38"/>
  <c r="AP383" i="38"/>
  <c r="F385" i="38"/>
  <c r="H385" i="38" s="1"/>
  <c r="AN383" i="38"/>
  <c r="AQ388" i="38"/>
  <c r="AE388" i="38"/>
  <c r="F388" i="38"/>
  <c r="J388" i="38" s="1"/>
  <c r="AF383" i="38"/>
  <c r="AI368" i="38"/>
  <c r="AE370" i="38"/>
  <c r="F376" i="38"/>
  <c r="J376" i="38" s="1"/>
  <c r="AQ376" i="38"/>
  <c r="AQ378" i="38"/>
  <c r="AI387" i="38"/>
  <c r="AE386" i="38"/>
  <c r="F351" i="38"/>
  <c r="J351" i="38" s="1"/>
  <c r="AQ367" i="38"/>
  <c r="F373" i="38"/>
  <c r="J373" i="38" s="1"/>
  <c r="F349" i="38"/>
  <c r="J349" i="38" s="1"/>
  <c r="AM360" i="38"/>
  <c r="F352" i="38"/>
  <c r="J352" i="38" s="1"/>
  <c r="AI356" i="38"/>
  <c r="AQ358" i="38"/>
  <c r="AQ362" i="38"/>
  <c r="AI360" i="38"/>
  <c r="AM356" i="38"/>
  <c r="AE360" i="38"/>
  <c r="AI361" i="38"/>
  <c r="AE362" i="38"/>
  <c r="AM348" i="38"/>
  <c r="AM352" i="38"/>
  <c r="AI348" i="38"/>
  <c r="AI352" i="38"/>
  <c r="AM354" i="38"/>
  <c r="AM358" i="38"/>
  <c r="AQ359" i="38"/>
  <c r="F361" i="38"/>
  <c r="J361" i="38" s="1"/>
  <c r="AI347" i="38"/>
  <c r="AM349" i="38"/>
  <c r="AI354" i="38"/>
  <c r="AQ356" i="38"/>
  <c r="F350" i="38"/>
  <c r="J350" i="38" s="1"/>
  <c r="AE361" i="38"/>
  <c r="AE364" i="38"/>
  <c r="AQ368" i="38"/>
  <c r="AE351" i="38"/>
  <c r="AI353" i="38"/>
  <c r="F354" i="38"/>
  <c r="H354" i="38" s="1"/>
  <c r="AM357" i="38"/>
  <c r="AM359" i="38"/>
  <c r="AM362" i="38"/>
  <c r="AQ366" i="38"/>
  <c r="AQ380" i="38"/>
  <c r="AM363" i="38"/>
  <c r="AI363" i="38"/>
  <c r="AQ364" i="38"/>
  <c r="AI373" i="38"/>
  <c r="F375" i="38"/>
  <c r="AI375" i="38"/>
  <c r="AI378" i="38"/>
  <c r="AM347" i="38"/>
  <c r="AE353" i="38"/>
  <c r="AE355" i="38"/>
  <c r="F356" i="38"/>
  <c r="AI357" i="38"/>
  <c r="AE358" i="38"/>
  <c r="F359" i="38"/>
  <c r="AI359" i="38"/>
  <c r="AM361" i="38"/>
  <c r="AI362" i="38"/>
  <c r="AM365" i="38"/>
  <c r="AQ369" i="38"/>
  <c r="AQ370" i="38"/>
  <c r="AE373" i="38"/>
  <c r="AI377" i="38"/>
  <c r="AI380" i="38"/>
  <c r="AQ382" i="38"/>
  <c r="AI365" i="38"/>
  <c r="AI366" i="38"/>
  <c r="AI367" i="38"/>
  <c r="AM369" i="38"/>
  <c r="AM371" i="38"/>
  <c r="AQ373" i="38"/>
  <c r="AQ374" i="38"/>
  <c r="AE377" i="38"/>
  <c r="AQ379" i="38"/>
  <c r="AE380" i="38"/>
  <c r="AQ363" i="38"/>
  <c r="AE365" i="38"/>
  <c r="F368" i="38"/>
  <c r="J368" i="38" s="1"/>
  <c r="AI369" i="38"/>
  <c r="F371" i="38"/>
  <c r="H371" i="38" s="1"/>
  <c r="AI371" i="38"/>
  <c r="AM375" i="38"/>
  <c r="AQ377" i="38"/>
  <c r="AM378" i="38"/>
  <c r="AI379" i="38"/>
  <c r="AM381" i="38"/>
  <c r="AE379" i="38"/>
  <c r="AI381" i="38"/>
  <c r="AQ342" i="38"/>
  <c r="AQ343" i="38"/>
  <c r="AE342" i="38"/>
  <c r="AM343" i="38"/>
  <c r="AI343" i="38"/>
  <c r="F340" i="38"/>
  <c r="J340" i="38" s="1"/>
  <c r="AI337" i="38"/>
  <c r="AQ340" i="38"/>
  <c r="F334" i="38"/>
  <c r="J334" i="38" s="1"/>
  <c r="AE337" i="38"/>
  <c r="AE336" i="38"/>
  <c r="AQ336" i="38"/>
  <c r="AI334" i="38"/>
  <c r="AM334" i="38"/>
  <c r="AQ331" i="38"/>
  <c r="AQ332" i="38"/>
  <c r="AM332" i="38"/>
  <c r="AI333" i="38"/>
  <c r="AE332" i="38"/>
  <c r="AE333" i="38"/>
  <c r="AQ315" i="38"/>
  <c r="AE316" i="38"/>
  <c r="AI317" i="38"/>
  <c r="AQ319" i="38"/>
  <c r="AI316" i="38"/>
  <c r="AQ318" i="38"/>
  <c r="F314" i="38"/>
  <c r="J314" i="38" s="1"/>
  <c r="AM319" i="38"/>
  <c r="AQ322" i="38"/>
  <c r="AM323" i="38"/>
  <c r="AM316" i="38"/>
  <c r="AE319" i="38"/>
  <c r="AM318" i="38"/>
  <c r="AI324" i="38"/>
  <c r="AI321" i="38"/>
  <c r="AI314" i="38"/>
  <c r="AM314" i="38"/>
  <c r="AM315" i="38"/>
  <c r="AI319" i="38"/>
  <c r="AE325" i="38"/>
  <c r="F326" i="38"/>
  <c r="J326" i="38" s="1"/>
  <c r="AI326" i="38"/>
  <c r="AI322" i="38"/>
  <c r="F282" i="38"/>
  <c r="H282" i="38" s="1"/>
  <c r="AQ320" i="38"/>
  <c r="AQ323" i="38"/>
  <c r="AQ324" i="38"/>
  <c r="AQ325" i="38"/>
  <c r="AI325" i="38"/>
  <c r="AM325" i="38"/>
  <c r="AE290" i="38"/>
  <c r="AE294" i="38"/>
  <c r="AI304" i="38"/>
  <c r="AI308" i="38"/>
  <c r="AQ270" i="38"/>
  <c r="AQ283" i="38"/>
  <c r="AQ326" i="38"/>
  <c r="AE278" i="38"/>
  <c r="F298" i="38"/>
  <c r="J298" i="38" s="1"/>
  <c r="AQ300" i="38"/>
  <c r="AM275" i="38"/>
  <c r="AQ284" i="38"/>
  <c r="AE285" i="38"/>
  <c r="AI286" i="38"/>
  <c r="AQ290" i="38"/>
  <c r="AQ294" i="38"/>
  <c r="AI271" i="38"/>
  <c r="AI275" i="38"/>
  <c r="AI279" i="38"/>
  <c r="AI283" i="38"/>
  <c r="F290" i="38"/>
  <c r="J290" i="38" s="1"/>
  <c r="AM298" i="38"/>
  <c r="AQ274" i="38"/>
  <c r="AQ278" i="38"/>
  <c r="AQ282" i="38"/>
  <c r="AQ303" i="38"/>
  <c r="AQ272" i="38"/>
  <c r="AQ276" i="38"/>
  <c r="AM278" i="38"/>
  <c r="AQ280" i="38"/>
  <c r="AE299" i="38"/>
  <c r="AQ304" i="38"/>
  <c r="AI282" i="38"/>
  <c r="AM295" i="38"/>
  <c r="AE298" i="38"/>
  <c r="AQ286" i="38"/>
  <c r="AE293" i="38"/>
  <c r="AI297" i="38"/>
  <c r="AQ298" i="38"/>
  <c r="AE303" i="38"/>
  <c r="AQ309" i="38"/>
  <c r="AI310" i="38"/>
  <c r="AI269" i="38"/>
  <c r="AI273" i="38"/>
  <c r="AI277" i="38"/>
  <c r="AI281" i="38"/>
  <c r="AI285" i="38"/>
  <c r="AQ287" i="38"/>
  <c r="AQ288" i="38"/>
  <c r="AI291" i="38"/>
  <c r="AI293" i="38"/>
  <c r="AQ295" i="38"/>
  <c r="AM296" i="38"/>
  <c r="AQ296" i="38"/>
  <c r="AI299" i="38"/>
  <c r="AQ285" i="38"/>
  <c r="AI287" i="38"/>
  <c r="F289" i="38"/>
  <c r="H289" i="38" s="1"/>
  <c r="AI289" i="38"/>
  <c r="AQ292" i="38"/>
  <c r="AQ293" i="38"/>
  <c r="AI295" i="38"/>
  <c r="AM285" i="38"/>
  <c r="AE289" i="38"/>
  <c r="AE297" i="38"/>
  <c r="AM299" i="38"/>
  <c r="AM273" i="38"/>
  <c r="AM281" i="38"/>
  <c r="AE292" i="38"/>
  <c r="AE296" i="38"/>
  <c r="AQ305" i="38"/>
  <c r="AI306" i="38"/>
  <c r="AM272" i="38"/>
  <c r="AQ277" i="38"/>
  <c r="AI288" i="38"/>
  <c r="AI292" i="38"/>
  <c r="AQ307" i="38"/>
  <c r="AQ301" i="38"/>
  <c r="AI302" i="38"/>
  <c r="AE305" i="38"/>
  <c r="AQ311" i="38"/>
  <c r="AF260" i="38"/>
  <c r="AK260" i="38"/>
  <c r="AP260" i="38"/>
  <c r="AI266" i="38"/>
  <c r="E260" i="38"/>
  <c r="AC260" i="38"/>
  <c r="AN260" i="38"/>
  <c r="AH260" i="38"/>
  <c r="AI262" i="38"/>
  <c r="AE266" i="38"/>
  <c r="AQ261" i="38"/>
  <c r="AQ263" i="38"/>
  <c r="AM261" i="38"/>
  <c r="AI264" i="38"/>
  <c r="AQ262" i="38"/>
  <c r="AQ265" i="38"/>
  <c r="AQ232" i="38"/>
  <c r="F231" i="38"/>
  <c r="AQ231" i="38"/>
  <c r="AQ233" i="38"/>
  <c r="AM231" i="38"/>
  <c r="F232" i="38"/>
  <c r="J232" i="38" s="1"/>
  <c r="AM251" i="38"/>
  <c r="AQ253" i="38"/>
  <c r="F233" i="38"/>
  <c r="AE233" i="38"/>
  <c r="AQ259" i="38"/>
  <c r="AQ251" i="38"/>
  <c r="AQ257" i="38"/>
  <c r="AI247" i="38"/>
  <c r="AQ249" i="38"/>
  <c r="AI250" i="38"/>
  <c r="AQ245" i="38"/>
  <c r="AI248" i="38"/>
  <c r="AM257" i="38"/>
  <c r="AI259" i="38"/>
  <c r="AK235" i="38"/>
  <c r="AN235" i="38"/>
  <c r="AQ239" i="38"/>
  <c r="AI242" i="38"/>
  <c r="F227" i="38"/>
  <c r="H227" i="38" s="1"/>
  <c r="AE225" i="38"/>
  <c r="AQ225" i="38"/>
  <c r="F229" i="38"/>
  <c r="J229" i="38" s="1"/>
  <c r="F226" i="38"/>
  <c r="J226" i="38" s="1"/>
  <c r="AE228" i="38"/>
  <c r="AI226" i="38"/>
  <c r="F228" i="38"/>
  <c r="H228" i="38" s="1"/>
  <c r="F230" i="38"/>
  <c r="J230" i="38" s="1"/>
  <c r="AE230" i="38"/>
  <c r="AQ230" i="38"/>
  <c r="F210" i="38"/>
  <c r="H210" i="38" s="1"/>
  <c r="F220" i="38"/>
  <c r="J220" i="38" s="1"/>
  <c r="F216" i="38"/>
  <c r="F218" i="38"/>
  <c r="J218" i="38" s="1"/>
  <c r="F217" i="38"/>
  <c r="F209" i="38"/>
  <c r="F211" i="38"/>
  <c r="H211" i="38" s="1"/>
  <c r="F212" i="38"/>
  <c r="J212" i="38" s="1"/>
  <c r="F204" i="38"/>
  <c r="F202" i="38"/>
  <c r="J202" i="38" s="1"/>
  <c r="AE204" i="38"/>
  <c r="F205" i="38"/>
  <c r="F203" i="38"/>
  <c r="AQ194" i="38"/>
  <c r="F194" i="38"/>
  <c r="F197" i="38"/>
  <c r="H197" i="38" s="1"/>
  <c r="F182" i="38"/>
  <c r="H182" i="38" s="1"/>
  <c r="F176" i="38"/>
  <c r="J176" i="38" s="1"/>
  <c r="F180" i="38"/>
  <c r="F170" i="38"/>
  <c r="F173" i="38"/>
  <c r="F178" i="38"/>
  <c r="F184" i="38"/>
  <c r="F181" i="38"/>
  <c r="J181" i="38" s="1"/>
  <c r="F189" i="38"/>
  <c r="H189" i="38" s="1"/>
  <c r="F183" i="38"/>
  <c r="F185" i="38"/>
  <c r="J185" i="38" s="1"/>
  <c r="F174" i="38"/>
  <c r="F172" i="38"/>
  <c r="H172" i="38" s="1"/>
  <c r="F177" i="38"/>
  <c r="J177" i="38" s="1"/>
  <c r="F175" i="38"/>
  <c r="J175" i="38" s="1"/>
  <c r="F186" i="38"/>
  <c r="J186" i="38" s="1"/>
  <c r="F188" i="38"/>
  <c r="H188" i="38" s="1"/>
  <c r="F167" i="38"/>
  <c r="F169" i="38"/>
  <c r="J169" i="38" s="1"/>
  <c r="F168" i="38"/>
  <c r="J168" i="38" s="1"/>
  <c r="F154" i="38"/>
  <c r="J154" i="38" s="1"/>
  <c r="F159" i="38"/>
  <c r="F151" i="38"/>
  <c r="H151" i="38" s="1"/>
  <c r="F152" i="38"/>
  <c r="J152" i="38" s="1"/>
  <c r="F153" i="38"/>
  <c r="F156" i="38"/>
  <c r="F157" i="38"/>
  <c r="J157" i="38" s="1"/>
  <c r="F155" i="38"/>
  <c r="J155" i="38" s="1"/>
  <c r="F160" i="38"/>
  <c r="H160" i="38" s="1"/>
  <c r="F161" i="38"/>
  <c r="J161" i="38" s="1"/>
  <c r="F143" i="38"/>
  <c r="J143" i="38" s="1"/>
  <c r="F140" i="38"/>
  <c r="F138" i="38"/>
  <c r="J138" i="38" s="1"/>
  <c r="F142" i="38"/>
  <c r="F145" i="38"/>
  <c r="J145" i="38" s="1"/>
  <c r="F141" i="38"/>
  <c r="H141" i="38" s="1"/>
  <c r="F129" i="38"/>
  <c r="J129" i="38" s="1"/>
  <c r="F144" i="38"/>
  <c r="J144" i="38" s="1"/>
  <c r="F137" i="38"/>
  <c r="J137" i="38" s="1"/>
  <c r="F146" i="38"/>
  <c r="F136" i="38"/>
  <c r="H136" i="38" s="1"/>
  <c r="F120" i="38"/>
  <c r="J120" i="38" s="1"/>
  <c r="F147" i="38"/>
  <c r="F127" i="38"/>
  <c r="F123" i="38"/>
  <c r="H123" i="38" s="1"/>
  <c r="F124" i="38"/>
  <c r="J124" i="38" s="1"/>
  <c r="F125" i="38"/>
  <c r="J125" i="38" s="1"/>
  <c r="F122" i="38"/>
  <c r="F121" i="38"/>
  <c r="J121" i="38" s="1"/>
  <c r="F130" i="38"/>
  <c r="F113" i="38"/>
  <c r="F111" i="38"/>
  <c r="F114" i="38"/>
  <c r="F109" i="38"/>
  <c r="J109" i="38" s="1"/>
  <c r="F116" i="38"/>
  <c r="F110" i="38"/>
  <c r="J110" i="38" s="1"/>
  <c r="F99" i="38"/>
  <c r="J99" i="38" s="1"/>
  <c r="F115" i="38"/>
  <c r="H115" i="38" s="1"/>
  <c r="F98" i="38"/>
  <c r="H98" i="38" s="1"/>
  <c r="F105" i="38"/>
  <c r="H105" i="38" s="1"/>
  <c r="F100" i="38"/>
  <c r="J100" i="38" s="1"/>
  <c r="F102" i="38"/>
  <c r="H102" i="38" s="1"/>
  <c r="F101" i="38"/>
  <c r="H101" i="38" s="1"/>
  <c r="F94" i="38"/>
  <c r="H94" i="38" s="1"/>
  <c r="F91" i="38"/>
  <c r="J91" i="38" s="1"/>
  <c r="F73" i="38"/>
  <c r="F77" i="38"/>
  <c r="J77" i="38" s="1"/>
  <c r="F92" i="38"/>
  <c r="H92" i="38" s="1"/>
  <c r="F95" i="38"/>
  <c r="J95" i="38" s="1"/>
  <c r="F78" i="38"/>
  <c r="J78" i="38" s="1"/>
  <c r="F87" i="38"/>
  <c r="J87" i="38" s="1"/>
  <c r="F76" i="38"/>
  <c r="J76" i="38" s="1"/>
  <c r="F74" i="38"/>
  <c r="F75" i="38"/>
  <c r="H75" i="38" s="1"/>
  <c r="F79" i="38"/>
  <c r="F81" i="38"/>
  <c r="J81" i="38" s="1"/>
  <c r="F65" i="38"/>
  <c r="H65" i="38" s="1"/>
  <c r="F82" i="38"/>
  <c r="F72" i="38"/>
  <c r="J72" i="38" s="1"/>
  <c r="F63" i="38"/>
  <c r="J63" i="38" s="1"/>
  <c r="F66" i="38"/>
  <c r="F67" i="38"/>
  <c r="F70" i="38"/>
  <c r="F55" i="38"/>
  <c r="F71" i="38"/>
  <c r="H71" i="38" s="1"/>
  <c r="F68" i="38"/>
  <c r="H68" i="38" s="1"/>
  <c r="F56" i="38"/>
  <c r="J56" i="38" s="1"/>
  <c r="F57" i="38"/>
  <c r="F58" i="38"/>
  <c r="J58" i="38" s="1"/>
  <c r="F60" i="38"/>
  <c r="F52" i="38"/>
  <c r="J52" i="38" s="1"/>
  <c r="F61" i="38"/>
  <c r="J61" i="38" s="1"/>
  <c r="F59" i="38"/>
  <c r="J59" i="38" s="1"/>
  <c r="F53" i="38"/>
  <c r="J53" i="38" s="1"/>
  <c r="F50" i="38"/>
  <c r="H50" i="38" s="1"/>
  <c r="F49" i="38"/>
  <c r="J49" i="38" s="1"/>
  <c r="F40" i="38"/>
  <c r="H40" i="38" s="1"/>
  <c r="F41" i="38"/>
  <c r="F43" i="38"/>
  <c r="H43" i="38" s="1"/>
  <c r="F42" i="38"/>
  <c r="F37" i="38"/>
  <c r="J37" i="38" s="1"/>
  <c r="F38" i="38"/>
  <c r="F39" i="38"/>
  <c r="H39" i="38" s="1"/>
  <c r="F34" i="38"/>
  <c r="H34" i="38" s="1"/>
  <c r="F31" i="38"/>
  <c r="H31" i="38" s="1"/>
  <c r="F30" i="38"/>
  <c r="H30" i="38" s="1"/>
  <c r="F29" i="38"/>
  <c r="F25" i="38"/>
  <c r="F26" i="38"/>
  <c r="J26" i="38" s="1"/>
  <c r="F19" i="38"/>
  <c r="J19" i="38" s="1"/>
  <c r="F24" i="38"/>
  <c r="J24" i="38" s="1"/>
  <c r="F22" i="38"/>
  <c r="J22" i="38" s="1"/>
  <c r="F20" i="38"/>
  <c r="F17" i="38"/>
  <c r="F18" i="38"/>
  <c r="J18" i="38" s="1"/>
  <c r="F16" i="38"/>
  <c r="J16" i="38" s="1"/>
  <c r="AP542" i="38"/>
  <c r="AP541" i="38" s="1"/>
  <c r="AO542" i="38"/>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P527" i="38" s="1"/>
  <c r="AO528" i="38"/>
  <c r="AN528" i="38"/>
  <c r="AN527" i="38" s="1"/>
  <c r="AL528" i="38"/>
  <c r="AL527" i="38" s="1"/>
  <c r="AK528" i="38"/>
  <c r="AK527" i="38" s="1"/>
  <c r="AJ528" i="38"/>
  <c r="AJ527" i="38" s="1"/>
  <c r="AH528" i="38"/>
  <c r="AH527" i="38" s="1"/>
  <c r="AG528" i="38"/>
  <c r="AG527" i="38" s="1"/>
  <c r="AF528" i="38"/>
  <c r="AD528" i="38"/>
  <c r="AD527" i="38" s="1"/>
  <c r="AC528" i="38"/>
  <c r="AC527" i="38" s="1"/>
  <c r="AB528" i="38"/>
  <c r="AB527" i="38" s="1"/>
  <c r="E528" i="38"/>
  <c r="E527" i="38" s="1"/>
  <c r="D528" i="38"/>
  <c r="D527" i="38" s="1"/>
  <c r="AP509" i="38"/>
  <c r="AO509" i="38"/>
  <c r="AN509" i="38"/>
  <c r="AL509" i="38"/>
  <c r="AK509" i="38"/>
  <c r="AJ509" i="38"/>
  <c r="AH509" i="38"/>
  <c r="AG509" i="38"/>
  <c r="AF509" i="38"/>
  <c r="AD509" i="38"/>
  <c r="AC509" i="38"/>
  <c r="AB509" i="38"/>
  <c r="E509" i="38"/>
  <c r="D509" i="38"/>
  <c r="AP501" i="38"/>
  <c r="AP500" i="38" s="1"/>
  <c r="AO501" i="38"/>
  <c r="AO500" i="38" s="1"/>
  <c r="AN501" i="38"/>
  <c r="AN500" i="38" s="1"/>
  <c r="AL501" i="38"/>
  <c r="AL500" i="38" s="1"/>
  <c r="AK501" i="38"/>
  <c r="AK500" i="38" s="1"/>
  <c r="AJ501" i="38"/>
  <c r="AJ500" i="38" s="1"/>
  <c r="AH501" i="38"/>
  <c r="AH500" i="38" s="1"/>
  <c r="AG501" i="38"/>
  <c r="AF501" i="38"/>
  <c r="AF500" i="38" s="1"/>
  <c r="AD501" i="38"/>
  <c r="AD500" i="38" s="1"/>
  <c r="AC501" i="38"/>
  <c r="AC500" i="38" s="1"/>
  <c r="AB501" i="38"/>
  <c r="AB500" i="38" s="1"/>
  <c r="E501" i="38"/>
  <c r="E500" i="38" s="1"/>
  <c r="D501" i="38"/>
  <c r="D500" i="38" s="1"/>
  <c r="AP403" i="38"/>
  <c r="AO403" i="38"/>
  <c r="AN403" i="38"/>
  <c r="AL403" i="38"/>
  <c r="AK403" i="38"/>
  <c r="AJ403" i="38"/>
  <c r="AH403" i="38"/>
  <c r="AG403" i="38"/>
  <c r="AF403" i="38"/>
  <c r="AD403" i="38"/>
  <c r="AC403" i="38"/>
  <c r="AB403" i="38"/>
  <c r="E403" i="38"/>
  <c r="D403" i="38"/>
  <c r="AP498" i="38"/>
  <c r="AP489" i="38" s="1"/>
  <c r="AO498" i="38"/>
  <c r="AO489" i="38" s="1"/>
  <c r="AN498" i="38"/>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N488" i="38"/>
  <c r="AN485" i="38" s="1"/>
  <c r="AL488" i="38"/>
  <c r="AL485" i="38" s="1"/>
  <c r="AK488" i="38"/>
  <c r="AJ488" i="38"/>
  <c r="AJ485" i="38" s="1"/>
  <c r="AH488" i="38"/>
  <c r="AH485" i="38" s="1"/>
  <c r="AG488" i="38"/>
  <c r="AG485" i="38" s="1"/>
  <c r="AF488" i="38"/>
  <c r="AF485" i="38" s="1"/>
  <c r="AD488" i="38"/>
  <c r="AD485" i="38" s="1"/>
  <c r="AC488" i="38"/>
  <c r="AC485" i="38" s="1"/>
  <c r="AB488" i="38"/>
  <c r="AB485" i="38" s="1"/>
  <c r="E488" i="38"/>
  <c r="D488" i="38"/>
  <c r="D485" i="38" s="1"/>
  <c r="AP469" i="38"/>
  <c r="AP467" i="38" s="1"/>
  <c r="AO469" i="38"/>
  <c r="AO467" i="38" s="1"/>
  <c r="AN469" i="38"/>
  <c r="AN467" i="38" s="1"/>
  <c r="AL469" i="38"/>
  <c r="AL467" i="38" s="1"/>
  <c r="AK469" i="38"/>
  <c r="AK467" i="38" s="1"/>
  <c r="AJ469" i="38"/>
  <c r="AJ467" i="38" s="1"/>
  <c r="AH469" i="38"/>
  <c r="AH467" i="38" s="1"/>
  <c r="AG469" i="38"/>
  <c r="AG467" i="38" s="1"/>
  <c r="AF469" i="38"/>
  <c r="AD469" i="38"/>
  <c r="AD467" i="38" s="1"/>
  <c r="AC469" i="38"/>
  <c r="AC467" i="38" s="1"/>
  <c r="AB469" i="38"/>
  <c r="AB467" i="38" s="1"/>
  <c r="E469" i="38"/>
  <c r="E467" i="38" s="1"/>
  <c r="D469" i="38"/>
  <c r="D467" i="38" s="1"/>
  <c r="AP466" i="38"/>
  <c r="AP459" i="38" s="1"/>
  <c r="AO466" i="38"/>
  <c r="AN466" i="38"/>
  <c r="AN459" i="38" s="1"/>
  <c r="AL466" i="38"/>
  <c r="AL459" i="38" s="1"/>
  <c r="AK466" i="38"/>
  <c r="AK459" i="38" s="1"/>
  <c r="AJ466" i="38"/>
  <c r="AH466" i="38"/>
  <c r="AH459" i="38" s="1"/>
  <c r="AG466" i="38"/>
  <c r="AG459" i="38" s="1"/>
  <c r="AF466" i="38"/>
  <c r="AF459" i="38" s="1"/>
  <c r="AD466" i="38"/>
  <c r="AC466" i="38"/>
  <c r="AB466" i="38"/>
  <c r="AB459" i="38" s="1"/>
  <c r="E466" i="38"/>
  <c r="D466" i="38"/>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N345" i="38" s="1"/>
  <c r="AL346" i="38"/>
  <c r="AL345" i="38" s="1"/>
  <c r="AK346" i="38"/>
  <c r="AK345" i="38" s="1"/>
  <c r="AJ346" i="38"/>
  <c r="AH346" i="38"/>
  <c r="AG346" i="38"/>
  <c r="AG345" i="38" s="1"/>
  <c r="AF346" i="38"/>
  <c r="AF345" i="38" s="1"/>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P312" i="38" s="1"/>
  <c r="AO313" i="38"/>
  <c r="AO312" i="38" s="1"/>
  <c r="AN313" i="38"/>
  <c r="AN312" i="38" s="1"/>
  <c r="AL313" i="38"/>
  <c r="AK313" i="38"/>
  <c r="AK312" i="38" s="1"/>
  <c r="AJ313" i="38"/>
  <c r="AJ312" i="38" s="1"/>
  <c r="AH313" i="38"/>
  <c r="AH312" i="38" s="1"/>
  <c r="AG313" i="38"/>
  <c r="AF313" i="38"/>
  <c r="AF312" i="38" s="1"/>
  <c r="AD313" i="38"/>
  <c r="AC313" i="38"/>
  <c r="AB313" i="38"/>
  <c r="E313" i="38"/>
  <c r="E312" i="38" s="1"/>
  <c r="D313" i="38"/>
  <c r="AP268" i="38"/>
  <c r="AP267" i="38" s="1"/>
  <c r="AO268" i="38"/>
  <c r="AN268" i="38"/>
  <c r="AL268" i="38"/>
  <c r="AK268" i="38"/>
  <c r="AK267" i="38" s="1"/>
  <c r="AJ268" i="38"/>
  <c r="AH268" i="38"/>
  <c r="AH267" i="38" s="1"/>
  <c r="AG268" i="38"/>
  <c r="AF268" i="38"/>
  <c r="AF267" i="38" s="1"/>
  <c r="AD268" i="38"/>
  <c r="AC268" i="38"/>
  <c r="AB268" i="38"/>
  <c r="E268" i="38"/>
  <c r="D268" i="38"/>
  <c r="AP244" i="38"/>
  <c r="AP243" i="38" s="1"/>
  <c r="AO244" i="38"/>
  <c r="AN244" i="38"/>
  <c r="AL244" i="38"/>
  <c r="AK244" i="38"/>
  <c r="AK243" i="38" s="1"/>
  <c r="AJ244" i="38"/>
  <c r="AH244" i="38"/>
  <c r="AG244" i="38"/>
  <c r="AF244" i="38"/>
  <c r="AF243" i="38" s="1"/>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O198" i="38"/>
  <c r="AN198" i="38"/>
  <c r="AL198" i="38"/>
  <c r="AK198" i="38"/>
  <c r="AJ198" i="38"/>
  <c r="AH198" i="38"/>
  <c r="AH191" i="38" s="1"/>
  <c r="AG198" i="38"/>
  <c r="AF198" i="38"/>
  <c r="AD198" i="38"/>
  <c r="AC198" i="38"/>
  <c r="AC191" i="38" s="1"/>
  <c r="AB198" i="38"/>
  <c r="AP221" i="38"/>
  <c r="AO221" i="38"/>
  <c r="AO214" i="38" s="1"/>
  <c r="AN221" i="38"/>
  <c r="AL221" i="38"/>
  <c r="AL214" i="38" s="1"/>
  <c r="AK221" i="38"/>
  <c r="AJ221" i="38"/>
  <c r="AH221" i="38"/>
  <c r="AG221" i="38"/>
  <c r="AG214" i="38" s="1"/>
  <c r="AF221" i="38"/>
  <c r="AD221" i="38"/>
  <c r="AD214" i="38" s="1"/>
  <c r="AC221" i="38"/>
  <c r="AB221" i="38"/>
  <c r="AB214" i="38" s="1"/>
  <c r="D214" i="38"/>
  <c r="AP213" i="38"/>
  <c r="AO213" i="38"/>
  <c r="AO207" i="38" s="1"/>
  <c r="AN213" i="38"/>
  <c r="AL213" i="38"/>
  <c r="AK213" i="38"/>
  <c r="AJ213" i="38"/>
  <c r="AJ207" i="38" s="1"/>
  <c r="AH213" i="38"/>
  <c r="AG213" i="38"/>
  <c r="AF213" i="38"/>
  <c r="AD213" i="38"/>
  <c r="AD207" i="38" s="1"/>
  <c r="AC213" i="38"/>
  <c r="AB213" i="38"/>
  <c r="E207" i="38"/>
  <c r="D207" i="38"/>
  <c r="AP165" i="38"/>
  <c r="AO165" i="38"/>
  <c r="AN165" i="38"/>
  <c r="AL165" i="38"/>
  <c r="AL164" i="38" s="1"/>
  <c r="AK165" i="38"/>
  <c r="AJ165" i="38"/>
  <c r="AH165" i="38"/>
  <c r="AG165" i="38"/>
  <c r="AF165" i="38"/>
  <c r="AD165" i="38"/>
  <c r="AC165" i="38"/>
  <c r="AB165" i="38"/>
  <c r="E165" i="38"/>
  <c r="E164" i="38" s="1"/>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D133" i="38" s="1"/>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E118" i="38" s="1"/>
  <c r="D119" i="38"/>
  <c r="AP117" i="38"/>
  <c r="AO117" i="38"/>
  <c r="AN117" i="38"/>
  <c r="AL117" i="38"/>
  <c r="AK117" i="38"/>
  <c r="AJ117" i="38"/>
  <c r="AH117" i="38"/>
  <c r="AG117" i="38"/>
  <c r="AF117" i="38"/>
  <c r="AD117" i="38"/>
  <c r="AC117" i="38"/>
  <c r="AB11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D89" i="38" s="1"/>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c r="I199" i="38"/>
  <c r="I190" i="38"/>
  <c r="G223" i="38"/>
  <c r="I223" i="38"/>
  <c r="G243" i="38"/>
  <c r="I243" i="38"/>
  <c r="G267" i="38"/>
  <c r="I267" i="38"/>
  <c r="G312" i="38"/>
  <c r="I312" i="38"/>
  <c r="G328" i="38"/>
  <c r="I328" i="38"/>
  <c r="G345" i="38"/>
  <c r="I345" i="38"/>
  <c r="G389" i="38"/>
  <c r="I389" i="38"/>
  <c r="G398" i="38"/>
  <c r="I398" i="38"/>
  <c r="G500" i="38"/>
  <c r="I500" i="38"/>
  <c r="G527" i="38"/>
  <c r="I527" i="38"/>
  <c r="G13" i="38"/>
  <c r="G12" i="38"/>
  <c r="I13" i="38"/>
  <c r="I526" i="38"/>
  <c r="G526" i="38"/>
  <c r="F131" i="38"/>
  <c r="F163" i="38"/>
  <c r="J163" i="38" s="1"/>
  <c r="F198" i="38"/>
  <c r="F44" i="38"/>
  <c r="J44" i="38" s="1"/>
  <c r="F103" i="38"/>
  <c r="H103" i="38" s="1"/>
  <c r="F88" i="38"/>
  <c r="J88" i="38" s="1"/>
  <c r="F36" i="38"/>
  <c r="H36" i="38" s="1"/>
  <c r="F46" i="38"/>
  <c r="H46" i="38" s="1"/>
  <c r="F85" i="38"/>
  <c r="J85" i="38" s="1"/>
  <c r="F221" i="38"/>
  <c r="J221" i="38" s="1"/>
  <c r="F234" i="38"/>
  <c r="J234" i="38" s="1"/>
  <c r="G499" i="38"/>
  <c r="I499" i="38"/>
  <c r="I397" i="38"/>
  <c r="G397" i="38"/>
  <c r="I222" i="38"/>
  <c r="F206" i="38"/>
  <c r="H206" i="38" s="1"/>
  <c r="F213" i="38"/>
  <c r="J213" i="38" s="1"/>
  <c r="F148" i="38"/>
  <c r="H148" i="38" s="1"/>
  <c r="F117" i="38"/>
  <c r="F51" i="38"/>
  <c r="J51" i="38" s="1"/>
  <c r="G327" i="38"/>
  <c r="G222" i="38"/>
  <c r="I327" i="38"/>
  <c r="G106" i="38"/>
  <c r="I106" i="38"/>
  <c r="I12" i="38"/>
  <c r="I566" i="38"/>
  <c r="G566" i="38"/>
  <c r="J26" i="8"/>
  <c r="J27" i="8"/>
  <c r="J28" i="8"/>
  <c r="J25" i="8"/>
  <c r="J24" i="8"/>
  <c r="J23" i="8"/>
  <c r="N21" i="44"/>
  <c r="M21" i="44"/>
  <c r="L21" i="44"/>
  <c r="K21" i="44"/>
  <c r="J21" i="44"/>
  <c r="I21" i="44"/>
  <c r="H21" i="44"/>
  <c r="G21" i="44"/>
  <c r="G27" i="23"/>
  <c r="H27" i="23"/>
  <c r="I27" i="23"/>
  <c r="J27" i="23"/>
  <c r="K27" i="23"/>
  <c r="L27" i="23"/>
  <c r="M27" i="23"/>
  <c r="N27" i="23"/>
  <c r="N36" i="33"/>
  <c r="M36" i="33"/>
  <c r="L36" i="33"/>
  <c r="K36" i="33"/>
  <c r="J36" i="33"/>
  <c r="I36" i="33"/>
  <c r="H36" i="33"/>
  <c r="G36" i="33"/>
  <c r="N43" i="30"/>
  <c r="M43" i="30"/>
  <c r="L43" i="30"/>
  <c r="K43" i="30"/>
  <c r="J43" i="30"/>
  <c r="I43" i="30"/>
  <c r="H43" i="30"/>
  <c r="G43" i="30"/>
  <c r="N21" i="29"/>
  <c r="M21" i="29"/>
  <c r="L21" i="29"/>
  <c r="K21" i="29"/>
  <c r="J21" i="29"/>
  <c r="I21" i="29"/>
  <c r="H21" i="29"/>
  <c r="G21" i="29"/>
  <c r="N28" i="28"/>
  <c r="M28" i="28"/>
  <c r="L28" i="28"/>
  <c r="K28" i="28"/>
  <c r="J28" i="28"/>
  <c r="I28" i="28"/>
  <c r="H28" i="28"/>
  <c r="G28" i="28"/>
  <c r="E15" i="38"/>
  <c r="F15" i="38" s="1"/>
  <c r="AB15" i="38"/>
  <c r="AD64" i="38"/>
  <c r="AD15" i="38"/>
  <c r="D14" i="38"/>
  <c r="D13" i="38" s="1"/>
  <c r="AB14" i="38"/>
  <c r="K26" i="7"/>
  <c r="O50" i="43"/>
  <c r="Q50" i="43"/>
  <c r="O49" i="43"/>
  <c r="P49" i="43"/>
  <c r="O48" i="43"/>
  <c r="Q48" i="43"/>
  <c r="O47" i="43"/>
  <c r="P47" i="43"/>
  <c r="O46" i="43"/>
  <c r="Q46" i="43"/>
  <c r="O45" i="43"/>
  <c r="P45" i="43"/>
  <c r="O44" i="43"/>
  <c r="Q44" i="43"/>
  <c r="O43" i="43"/>
  <c r="P43" i="43"/>
  <c r="O42" i="43"/>
  <c r="Q42" i="43"/>
  <c r="O41" i="43"/>
  <c r="P41" i="43"/>
  <c r="O40" i="43"/>
  <c r="Q40" i="43"/>
  <c r="O39" i="43"/>
  <c r="P39" i="43"/>
  <c r="O38" i="43"/>
  <c r="Q38" i="43"/>
  <c r="O37" i="43"/>
  <c r="P37" i="43"/>
  <c r="O36" i="43"/>
  <c r="Q36" i="43"/>
  <c r="O35" i="43"/>
  <c r="P35" i="43"/>
  <c r="O34" i="43"/>
  <c r="Q34" i="43"/>
  <c r="O33" i="43"/>
  <c r="P33" i="43"/>
  <c r="O32" i="43"/>
  <c r="Q32" i="43"/>
  <c r="O31" i="43"/>
  <c r="P31" i="43"/>
  <c r="O30" i="43"/>
  <c r="Q30" i="43"/>
  <c r="O29" i="43"/>
  <c r="P29" i="43"/>
  <c r="O28" i="43"/>
  <c r="Q28" i="43"/>
  <c r="O27" i="43"/>
  <c r="P27" i="43"/>
  <c r="O26" i="43"/>
  <c r="Q26" i="43"/>
  <c r="O25" i="43"/>
  <c r="P25" i="43"/>
  <c r="O24" i="43"/>
  <c r="Q24" i="43"/>
  <c r="O23" i="43"/>
  <c r="P23" i="43"/>
  <c r="O22" i="43"/>
  <c r="Q22" i="43"/>
  <c r="O21" i="43"/>
  <c r="P21" i="43"/>
  <c r="O20" i="43"/>
  <c r="Q20" i="43"/>
  <c r="O19" i="43"/>
  <c r="P19" i="43"/>
  <c r="O18" i="43"/>
  <c r="Q18" i="43"/>
  <c r="O17" i="43"/>
  <c r="Q17" i="43"/>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F17" i="12" s="1"/>
  <c r="I38" i="40"/>
  <c r="F38" i="40"/>
  <c r="I37" i="40"/>
  <c r="F37" i="40"/>
  <c r="AC424" i="38"/>
  <c r="AE424" i="38" s="1"/>
  <c r="I36" i="40"/>
  <c r="F36" i="40"/>
  <c r="AC423" i="38"/>
  <c r="AE423" i="38" s="1"/>
  <c r="I35" i="40"/>
  <c r="F35" i="40"/>
  <c r="AC422" i="38"/>
  <c r="AE422" i="38" s="1"/>
  <c r="I34" i="40"/>
  <c r="F34" i="40"/>
  <c r="AC421" i="38"/>
  <c r="AE421" i="38" s="1"/>
  <c r="I33" i="40"/>
  <c r="F33" i="40"/>
  <c r="AC420" i="38"/>
  <c r="AE420" i="38" s="1"/>
  <c r="I32" i="40"/>
  <c r="F32" i="40"/>
  <c r="AC419" i="38"/>
  <c r="AE419" i="38" s="1"/>
  <c r="I31" i="40"/>
  <c r="F31" i="40"/>
  <c r="AC418" i="38"/>
  <c r="AE418" i="38" s="1"/>
  <c r="I30" i="40"/>
  <c r="F30" i="40"/>
  <c r="AC417" i="38"/>
  <c r="AE417" i="38" s="1"/>
  <c r="I29" i="40"/>
  <c r="F29" i="40"/>
  <c r="AC416" i="38"/>
  <c r="AE416" i="38" s="1"/>
  <c r="I28" i="40"/>
  <c r="F28" i="40"/>
  <c r="AC415" i="38"/>
  <c r="AE415" i="38" s="1"/>
  <c r="I27" i="40"/>
  <c r="F27" i="40"/>
  <c r="AC414" i="38"/>
  <c r="AE414" i="38" s="1"/>
  <c r="I26" i="40"/>
  <c r="F26" i="40"/>
  <c r="AC413" i="38"/>
  <c r="AE413" i="38" s="1"/>
  <c r="I25" i="40"/>
  <c r="F25" i="40"/>
  <c r="AC412" i="38"/>
  <c r="AE412" i="38" s="1"/>
  <c r="I24" i="40"/>
  <c r="F24" i="40"/>
  <c r="AC411" i="38"/>
  <c r="AE411" i="38" s="1"/>
  <c r="I23" i="40"/>
  <c r="F23" i="40"/>
  <c r="AC410" i="38"/>
  <c r="AE410" i="38" s="1"/>
  <c r="I22" i="40"/>
  <c r="F22" i="40"/>
  <c r="AL409" i="38"/>
  <c r="AM409" i="38" s="1"/>
  <c r="I21" i="40"/>
  <c r="F21" i="40"/>
  <c r="AC408" i="38"/>
  <c r="AE408" i="38" s="1"/>
  <c r="I20" i="40"/>
  <c r="F20" i="40"/>
  <c r="AC407" i="38"/>
  <c r="AE407" i="38" s="1"/>
  <c r="I19" i="40"/>
  <c r="F19" i="40"/>
  <c r="AC406" i="38"/>
  <c r="AE406" i="38" s="1"/>
  <c r="J18" i="40"/>
  <c r="I18" i="40"/>
  <c r="F18" i="40"/>
  <c r="AC405" i="38"/>
  <c r="AE405" i="38" s="1"/>
  <c r="I17" i="40"/>
  <c r="F17" i="40"/>
  <c r="J18" i="12"/>
  <c r="D404" i="38"/>
  <c r="AB404" i="38"/>
  <c r="AE404" i="38" s="1"/>
  <c r="Q39" i="43"/>
  <c r="AB32" i="38"/>
  <c r="F32" i="38"/>
  <c r="H32" i="38" s="1"/>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P17" i="43"/>
  <c r="D10" i="40"/>
  <c r="J30" i="10"/>
  <c r="J26" i="9"/>
  <c r="J18" i="9"/>
  <c r="Y76" i="38"/>
  <c r="Y257" i="38"/>
  <c r="Y193" i="38"/>
  <c r="Z71" i="38"/>
  <c r="Z263" i="38"/>
  <c r="Z326" i="38"/>
  <c r="Z152" i="38"/>
  <c r="Z281" i="38"/>
  <c r="Z305" i="38"/>
  <c r="Z111" i="38"/>
  <c r="Z299" i="38"/>
  <c r="Z360" i="38"/>
  <c r="Z488" i="38"/>
  <c r="Z559" i="38"/>
  <c r="Z60" i="38"/>
  <c r="Z252" i="38"/>
  <c r="Z386" i="38"/>
  <c r="Z410" i="38"/>
  <c r="Z504" i="38"/>
  <c r="Z561" i="38"/>
  <c r="Z53" i="38"/>
  <c r="Z339" i="38"/>
  <c r="Z464" i="38"/>
  <c r="Z501" i="38"/>
  <c r="Z262" i="38"/>
  <c r="Z532" i="38"/>
  <c r="Z81" i="38"/>
  <c r="Z506" i="38"/>
  <c r="Z200" i="38"/>
  <c r="Z274" i="38"/>
  <c r="Z465" i="38"/>
  <c r="Z537" i="38"/>
  <c r="Z26" i="38"/>
  <c r="Z311" i="38"/>
  <c r="Z451" i="38"/>
  <c r="Z486" i="38"/>
  <c r="Z153" i="38"/>
  <c r="Z367" i="38"/>
  <c r="Z412" i="38"/>
  <c r="Z550" i="38"/>
  <c r="Z171" i="38"/>
  <c r="Z15" i="38"/>
  <c r="Y483" i="38"/>
  <c r="Y309" i="38"/>
  <c r="Y138" i="38"/>
  <c r="Y77" i="38"/>
  <c r="Y429" i="38"/>
  <c r="Y280" i="38"/>
  <c r="Y471" i="38"/>
  <c r="Y464" i="38"/>
  <c r="Y181" i="38"/>
  <c r="Y501" i="38"/>
  <c r="Y401" i="38"/>
  <c r="Y250" i="38"/>
  <c r="Y307" i="38"/>
  <c r="Y552" i="38"/>
  <c r="Y414" i="38"/>
  <c r="Y531" i="38"/>
  <c r="Y288" i="38"/>
  <c r="Y282" i="38"/>
  <c r="Y308" i="38"/>
  <c r="Y297" i="38"/>
  <c r="Y78" i="38"/>
  <c r="Y65" i="38"/>
  <c r="Y236" i="38"/>
  <c r="Y234" i="38"/>
  <c r="Y379" i="38"/>
  <c r="Y188" i="38"/>
  <c r="Y19" i="38"/>
  <c r="Y300" i="38"/>
  <c r="Y102" i="38"/>
  <c r="Y388" i="38"/>
  <c r="Y463" i="38"/>
  <c r="Y245" i="38"/>
  <c r="Y380" i="38"/>
  <c r="Y405" i="38"/>
  <c r="Y142" i="38"/>
  <c r="Y553" i="38"/>
  <c r="Y425" i="38"/>
  <c r="Y159" i="38"/>
  <c r="Y62" i="38"/>
  <c r="Y57" i="38"/>
  <c r="Y283" i="38"/>
  <c r="Y550" i="38"/>
  <c r="Y557" i="38"/>
  <c r="Y561" i="38"/>
  <c r="Y488" i="38"/>
  <c r="Y504" i="38"/>
  <c r="Y503" i="38"/>
  <c r="Y433" i="38"/>
  <c r="Y456" i="38"/>
  <c r="Y155" i="38"/>
  <c r="Y84" i="38"/>
  <c r="Y173" i="38"/>
  <c r="Y104" i="38"/>
  <c r="Y522" i="38"/>
  <c r="Y516" i="38"/>
  <c r="Y296" i="38"/>
  <c r="Y227" i="38"/>
  <c r="Y426" i="38"/>
  <c r="Y524" i="38"/>
  <c r="Y369" i="38"/>
  <c r="Y116" i="38"/>
  <c r="Y208" i="38"/>
  <c r="Y111" i="38"/>
  <c r="Y372" i="38"/>
  <c r="Y545" i="38"/>
  <c r="Y363" i="38"/>
  <c r="Y69" i="38"/>
  <c r="Y515" i="38"/>
  <c r="Y368" i="38"/>
  <c r="Y143" i="38"/>
  <c r="Y453" i="38"/>
  <c r="Y304" i="38"/>
  <c r="Y79" i="38"/>
  <c r="Y168" i="38"/>
  <c r="Y74" i="38"/>
  <c r="Y91" i="38"/>
  <c r="Y375" i="38"/>
  <c r="Y394" i="38"/>
  <c r="Y15" i="38"/>
  <c r="Y366" i="38"/>
  <c r="Y349" i="38"/>
  <c r="Y324" i="38"/>
  <c r="Y549" i="38"/>
  <c r="Y474" i="38"/>
  <c r="Y420" i="38"/>
  <c r="Y237" i="38"/>
  <c r="Y486" i="38"/>
  <c r="Y314" i="38"/>
  <c r="Y321" i="38"/>
  <c r="Y544" i="38"/>
  <c r="Y393" i="38"/>
  <c r="Y262" i="38"/>
  <c r="Y496" i="38"/>
  <c r="Y148" i="38"/>
  <c r="Y75" i="38"/>
  <c r="Y472" i="38"/>
  <c r="Y419" i="38"/>
  <c r="Y269" i="38"/>
  <c r="Y23" i="38"/>
  <c r="Y160" i="38"/>
  <c r="Y39" i="38"/>
  <c r="Y244" i="38"/>
  <c r="Y166" i="38"/>
  <c r="Y352" i="38"/>
  <c r="Y81" i="38"/>
  <c r="Y125" i="38"/>
  <c r="Y373" i="38"/>
  <c r="Y117" i="38"/>
  <c r="Y52" i="38"/>
  <c r="Y348" i="38"/>
  <c r="Y305" i="38"/>
  <c r="Y258" i="38"/>
  <c r="Y145" i="38"/>
  <c r="Y399" i="38"/>
  <c r="Y272" i="38"/>
  <c r="Y72" i="38"/>
  <c r="Y342" i="38"/>
  <c r="Y325" i="38"/>
  <c r="K18" i="8"/>
  <c r="Z28" i="38"/>
  <c r="P28" i="28"/>
  <c r="I4" i="27"/>
  <c r="AC201" i="38"/>
  <c r="AE201" i="38" s="1"/>
  <c r="J25" i="7"/>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19" i="8"/>
  <c r="J18" i="8"/>
  <c r="J17" i="8"/>
  <c r="AD28" i="38"/>
  <c r="J18" i="7"/>
  <c r="J19" i="7"/>
  <c r="J20" i="7"/>
  <c r="D248" i="38"/>
  <c r="J21" i="7"/>
  <c r="J22" i="7"/>
  <c r="J23" i="7"/>
  <c r="J24" i="7"/>
  <c r="J26" i="7"/>
  <c r="AC248" i="38"/>
  <c r="AC171" i="38"/>
  <c r="AB158" i="38"/>
  <c r="D158" i="38"/>
  <c r="AC315" i="38"/>
  <c r="AF565" i="38"/>
  <c r="AF225" i="38"/>
  <c r="E561" i="38"/>
  <c r="AB69" i="38"/>
  <c r="AB561" i="38"/>
  <c r="AE561" i="38" s="1"/>
  <c r="D561" i="38"/>
  <c r="D560" i="38" s="1"/>
  <c r="AC565" i="38"/>
  <c r="AC560" i="38" s="1"/>
  <c r="F69" i="38"/>
  <c r="J69" i="38" s="1"/>
  <c r="N29" i="34"/>
  <c r="M29" i="34"/>
  <c r="L29" i="34"/>
  <c r="K29" i="34"/>
  <c r="J29" i="34"/>
  <c r="I29" i="34"/>
  <c r="H29" i="34"/>
  <c r="G29" i="34"/>
  <c r="P29" i="34"/>
  <c r="N21" i="31"/>
  <c r="M21" i="31"/>
  <c r="L21" i="31"/>
  <c r="K21" i="31"/>
  <c r="J21" i="31"/>
  <c r="I21" i="31"/>
  <c r="H21" i="31"/>
  <c r="G21" i="31"/>
  <c r="F51" i="12"/>
  <c r="F30" i="10"/>
  <c r="F29" i="10"/>
  <c r="F28" i="10"/>
  <c r="F27" i="10"/>
  <c r="F26" i="10"/>
  <c r="F25" i="10"/>
  <c r="F24" i="10"/>
  <c r="F23" i="10"/>
  <c r="F22" i="10"/>
  <c r="F21" i="10"/>
  <c r="F20" i="10"/>
  <c r="F19" i="10"/>
  <c r="F18" i="10"/>
  <c r="F17" i="10"/>
  <c r="E366" i="38"/>
  <c r="F26" i="9"/>
  <c r="F25" i="9"/>
  <c r="F24" i="9"/>
  <c r="F23" i="9"/>
  <c r="F22" i="9"/>
  <c r="F21" i="9"/>
  <c r="F20" i="9"/>
  <c r="F19" i="9"/>
  <c r="F18" i="9"/>
  <c r="F17" i="9"/>
  <c r="AB28" i="38"/>
  <c r="AJ64" i="38"/>
  <c r="T10" i="4"/>
  <c r="T31" i="4" s="1"/>
  <c r="I22" i="27"/>
  <c r="I25" i="27" s="1"/>
  <c r="Y162" i="38"/>
  <c r="AD317" i="38"/>
  <c r="AE317" i="38" s="1"/>
  <c r="AP348" i="38"/>
  <c r="E348" i="38"/>
  <c r="AB366" i="38"/>
  <c r="O29" i="34"/>
  <c r="AD357" i="38"/>
  <c r="AE357" i="38" s="1"/>
  <c r="AB322" i="38"/>
  <c r="AD349" i="38"/>
  <c r="AE349" i="38" s="1"/>
  <c r="AD366" i="38"/>
  <c r="AO357" i="38"/>
  <c r="AQ357" i="38" s="1"/>
  <c r="AJ385" i="38"/>
  <c r="AM385" i="38" s="1"/>
  <c r="AD322" i="38"/>
  <c r="AJ350" i="38"/>
  <c r="AC348" i="38"/>
  <c r="AB350" i="38"/>
  <c r="AO350" i="38"/>
  <c r="AQ350" i="38" s="1"/>
  <c r="AD348" i="38"/>
  <c r="AD350" i="38"/>
  <c r="AC366" i="38"/>
  <c r="AB162" i="38"/>
  <c r="AP45" i="38"/>
  <c r="F45" i="38"/>
  <c r="H45" i="38" s="1"/>
  <c r="AD14" i="38"/>
  <c r="E14" i="38"/>
  <c r="AB27" i="38"/>
  <c r="F27" i="38"/>
  <c r="J27" i="38" s="1"/>
  <c r="AB21" i="38"/>
  <c r="D10" i="9"/>
  <c r="AB29" i="38"/>
  <c r="D10" i="10"/>
  <c r="AB64" i="38"/>
  <c r="Y64" i="38"/>
  <c r="Y28" i="38"/>
  <c r="AD29" i="38"/>
  <c r="AC28" i="38"/>
  <c r="E28" i="38"/>
  <c r="F28" i="38" s="1"/>
  <c r="J28" i="38" s="1"/>
  <c r="AC21" i="38"/>
  <c r="F21" i="38"/>
  <c r="H21" i="38" s="1"/>
  <c r="T556" i="38"/>
  <c r="T203" i="38"/>
  <c r="T426" i="38"/>
  <c r="T25" i="38"/>
  <c r="T480" i="38"/>
  <c r="T94" i="38"/>
  <c r="T284" i="38"/>
  <c r="T302" i="38"/>
  <c r="T430" i="38"/>
  <c r="T507" i="38"/>
  <c r="T227" i="38"/>
  <c r="T37" i="38"/>
  <c r="T292" i="38"/>
  <c r="T40" i="38"/>
  <c r="T448" i="38"/>
  <c r="T326" i="38"/>
  <c r="T188" i="38"/>
  <c r="T410" i="38"/>
  <c r="T136" i="38"/>
  <c r="T374" i="38"/>
  <c r="T140" i="38"/>
  <c r="T75" i="38"/>
  <c r="T147" i="38"/>
  <c r="T512" i="38"/>
  <c r="T252" i="38"/>
  <c r="T472" i="38"/>
  <c r="T360" i="38"/>
  <c r="T484" i="38"/>
  <c r="T161" i="38"/>
  <c r="T354" i="38"/>
  <c r="T21" i="38"/>
  <c r="T112" i="38"/>
  <c r="T166" i="38"/>
  <c r="T211" i="38"/>
  <c r="T233" i="38"/>
  <c r="T264" i="38"/>
  <c r="T437" i="38"/>
  <c r="T522" i="38"/>
  <c r="T446" i="38"/>
  <c r="T111" i="38"/>
  <c r="T494" i="38"/>
  <c r="T539" i="38"/>
  <c r="T337" i="38"/>
  <c r="T293" i="38"/>
  <c r="T100" i="38"/>
  <c r="T104" i="38"/>
  <c r="T19" i="38"/>
  <c r="T246" i="38"/>
  <c r="T441" i="38"/>
  <c r="T455" i="38"/>
  <c r="T531" i="38"/>
  <c r="T496" i="38"/>
  <c r="T245" i="38"/>
  <c r="T334" i="38"/>
  <c r="T553" i="38"/>
  <c r="T92" i="38"/>
  <c r="T73" i="38"/>
  <c r="T113" i="38"/>
  <c r="T491" i="38"/>
  <c r="T121" i="38"/>
  <c r="T298" i="38"/>
  <c r="T418" i="38"/>
  <c r="T127" i="38"/>
  <c r="T95" i="38"/>
  <c r="T54" i="38"/>
  <c r="T314" i="38"/>
  <c r="T425" i="38"/>
  <c r="T439" i="38"/>
  <c r="T27" i="38"/>
  <c r="T394" i="38"/>
  <c r="T369" i="38"/>
  <c r="T451" i="38"/>
  <c r="T379" i="38"/>
  <c r="T181" i="38"/>
  <c r="T323" i="38"/>
  <c r="T402" i="38"/>
  <c r="T81" i="38"/>
  <c r="T504" i="38"/>
  <c r="T65" i="38"/>
  <c r="T232" i="38"/>
  <c r="T69" i="38"/>
  <c r="T525" i="38"/>
  <c r="T385" i="38"/>
  <c r="T373" i="38"/>
  <c r="T358" i="38"/>
  <c r="T135" i="38"/>
  <c r="T524"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P542" i="38"/>
  <c r="Q542" i="38"/>
  <c r="W542" i="38"/>
  <c r="AA542" i="38"/>
  <c r="AA541" i="38" s="1"/>
  <c r="M542" i="38"/>
  <c r="R542" i="38"/>
  <c r="X542" i="38"/>
  <c r="S542" i="38"/>
  <c r="S541" i="38" s="1"/>
  <c r="N542" i="38"/>
  <c r="L542" i="38"/>
  <c r="U542" i="38"/>
  <c r="AA165" i="38"/>
  <c r="K165" i="38"/>
  <c r="S165" i="38"/>
  <c r="P165" i="38"/>
  <c r="S486" i="38"/>
  <c r="T48" i="38"/>
  <c r="T390" i="38"/>
  <c r="T389" i="38" s="1"/>
  <c r="P84" i="38"/>
  <c r="P83" i="38" s="1"/>
  <c r="R460" i="38"/>
  <c r="L119" i="38"/>
  <c r="R390" i="38"/>
  <c r="R97" i="38"/>
  <c r="N390" i="38"/>
  <c r="M510" i="38"/>
  <c r="M509" i="38" s="1"/>
  <c r="K244" i="38"/>
  <c r="M97" i="38"/>
  <c r="M268" i="38"/>
  <c r="O236" i="38"/>
  <c r="L208" i="38"/>
  <c r="U313" i="38"/>
  <c r="S390" i="38"/>
  <c r="O510" i="38"/>
  <c r="N90" i="38"/>
  <c r="S48" i="38"/>
  <c r="U208" i="38"/>
  <c r="V97" i="38"/>
  <c r="O215" i="38"/>
  <c r="O390" i="38"/>
  <c r="N236" i="38"/>
  <c r="M48" i="38"/>
  <c r="L150" i="38"/>
  <c r="S236" i="38"/>
  <c r="K510" i="38"/>
  <c r="Q150" i="38"/>
  <c r="T460" i="38"/>
  <c r="T459" i="38" s="1"/>
  <c r="W134" i="38"/>
  <c r="T490" i="38"/>
  <c r="P150" i="38"/>
  <c r="P215" i="38"/>
  <c r="P214" i="38" s="1"/>
  <c r="P313" i="38"/>
  <c r="P312" i="38" s="1"/>
  <c r="AA390" i="38"/>
  <c r="M313" i="38"/>
  <c r="V244" i="38"/>
  <c r="N460" i="38"/>
  <c r="L490" i="38"/>
  <c r="T384" i="38"/>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V383" i="38" s="1"/>
  <c r="T346" i="38"/>
  <c r="T200" i="38"/>
  <c r="W468" i="38"/>
  <c r="W467" i="38" s="1"/>
  <c r="T134" i="38"/>
  <c r="T133" i="38" s="1"/>
  <c r="W208" i="38"/>
  <c r="W207" i="38" s="1"/>
  <c r="V542" i="38"/>
  <c r="R165" i="38"/>
  <c r="M108" i="38"/>
  <c r="W165" i="38"/>
  <c r="U165" i="38"/>
  <c r="N108" i="38"/>
  <c r="V165" i="38"/>
  <c r="W486" i="38"/>
  <c r="W485" i="38" s="1"/>
  <c r="Q119" i="38"/>
  <c r="Q118" i="38" s="1"/>
  <c r="T150" i="38"/>
  <c r="W119" i="38"/>
  <c r="W118" i="38" s="1"/>
  <c r="P460" i="38"/>
  <c r="T208" i="38"/>
  <c r="T207" i="38" s="1"/>
  <c r="W313" i="38"/>
  <c r="P134" i="38"/>
  <c r="P133" i="38" s="1"/>
  <c r="Q468" i="38"/>
  <c r="T510" i="38"/>
  <c r="K468" i="38"/>
  <c r="X486" i="38"/>
  <c r="N490" i="38"/>
  <c r="R490" i="38"/>
  <c r="X490" i="38"/>
  <c r="L215" i="38"/>
  <c r="M208" i="38"/>
  <c r="L313" i="38"/>
  <c r="W84" i="38"/>
  <c r="W83" i="38" s="1"/>
  <c r="W90" i="38"/>
  <c r="W89" i="38" s="1"/>
  <c r="P486" i="38"/>
  <c r="P485" i="38" s="1"/>
  <c r="T119" i="38"/>
  <c r="Q208" i="38"/>
  <c r="Q207" i="38" s="1"/>
  <c r="T97" i="38"/>
  <c r="T96" i="38" s="1"/>
  <c r="AA468" i="38"/>
  <c r="O468" i="38"/>
  <c r="U460" i="38"/>
  <c r="X460" i="38"/>
  <c r="V150" i="38"/>
  <c r="U48" i="38"/>
  <c r="M215" i="38"/>
  <c r="K384" i="38"/>
  <c r="K383" i="38" s="1"/>
  <c r="X108" i="38"/>
  <c r="X48" i="38"/>
  <c r="N97" i="38"/>
  <c r="X346" i="38"/>
  <c r="R200" i="38"/>
  <c r="M90" i="38"/>
  <c r="M384" i="38"/>
  <c r="M383" i="38" s="1"/>
  <c r="U215" i="38"/>
  <c r="U390" i="38"/>
  <c r="R244" i="38"/>
  <c r="S97" i="38"/>
  <c r="S268" i="38"/>
  <c r="M84" i="38"/>
  <c r="N261" i="38"/>
  <c r="O108" i="38"/>
  <c r="AA97" i="38"/>
  <c r="S261" i="38"/>
  <c r="X384" i="38"/>
  <c r="P261" i="38"/>
  <c r="P260" i="38" s="1"/>
  <c r="W390" i="38"/>
  <c r="W389" i="38" s="1"/>
  <c r="Q510" i="38"/>
  <c r="P48" i="38"/>
  <c r="P468" i="38"/>
  <c r="P467" i="38" s="1"/>
  <c r="Q268" i="38"/>
  <c r="Q267" i="38" s="1"/>
  <c r="T313" i="38"/>
  <c r="W460" i="38"/>
  <c r="W236" i="38"/>
  <c r="W235" i="38" s="1"/>
  <c r="T261" i="38"/>
  <c r="W150" i="38"/>
  <c r="X208" i="38"/>
  <c r="O542" i="38"/>
  <c r="K542" i="38"/>
  <c r="K541" i="38" s="1"/>
  <c r="X165" i="38"/>
  <c r="K108" i="38"/>
  <c r="O165" i="38"/>
  <c r="S108" i="38"/>
  <c r="T165" i="38"/>
  <c r="P108" i="38"/>
  <c r="Q244" i="38"/>
  <c r="Q243" i="38" s="1"/>
  <c r="Q90" i="38"/>
  <c r="Q89" i="38" s="1"/>
  <c r="W384" i="38"/>
  <c r="W383" i="38" s="1"/>
  <c r="Q108" i="38"/>
  <c r="Q107" i="38" s="1"/>
  <c r="R528" i="38"/>
  <c r="S346" i="38"/>
  <c r="AA460" i="38"/>
  <c r="R384" i="38"/>
  <c r="S119" i="38"/>
  <c r="O313" i="38"/>
  <c r="S510" i="38"/>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Q134" i="38"/>
  <c r="W244" i="38"/>
  <c r="W243" i="38" s="1"/>
  <c r="P97" i="38"/>
  <c r="P96" i="38" s="1"/>
  <c r="W490" i="38"/>
  <c r="W489" i="38" s="1"/>
  <c r="T215" i="38"/>
  <c r="U528" i="38"/>
  <c r="U486" i="38"/>
  <c r="X215" i="38"/>
  <c r="O208" i="38"/>
  <c r="V561" i="38"/>
  <c r="N208" i="38"/>
  <c r="V268" i="38"/>
  <c r="P528" i="38"/>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V527" i="38" s="1"/>
  <c r="N84" i="38"/>
  <c r="X390" i="38"/>
  <c r="M460" i="38"/>
  <c r="S528" i="38"/>
  <c r="S200" i="38"/>
  <c r="S384" i="38"/>
  <c r="S383" i="38" s="1"/>
  <c r="V261" i="38"/>
  <c r="R134" i="38"/>
  <c r="X200" i="38"/>
  <c r="L244" i="38"/>
  <c r="K134" i="38"/>
  <c r="V215" i="38"/>
  <c r="L165" i="38"/>
  <c r="M165" i="38"/>
  <c r="Q165" i="38"/>
  <c r="U108" i="38"/>
  <c r="N165" i="38"/>
  <c r="V108" i="38"/>
  <c r="T528" i="38"/>
  <c r="Q48" i="38"/>
  <c r="W268" i="38"/>
  <c r="Q346" i="38"/>
  <c r="P390" i="38"/>
  <c r="P200" i="38"/>
  <c r="P199" i="38" s="1"/>
  <c r="Q460" i="38"/>
  <c r="Q459" i="38" s="1"/>
  <c r="T561" i="38"/>
  <c r="W97" i="38"/>
  <c r="Q97" i="38"/>
  <c r="Q96" i="38" s="1"/>
  <c r="Q561" i="38"/>
  <c r="Q560" i="38" s="1"/>
  <c r="O486" i="38"/>
  <c r="N468" i="38"/>
  <c r="U561" i="38"/>
  <c r="X561" i="38"/>
  <c r="K313" i="38"/>
  <c r="M490" i="38"/>
  <c r="U84" i="38"/>
  <c r="R313" i="38"/>
  <c r="W528" i="38"/>
  <c r="W527" i="38" s="1"/>
  <c r="W108" i="38"/>
  <c r="Q261" i="38"/>
  <c r="Q260" i="38" s="1"/>
  <c r="T90" i="38"/>
  <c r="T89" i="38" s="1"/>
  <c r="P244" i="38"/>
  <c r="P243" i="38" s="1"/>
  <c r="P510" i="38"/>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36" i="38"/>
  <c r="T235" i="38" s="1"/>
  <c r="W510" i="38"/>
  <c r="W509" i="38" s="1"/>
  <c r="P384" i="38"/>
  <c r="P383" i="38" s="1"/>
  <c r="P208" i="38"/>
  <c r="W561" i="38"/>
  <c r="W560" i="38" s="1"/>
  <c r="P490" i="38"/>
  <c r="P489" i="38" s="1"/>
  <c r="W261" i="38"/>
  <c r="W260" i="38" s="1"/>
  <c r="P236" i="38"/>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Q215" i="38"/>
  <c r="Q214" i="38" s="1"/>
  <c r="Q84" i="38"/>
  <c r="Q83" i="38" s="1"/>
  <c r="T268" i="38"/>
  <c r="W48" i="38"/>
  <c r="Q236" i="38"/>
  <c r="Q235" i="38" s="1"/>
  <c r="T84" i="38"/>
  <c r="T83" i="38" s="1"/>
  <c r="X468" i="38"/>
  <c r="V468" i="38"/>
  <c r="W399" i="38"/>
  <c r="X14" i="38"/>
  <c r="AA192" i="38"/>
  <c r="O501" i="38"/>
  <c r="V329" i="38"/>
  <c r="O224" i="38"/>
  <c r="Q399" i="38"/>
  <c r="Q398" i="38" s="1"/>
  <c r="U14" i="38"/>
  <c r="M346" i="38"/>
  <c r="U399" i="38"/>
  <c r="M501" i="38"/>
  <c r="M500" i="38" s="1"/>
  <c r="Q14" i="38"/>
  <c r="N346" i="38"/>
  <c r="Q501" i="38"/>
  <c r="Q500" i="38" s="1"/>
  <c r="W224" i="38"/>
  <c r="W223" i="38" s="1"/>
  <c r="L501" i="38"/>
  <c r="X192" i="38"/>
  <c r="K399" i="38"/>
  <c r="AA224" i="38"/>
  <c r="T501" i="38"/>
  <c r="T500" i="38" s="1"/>
  <c r="P329" i="38"/>
  <c r="AA14" i="38"/>
  <c r="R14" i="38"/>
  <c r="O399" i="38"/>
  <c r="O329" i="38"/>
  <c r="R329" i="38"/>
  <c r="K192" i="38"/>
  <c r="S224" i="38"/>
  <c r="N329" i="38"/>
  <c r="N224" i="38"/>
  <c r="M329" i="38"/>
  <c r="V490" i="38"/>
  <c r="L468" i="38"/>
  <c r="L486" i="38"/>
  <c r="R108" i="38"/>
  <c r="R119" i="38"/>
  <c r="U97" i="38"/>
  <c r="M236" i="38"/>
  <c r="V510" i="38"/>
  <c r="V509" i="38" s="1"/>
  <c r="Q313" i="38"/>
  <c r="T224" i="38"/>
  <c r="P192" i="38"/>
  <c r="P191" i="38" s="1"/>
  <c r="K329" i="38"/>
  <c r="K501" i="38"/>
  <c r="S329" i="38"/>
  <c r="X224" i="38"/>
  <c r="P224" i="38"/>
  <c r="P223" i="38" s="1"/>
  <c r="AA501" i="38"/>
  <c r="T192" i="38"/>
  <c r="Q192" i="38"/>
  <c r="Q191" i="38" s="1"/>
  <c r="N501" i="38"/>
  <c r="N500" i="38" s="1"/>
  <c r="X501" i="38"/>
  <c r="R224" i="38"/>
  <c r="U329" i="38"/>
  <c r="R346" i="38"/>
  <c r="R501" i="38"/>
  <c r="L224" i="38"/>
  <c r="W192" i="38"/>
  <c r="W191" i="38" s="1"/>
  <c r="W190" i="38" s="1"/>
  <c r="AA329" i="38"/>
  <c r="R399" i="38"/>
  <c r="M399" i="38"/>
  <c r="N399" i="38"/>
  <c r="U501" i="38"/>
  <c r="U500" i="38" s="1"/>
  <c r="O528" i="38"/>
  <c r="S561" i="38"/>
  <c r="M528" i="38"/>
  <c r="AA84" i="38"/>
  <c r="AA236" i="38"/>
  <c r="K48" i="38"/>
  <c r="R236" i="38"/>
  <c r="L236" i="38"/>
  <c r="Q200" i="38"/>
  <c r="Q528" i="38"/>
  <c r="P119" i="38"/>
  <c r="P90" i="38"/>
  <c r="P89" i="38" s="1"/>
  <c r="Q384" i="38"/>
  <c r="Q383" i="38" s="1"/>
  <c r="T468" i="38"/>
  <c r="W346" i="38"/>
  <c r="Q490" i="38"/>
  <c r="Q489" i="38" s="1"/>
  <c r="R468" i="38"/>
  <c r="AA561" i="38"/>
  <c r="W501" i="38"/>
  <c r="W500" i="38" s="1"/>
  <c r="T329" i="38"/>
  <c r="T328" i="38" s="1"/>
  <c r="P501" i="38"/>
  <c r="P500" i="38" s="1"/>
  <c r="W14" i="38"/>
  <c r="M14" i="38"/>
  <c r="O14" i="38"/>
  <c r="S399" i="38"/>
  <c r="M192" i="38"/>
  <c r="X399" i="38"/>
  <c r="L399" i="38"/>
  <c r="V224" i="38"/>
  <c r="X329" i="38"/>
  <c r="P399" i="38"/>
  <c r="P398" i="38" s="1"/>
  <c r="K14" i="38"/>
  <c r="R192" i="38"/>
  <c r="U192" i="38"/>
  <c r="U224" i="38"/>
  <c r="T14" i="38"/>
  <c r="Q224" i="38"/>
  <c r="T399" i="38"/>
  <c r="T398" i="38" s="1"/>
  <c r="L14" i="38"/>
  <c r="S501" i="38"/>
  <c r="S500" i="38" s="1"/>
  <c r="S192" i="38"/>
  <c r="O192" i="38"/>
  <c r="AA399" i="38"/>
  <c r="V501" i="38"/>
  <c r="V500" i="38" s="1"/>
  <c r="M224" i="38"/>
  <c r="K224" i="38"/>
  <c r="Q329" i="38"/>
  <c r="Q328" i="38" s="1"/>
  <c r="N14" i="38"/>
  <c r="N192" i="38"/>
  <c r="V399" i="38"/>
  <c r="P14" i="38"/>
  <c r="P13" i="38" s="1"/>
  <c r="W329" i="38"/>
  <c r="W328" i="38" s="1"/>
  <c r="V14" i="38"/>
  <c r="V192" i="38"/>
  <c r="L192" i="38"/>
  <c r="S14" i="38"/>
  <c r="L329" i="38"/>
  <c r="P366" i="38"/>
  <c r="T366" i="38"/>
  <c r="X366" i="38"/>
  <c r="M366" i="38"/>
  <c r="R366" i="38"/>
  <c r="K366" i="38"/>
  <c r="W366" i="38"/>
  <c r="N366" i="38"/>
  <c r="S366" i="38"/>
  <c r="O366" i="38"/>
  <c r="U366" i="38"/>
  <c r="V366" i="38"/>
  <c r="Q366" i="38"/>
  <c r="L366" i="38"/>
  <c r="AA366" i="38"/>
  <c r="D162" i="38" l="1"/>
  <c r="AC235" i="38"/>
  <c r="AI239" i="38"/>
  <c r="AI254" i="38"/>
  <c r="AI256" i="38"/>
  <c r="AM245" i="38"/>
  <c r="AG207" i="38"/>
  <c r="AH199" i="38"/>
  <c r="AN199" i="38"/>
  <c r="AH243" i="38"/>
  <c r="AN243" i="38"/>
  <c r="AE218" i="38"/>
  <c r="AQ226" i="38"/>
  <c r="AI241" i="38"/>
  <c r="AE237" i="38"/>
  <c r="AQ238" i="38"/>
  <c r="AQ255" i="38"/>
  <c r="AI258" i="38"/>
  <c r="AQ246" i="38"/>
  <c r="AI252" i="38"/>
  <c r="AP118" i="38"/>
  <c r="AI195" i="38"/>
  <c r="AQ192" i="38"/>
  <c r="S489" i="38"/>
  <c r="K235" i="38"/>
  <c r="K312" i="38"/>
  <c r="X260" i="38"/>
  <c r="AA312" i="38"/>
  <c r="K509" i="38"/>
  <c r="AF164" i="38"/>
  <c r="AP164" i="38"/>
  <c r="AD243" i="38"/>
  <c r="L13" i="48"/>
  <c r="J13" i="48"/>
  <c r="H13" i="48"/>
  <c r="N13" i="48"/>
  <c r="Y473" i="38"/>
  <c r="Y127" i="38"/>
  <c r="Y359" i="38"/>
  <c r="Z103" i="38"/>
  <c r="Z40" i="38"/>
  <c r="Z462" i="38"/>
  <c r="Z204" i="38"/>
  <c r="Z476" i="38"/>
  <c r="Z271" i="38"/>
  <c r="Z115" i="38"/>
  <c r="Z436" i="38"/>
  <c r="Z432" i="38"/>
  <c r="Z244" i="38"/>
  <c r="Z65" i="38"/>
  <c r="Z515" i="38"/>
  <c r="Y418" i="38"/>
  <c r="Y82" i="38"/>
  <c r="Y547" i="38"/>
  <c r="Y209" i="38"/>
  <c r="Y562" i="38"/>
  <c r="Y554" i="38"/>
  <c r="Y508" i="38"/>
  <c r="Y319" i="38"/>
  <c r="Y26" i="38"/>
  <c r="Y449" i="38"/>
  <c r="Y21" i="38"/>
  <c r="Y512" i="38"/>
  <c r="Y438" i="38"/>
  <c r="Y150" i="38"/>
  <c r="Y200" i="38"/>
  <c r="Y329" i="38"/>
  <c r="Y211" i="38"/>
  <c r="Y264" i="38"/>
  <c r="Y378" i="38"/>
  <c r="Y494" i="38"/>
  <c r="Y221" i="38"/>
  <c r="Y240" i="38"/>
  <c r="Y36" i="38"/>
  <c r="Y443" i="38"/>
  <c r="Y178" i="38"/>
  <c r="Y141" i="38"/>
  <c r="Y256" i="38"/>
  <c r="Y37" i="38"/>
  <c r="Y126" i="38"/>
  <c r="Y161" i="38"/>
  <c r="Y34" i="38"/>
  <c r="Y384" i="38"/>
  <c r="Y139" i="38"/>
  <c r="Y41" i="38"/>
  <c r="Y376" i="38"/>
  <c r="Y115" i="38"/>
  <c r="Y90" i="38"/>
  <c r="Y61" i="38"/>
  <c r="Y151" i="38"/>
  <c r="Y35" i="38"/>
  <c r="Y29" i="38"/>
  <c r="T167" i="38"/>
  <c r="T164" i="38" s="1"/>
  <c r="T564" i="38"/>
  <c r="T560" i="38" s="1"/>
  <c r="T152" i="38"/>
  <c r="T266" i="38"/>
  <c r="T260" i="38" s="1"/>
  <c r="T55" i="38"/>
  <c r="T362" i="38"/>
  <c r="T39" i="38"/>
  <c r="T231" i="38"/>
  <c r="T386" i="38"/>
  <c r="T131" i="38"/>
  <c r="T118" i="38" s="1"/>
  <c r="T493" i="38"/>
  <c r="T489" i="38" s="1"/>
  <c r="T257" i="38"/>
  <c r="T518" i="38"/>
  <c r="T509" i="38" s="1"/>
  <c r="T499" i="38" s="1"/>
  <c r="T153" i="38"/>
  <c r="T301" i="38"/>
  <c r="T249" i="38"/>
  <c r="T63" i="38"/>
  <c r="T193" i="38"/>
  <c r="T191" i="38" s="1"/>
  <c r="T17" i="38"/>
  <c r="T488" i="38"/>
  <c r="T485" i="38" s="1"/>
  <c r="T285" i="38"/>
  <c r="T283" i="38"/>
  <c r="T544" i="38"/>
  <c r="T541" i="38" s="1"/>
  <c r="T281" i="38"/>
  <c r="T478" i="38"/>
  <c r="T467" i="38" s="1"/>
  <c r="T397" i="38" s="1"/>
  <c r="T221" i="38"/>
  <c r="T214" i="38" s="1"/>
  <c r="T159" i="38"/>
  <c r="T388" i="38"/>
  <c r="T540" i="38"/>
  <c r="T527" i="38" s="1"/>
  <c r="T526" i="38" s="1"/>
  <c r="E66" i="12"/>
  <c r="F66" i="12" s="1"/>
  <c r="E114" i="12"/>
  <c r="F114" i="12" s="1"/>
  <c r="V199" i="38"/>
  <c r="D5" i="8"/>
  <c r="C5" i="27" s="1"/>
  <c r="D49" i="27"/>
  <c r="C40" i="27"/>
  <c r="D10" i="12"/>
  <c r="D196" i="38"/>
  <c r="D191" i="38" s="1"/>
  <c r="F191" i="38" s="1"/>
  <c r="T315" i="38"/>
  <c r="T201" i="38"/>
  <c r="T199" i="38" s="1"/>
  <c r="F132" i="38"/>
  <c r="J132" i="38" s="1"/>
  <c r="D225" i="38"/>
  <c r="F225" i="38" s="1"/>
  <c r="J225" i="38" s="1"/>
  <c r="F195" i="38"/>
  <c r="H195" i="38" s="1"/>
  <c r="F193" i="38"/>
  <c r="J193" i="38" s="1"/>
  <c r="T248" i="38"/>
  <c r="D10" i="7"/>
  <c r="T312" i="38"/>
  <c r="F208" i="38"/>
  <c r="F317" i="38"/>
  <c r="J317" i="38" s="1"/>
  <c r="F166" i="38"/>
  <c r="J166" i="38" s="1"/>
  <c r="F187" i="38"/>
  <c r="J187" i="38" s="1"/>
  <c r="F112" i="38"/>
  <c r="F534" i="38"/>
  <c r="F196" i="38"/>
  <c r="J196" i="38" s="1"/>
  <c r="Y170" i="38"/>
  <c r="Y146" i="38"/>
  <c r="Y291" i="38"/>
  <c r="Y298" i="38"/>
  <c r="Y490" i="38"/>
  <c r="Y167" i="38"/>
  <c r="Y249" i="38"/>
  <c r="Y128" i="38"/>
  <c r="Y134" i="38"/>
  <c r="Y391" i="38"/>
  <c r="Y338" i="38"/>
  <c r="Y346" i="38"/>
  <c r="Y493" i="38"/>
  <c r="Y565" i="38"/>
  <c r="Y377" i="38"/>
  <c r="Y446" i="38"/>
  <c r="Y32" i="38"/>
  <c r="Y355" i="38"/>
  <c r="Y241" i="38"/>
  <c r="Y284" i="38"/>
  <c r="Y362" i="38"/>
  <c r="Y197" i="38"/>
  <c r="Y122" i="38"/>
  <c r="Y295" i="38"/>
  <c r="Y460" i="38"/>
  <c r="Y270" i="38"/>
  <c r="Y277" i="38"/>
  <c r="Y132" i="38"/>
  <c r="Y400" i="38"/>
  <c r="Y374" i="38"/>
  <c r="Y395" i="38"/>
  <c r="Y49" i="38"/>
  <c r="Y265" i="38"/>
  <c r="Y382" i="38"/>
  <c r="Y487" i="38"/>
  <c r="Y228" i="38"/>
  <c r="Y559" i="38"/>
  <c r="Y179" i="38"/>
  <c r="Y88" i="38"/>
  <c r="Y275" i="38"/>
  <c r="Y454" i="38"/>
  <c r="Y336" i="38"/>
  <c r="Y153" i="38"/>
  <c r="Y192" i="38"/>
  <c r="Y538" i="38"/>
  <c r="Y202" i="38"/>
  <c r="Y186" i="38"/>
  <c r="Y476" i="38"/>
  <c r="Y358" i="38"/>
  <c r="Y239" i="38"/>
  <c r="Y563" i="38"/>
  <c r="Y556" i="38"/>
  <c r="Z225" i="38"/>
  <c r="Z478" i="38"/>
  <c r="Z298" i="38"/>
  <c r="Z557" i="38"/>
  <c r="Z419" i="38"/>
  <c r="Z169" i="38"/>
  <c r="Z519" i="38"/>
  <c r="Z400" i="38"/>
  <c r="Z127" i="38"/>
  <c r="Z351" i="38"/>
  <c r="Z460" i="38"/>
  <c r="Z546" i="38"/>
  <c r="Z431" i="38"/>
  <c r="Z196" i="38"/>
  <c r="Z544" i="38"/>
  <c r="Z454" i="38"/>
  <c r="Z347" i="38"/>
  <c r="Z148" i="38"/>
  <c r="Z538" i="38"/>
  <c r="Z433" i="38"/>
  <c r="Z230" i="38"/>
  <c r="Z370" i="38"/>
  <c r="Z251" i="38"/>
  <c r="Z55" i="38"/>
  <c r="Z202" i="38"/>
  <c r="Y220" i="38"/>
  <c r="Y306" i="38"/>
  <c r="Y99" i="38"/>
  <c r="Y409" i="38"/>
  <c r="Y439" i="38"/>
  <c r="Y502" i="38"/>
  <c r="Y51" i="38"/>
  <c r="Y274" i="38"/>
  <c r="Y411" i="38"/>
  <c r="Y233" i="38"/>
  <c r="Y247" i="38"/>
  <c r="Y370" i="38"/>
  <c r="Y510" i="38"/>
  <c r="Y216" i="38"/>
  <c r="Y564" i="38"/>
  <c r="Y560" i="38" s="1"/>
  <c r="Y482" i="38"/>
  <c r="Y445" i="38"/>
  <c r="Y517" i="38"/>
  <c r="Y101" i="38"/>
  <c r="Y491" i="38"/>
  <c r="Y334" i="38"/>
  <c r="Y365" i="38"/>
  <c r="Y434" i="38"/>
  <c r="Y344" i="38"/>
  <c r="Y204" i="38"/>
  <c r="Y412" i="38"/>
  <c r="Y110" i="38"/>
  <c r="Y407" i="38"/>
  <c r="Y440" i="38"/>
  <c r="Y371" i="38"/>
  <c r="Y254" i="38"/>
  <c r="Y442" i="38"/>
  <c r="Y534" i="38"/>
  <c r="Y189" i="38"/>
  <c r="Y492" i="38"/>
  <c r="Y521" i="38"/>
  <c r="Y514" i="38"/>
  <c r="Y536" i="38"/>
  <c r="Y27" i="38"/>
  <c r="Y540" i="38"/>
  <c r="Y303" i="38"/>
  <c r="Y71" i="38"/>
  <c r="Y392" i="38"/>
  <c r="Y479" i="38"/>
  <c r="Y137" i="38"/>
  <c r="Y390" i="38"/>
  <c r="Y468" i="38"/>
  <c r="Y507" i="38"/>
  <c r="Y537" i="38"/>
  <c r="Y448" i="38"/>
  <c r="Y498" i="38"/>
  <c r="Y455" i="38"/>
  <c r="Y340" i="38"/>
  <c r="Z162" i="38"/>
  <c r="Z558" i="38"/>
  <c r="Z444" i="38"/>
  <c r="Z229" i="38"/>
  <c r="Z522" i="38"/>
  <c r="Z380" i="38"/>
  <c r="Z97" i="38"/>
  <c r="Z502" i="38"/>
  <c r="Z342" i="38"/>
  <c r="Z56" i="38"/>
  <c r="Z209" i="38"/>
  <c r="Z393" i="38"/>
  <c r="Z536" i="38"/>
  <c r="Z399" i="38"/>
  <c r="Z124" i="38"/>
  <c r="Z525" i="38"/>
  <c r="Z434" i="38"/>
  <c r="Z294" i="38"/>
  <c r="Z104" i="38"/>
  <c r="Z516" i="38"/>
  <c r="Z401" i="38"/>
  <c r="Z165" i="38"/>
  <c r="Z341" i="38"/>
  <c r="Z198" i="38"/>
  <c r="Z381" i="38"/>
  <c r="Z134" i="38"/>
  <c r="Y441" i="38"/>
  <c r="Y354" i="38"/>
  <c r="P12" i="48"/>
  <c r="Y201" i="38"/>
  <c r="Y452" i="38"/>
  <c r="Y289" i="38"/>
  <c r="Y63" i="38"/>
  <c r="Y70" i="38"/>
  <c r="Y331" i="38"/>
  <c r="Y279" i="38"/>
  <c r="Y229" i="38"/>
  <c r="Y436" i="38"/>
  <c r="Y481" i="38"/>
  <c r="Y357" i="38"/>
  <c r="Y281" i="38"/>
  <c r="Y60" i="38"/>
  <c r="Y144" i="38"/>
  <c r="Y292" i="38"/>
  <c r="Y20" i="38"/>
  <c r="Y255" i="38"/>
  <c r="Y38" i="38"/>
  <c r="Y43" i="38"/>
  <c r="Y422" i="38"/>
  <c r="Y385" i="38"/>
  <c r="Y42" i="38"/>
  <c r="Y196" i="38"/>
  <c r="Y404" i="38"/>
  <c r="Y33" i="38"/>
  <c r="Y477" i="38"/>
  <c r="Y31" i="38"/>
  <c r="Y85" i="38"/>
  <c r="Y97" i="38"/>
  <c r="Y251" i="38"/>
  <c r="Z27" i="38"/>
  <c r="Z54" i="38"/>
  <c r="Z75" i="38"/>
  <c r="Z98" i="38"/>
  <c r="Z125" i="38"/>
  <c r="Z146" i="38"/>
  <c r="Z170" i="38"/>
  <c r="Z197" i="38"/>
  <c r="Z220" i="38"/>
  <c r="Z245" i="38"/>
  <c r="Z272" i="38"/>
  <c r="Z292" i="38"/>
  <c r="Z313" i="38"/>
  <c r="Z340" i="38"/>
  <c r="Z361" i="38"/>
  <c r="Z377" i="38"/>
  <c r="Z24" i="38"/>
  <c r="Z42" i="38"/>
  <c r="Z59" i="38"/>
  <c r="Z76" i="38"/>
  <c r="Z94" i="38"/>
  <c r="Z113" i="38"/>
  <c r="Z130" i="38"/>
  <c r="Z147" i="38"/>
  <c r="Z167" i="38"/>
  <c r="Z184" i="38"/>
  <c r="Z203" i="38"/>
  <c r="Z221" i="38"/>
  <c r="Z241" i="38"/>
  <c r="Z259" i="38"/>
  <c r="Z277" i="38"/>
  <c r="Z293" i="38"/>
  <c r="Z309" i="38"/>
  <c r="Z329" i="38"/>
  <c r="Z346" i="38"/>
  <c r="Z362" i="38"/>
  <c r="Z378" i="38"/>
  <c r="Z32" i="38"/>
  <c r="Z66" i="38"/>
  <c r="Z101" i="38"/>
  <c r="Z137" i="38"/>
  <c r="Z174" i="38"/>
  <c r="Z210" i="38"/>
  <c r="Z249" i="38"/>
  <c r="Z283" i="38"/>
  <c r="Z317" i="38"/>
  <c r="Z352" i="38"/>
  <c r="Z385" i="38"/>
  <c r="Z405" i="38"/>
  <c r="Z421" i="38"/>
  <c r="Z437" i="38"/>
  <c r="Z453" i="38"/>
  <c r="Z471" i="38"/>
  <c r="Y248" i="38"/>
  <c r="Y130" i="38"/>
  <c r="Y546" i="38"/>
  <c r="Y293" i="38"/>
  <c r="Y242" i="38"/>
  <c r="Y123" i="38"/>
  <c r="Y435" i="38"/>
  <c r="Y347" i="38"/>
  <c r="Y183" i="38"/>
  <c r="Y98" i="38"/>
  <c r="Y230" i="38"/>
  <c r="Y360" i="38"/>
  <c r="Y495" i="38"/>
  <c r="Y218" i="38"/>
  <c r="Y58" i="38"/>
  <c r="Y46" i="38"/>
  <c r="Y403" i="38"/>
  <c r="Y194" i="38"/>
  <c r="Y238" i="38"/>
  <c r="Y337" i="38"/>
  <c r="Y50" i="38"/>
  <c r="Y320" i="38"/>
  <c r="Z19" i="38"/>
  <c r="Z45" i="38"/>
  <c r="Z79" i="38"/>
  <c r="Z112" i="38"/>
  <c r="Z142" i="38"/>
  <c r="Z179" i="38"/>
  <c r="Z206" i="38"/>
  <c r="Z240" i="38"/>
  <c r="Z276" i="38"/>
  <c r="Z304" i="38"/>
  <c r="Z332" i="38"/>
  <c r="Z365" i="38"/>
  <c r="Z16" i="38"/>
  <c r="Z38" i="38"/>
  <c r="Z63" i="38"/>
  <c r="Z85" i="38"/>
  <c r="Z109" i="38"/>
  <c r="Z135" i="38"/>
  <c r="Z156" i="38"/>
  <c r="Z180" i="38"/>
  <c r="Z208" i="38"/>
  <c r="Z232" i="38"/>
  <c r="Y171" i="38"/>
  <c r="Y17" i="38"/>
  <c r="Y290" i="38"/>
  <c r="Y86" i="38"/>
  <c r="Y198" i="38"/>
  <c r="Y113" i="38"/>
  <c r="Y195" i="38"/>
  <c r="Y317" i="38"/>
  <c r="Y558" i="38"/>
  <c r="Y135" i="38"/>
  <c r="Y59" i="38"/>
  <c r="Y180" i="38"/>
  <c r="Y351" i="38"/>
  <c r="Y53" i="38"/>
  <c r="Y210" i="38"/>
  <c r="Y169" i="38"/>
  <c r="Y475" i="38"/>
  <c r="Y431" i="38"/>
  <c r="Y94" i="38"/>
  <c r="Y44" i="38"/>
  <c r="Y217" i="38"/>
  <c r="Y16" i="38"/>
  <c r="Z37" i="38"/>
  <c r="Z62" i="38"/>
  <c r="Z93" i="38"/>
  <c r="Z129" i="38"/>
  <c r="Z160" i="38"/>
  <c r="Z187" i="38"/>
  <c r="Z227" i="38"/>
  <c r="Z258" i="38"/>
  <c r="Z288" i="38"/>
  <c r="Z322" i="38"/>
  <c r="Z349" i="38"/>
  <c r="Z373" i="38"/>
  <c r="Z30" i="38"/>
  <c r="Z51" i="38"/>
  <c r="Z72" i="38"/>
  <c r="Z99" i="38"/>
  <c r="Z122" i="38"/>
  <c r="Z143" i="38"/>
  <c r="Z172" i="38"/>
  <c r="Z194" i="38"/>
  <c r="Z217" i="38"/>
  <c r="Z246" i="38"/>
  <c r="Z269" i="38"/>
  <c r="Z289" i="38"/>
  <c r="Z314" i="38"/>
  <c r="Z337" i="38"/>
  <c r="Z358" i="38"/>
  <c r="Z382" i="38"/>
  <c r="Z49" i="38"/>
  <c r="Z92" i="38"/>
  <c r="Z145" i="38"/>
  <c r="Z192" i="38"/>
  <c r="Z239" i="38"/>
  <c r="Z291" i="38"/>
  <c r="Z335" i="38"/>
  <c r="Z376" i="38"/>
  <c r="Z409" i="38"/>
  <c r="Z429" i="38"/>
  <c r="Z449" i="38"/>
  <c r="Z475" i="38"/>
  <c r="Z493" i="38"/>
  <c r="Z512" i="38"/>
  <c r="Z530" i="38"/>
  <c r="Z547" i="38"/>
  <c r="Z17" i="38"/>
  <c r="Z52" i="38"/>
  <c r="Z86" i="38"/>
  <c r="Z123" i="38"/>
  <c r="Z157" i="38"/>
  <c r="Z195" i="38"/>
  <c r="Z233" i="38"/>
  <c r="Z270" i="38"/>
  <c r="Z302" i="38"/>
  <c r="Z338" i="38"/>
  <c r="Z371" i="38"/>
  <c r="Z396" i="38"/>
  <c r="Z414" i="38"/>
  <c r="Z430" i="38"/>
  <c r="Z446" i="38"/>
  <c r="Z463" i="38"/>
  <c r="Z480" i="38"/>
  <c r="Z498" i="38"/>
  <c r="Z517" i="38"/>
  <c r="Y315" i="38"/>
  <c r="Y532" i="38"/>
  <c r="Y100" i="38"/>
  <c r="Y406" i="38"/>
  <c r="Y152" i="38"/>
  <c r="Y163" i="38"/>
  <c r="Y172" i="38"/>
  <c r="Y114" i="38"/>
  <c r="Y119" i="38"/>
  <c r="Y461" i="38"/>
  <c r="Y285" i="38"/>
  <c r="Z23" i="38"/>
  <c r="Z88" i="38"/>
  <c r="Z151" i="38"/>
  <c r="Z216" i="38"/>
  <c r="Z280" i="38"/>
  <c r="Z344" i="38"/>
  <c r="Z20" i="38"/>
  <c r="Z68" i="38"/>
  <c r="Z117" i="38"/>
  <c r="Z161" i="38"/>
  <c r="Z212" i="38"/>
  <c r="Z255" i="38"/>
  <c r="Z285" i="38"/>
  <c r="Z319" i="38"/>
  <c r="Z350" i="38"/>
  <c r="Z374" i="38"/>
  <c r="Z57" i="38"/>
  <c r="Z120" i="38"/>
  <c r="Z182" i="38"/>
  <c r="Z257" i="38"/>
  <c r="Z307" i="38"/>
  <c r="Z368" i="38"/>
  <c r="Z413" i="38"/>
  <c r="Z441" i="38"/>
  <c r="Z466" i="38"/>
  <c r="Z497" i="38"/>
  <c r="Z520" i="38"/>
  <c r="Z543" i="38"/>
  <c r="Z25" i="38"/>
  <c r="Z69" i="38"/>
  <c r="Z114" i="38"/>
  <c r="Z168" i="38"/>
  <c r="Z213" i="38"/>
  <c r="Z261" i="38"/>
  <c r="Z310" i="38"/>
  <c r="Z355" i="38"/>
  <c r="Z392" i="38"/>
  <c r="Z418" i="38"/>
  <c r="Z438" i="38"/>
  <c r="Z458" i="38"/>
  <c r="Z484" i="38"/>
  <c r="Z508" i="38"/>
  <c r="Z531" i="38"/>
  <c r="Z548" i="38"/>
  <c r="Z565" i="38"/>
  <c r="Z70" i="38"/>
  <c r="Z141" i="38"/>
  <c r="Z215" i="38"/>
  <c r="Z287" i="38"/>
  <c r="Z356" i="38"/>
  <c r="Z407" i="38"/>
  <c r="Z439" i="38"/>
  <c r="Z473" i="38"/>
  <c r="Z510" i="38"/>
  <c r="Z545" i="38"/>
  <c r="Z563" i="38"/>
  <c r="Z150" i="38"/>
  <c r="Z295" i="38"/>
  <c r="Z411" i="38"/>
  <c r="Z477" i="38"/>
  <c r="Z549" i="38"/>
  <c r="Z119" i="38"/>
  <c r="Z247" i="38"/>
  <c r="Z384" i="38"/>
  <c r="Z452" i="38"/>
  <c r="Z542" i="38"/>
  <c r="Z73" i="38"/>
  <c r="Z144" i="38"/>
  <c r="Z218" i="38"/>
  <c r="Z290" i="38"/>
  <c r="Z359" i="38"/>
  <c r="Z408" i="38"/>
  <c r="Z440" i="38"/>
  <c r="Z474" i="38"/>
  <c r="Z511" i="38"/>
  <c r="Z554" i="38"/>
  <c r="Z132" i="38"/>
  <c r="Z279" i="38"/>
  <c r="Z403" i="38"/>
  <c r="Z469" i="38"/>
  <c r="Z540" i="38"/>
  <c r="Z100" i="38"/>
  <c r="Z265" i="38"/>
  <c r="Z394" i="38"/>
  <c r="Z461" i="38"/>
  <c r="Z533" i="38"/>
  <c r="Z158" i="38"/>
  <c r="Z315" i="38"/>
  <c r="Z64" i="38"/>
  <c r="Y555" i="38"/>
  <c r="Y268" i="38"/>
  <c r="Y215" i="38"/>
  <c r="Y333" i="38"/>
  <c r="Y184" i="38"/>
  <c r="Y430" i="38"/>
  <c r="Y361" i="38"/>
  <c r="Y548" i="38"/>
  <c r="Y525" i="38"/>
  <c r="Y316" i="38"/>
  <c r="Y302" i="38"/>
  <c r="Y353" i="38"/>
  <c r="Y112" i="38"/>
  <c r="Y402" i="38"/>
  <c r="Y318" i="38"/>
  <c r="Y287" i="38"/>
  <c r="Y423" i="38"/>
  <c r="Y66" i="38"/>
  <c r="Y480" i="38"/>
  <c r="Y413" i="38"/>
  <c r="Y416" i="38"/>
  <c r="Y530" i="38"/>
  <c r="Y465" i="38"/>
  <c r="Y415" i="38"/>
  <c r="Y457" i="38"/>
  <c r="Y182" i="38"/>
  <c r="Y177" i="38"/>
  <c r="Y323" i="38"/>
  <c r="Y226" i="38"/>
  <c r="Y147" i="38"/>
  <c r="Y364" i="38"/>
  <c r="Y350" i="38"/>
  <c r="Y408" i="38"/>
  <c r="Y266" i="38"/>
  <c r="Y367" i="38"/>
  <c r="Y450" i="38"/>
  <c r="Y381" i="38"/>
  <c r="Y356" i="38"/>
  <c r="Y528" i="38"/>
  <c r="Y120" i="38"/>
  <c r="Y535" i="38"/>
  <c r="Y462" i="38"/>
  <c r="Y519" i="38"/>
  <c r="Y22" i="38"/>
  <c r="Y542" i="38"/>
  <c r="Y427" i="38"/>
  <c r="Y421" i="38"/>
  <c r="Y341" i="38"/>
  <c r="Y157" i="38"/>
  <c r="Y24" i="38"/>
  <c r="Y225" i="38"/>
  <c r="Y14" i="38"/>
  <c r="Y212" i="38"/>
  <c r="Y136" i="38"/>
  <c r="Z41" i="38"/>
  <c r="Z108" i="38"/>
  <c r="Z166" i="38"/>
  <c r="Z236" i="38"/>
  <c r="Z296" i="38"/>
  <c r="Z357" i="38"/>
  <c r="Z34" i="38"/>
  <c r="Z80" i="38"/>
  <c r="Z126" i="38"/>
  <c r="Z176" i="38"/>
  <c r="Z228" i="38"/>
  <c r="Z264" i="38"/>
  <c r="Z297" i="38"/>
  <c r="Z323" i="38"/>
  <c r="Z354" i="38"/>
  <c r="Z387" i="38"/>
  <c r="Z74" i="38"/>
  <c r="Z128" i="38"/>
  <c r="Z201" i="38"/>
  <c r="Z266" i="38"/>
  <c r="Z325" i="38"/>
  <c r="Z391" i="38"/>
  <c r="Z417" i="38"/>
  <c r="Z445" i="38"/>
  <c r="Z479" i="38"/>
  <c r="Z503" i="38"/>
  <c r="Z524" i="38"/>
  <c r="Z551" i="38"/>
  <c r="Z35" i="38"/>
  <c r="Z77" i="38"/>
  <c r="Z131" i="38"/>
  <c r="Z177" i="38"/>
  <c r="Z224" i="38"/>
  <c r="Z278" i="38"/>
  <c r="Z320" i="38"/>
  <c r="Z363" i="38"/>
  <c r="Z402" i="38"/>
  <c r="Z422" i="38"/>
  <c r="Z442" i="38"/>
  <c r="Z468" i="38"/>
  <c r="Z490" i="38"/>
  <c r="Z513" i="38"/>
  <c r="Z535" i="38"/>
  <c r="Z552" i="38"/>
  <c r="Z18" i="38"/>
  <c r="Z87" i="38"/>
  <c r="Z159" i="38"/>
  <c r="Z234" i="38"/>
  <c r="Z303" i="38"/>
  <c r="Z372" i="38"/>
  <c r="Z415" i="38"/>
  <c r="Z447" i="38"/>
  <c r="Z481" i="38"/>
  <c r="Z518" i="38"/>
  <c r="Z553" i="38"/>
  <c r="Z44" i="38"/>
  <c r="Z186" i="38"/>
  <c r="Z331" i="38"/>
  <c r="Z427" i="38"/>
  <c r="Z495" i="38"/>
  <c r="Z564" i="38"/>
  <c r="Z136" i="38"/>
  <c r="Z282" i="38"/>
  <c r="Z404" i="38"/>
  <c r="Z470" i="38"/>
  <c r="Z21" i="38"/>
  <c r="Z91" i="38"/>
  <c r="Z163" i="38"/>
  <c r="Z238" i="38"/>
  <c r="Z306" i="38"/>
  <c r="Z375" i="38"/>
  <c r="Z416" i="38"/>
  <c r="Z448" i="38"/>
  <c r="Z482" i="38"/>
  <c r="Y506" i="38"/>
  <c r="Y80" i="38"/>
  <c r="Y543" i="38"/>
  <c r="Y478" i="38"/>
  <c r="Y332" i="38"/>
  <c r="Y330" i="38"/>
  <c r="Y533" i="38"/>
  <c r="Y335" i="38"/>
  <c r="Y273" i="38"/>
  <c r="Y299" i="38"/>
  <c r="Y108" i="38"/>
  <c r="Z58" i="38"/>
  <c r="Z116" i="38"/>
  <c r="Z183" i="38"/>
  <c r="Z254" i="38"/>
  <c r="Z308" i="38"/>
  <c r="Z369" i="38"/>
  <c r="Z46" i="38"/>
  <c r="Z90" i="38"/>
  <c r="Z139" i="38"/>
  <c r="Z188" i="38"/>
  <c r="Z237" i="38"/>
  <c r="Z273" i="38"/>
  <c r="Z301" i="38"/>
  <c r="Z333" i="38"/>
  <c r="Z366" i="38"/>
  <c r="Z22" i="38"/>
  <c r="Z82" i="38"/>
  <c r="Z154" i="38"/>
  <c r="Z219" i="38"/>
  <c r="Z275" i="38"/>
  <c r="Z343" i="38"/>
  <c r="Z395" i="38"/>
  <c r="Z425" i="38"/>
  <c r="Z457" i="38"/>
  <c r="Z483" i="38"/>
  <c r="Z507" i="38"/>
  <c r="Z534" i="38"/>
  <c r="Z555" i="38"/>
  <c r="Z43" i="38"/>
  <c r="Z95" i="38"/>
  <c r="Z140" i="38"/>
  <c r="Z185" i="38"/>
  <c r="Z242" i="38"/>
  <c r="Z286" i="38"/>
  <c r="Z330" i="38"/>
  <c r="Z379" i="38"/>
  <c r="Z406" i="38"/>
  <c r="Z426" i="38"/>
  <c r="Z450" i="38"/>
  <c r="Z472" i="38"/>
  <c r="Z494" i="38"/>
  <c r="Z521" i="38"/>
  <c r="Z539" i="38"/>
  <c r="Z556" i="38"/>
  <c r="Z36" i="38"/>
  <c r="Z105" i="38"/>
  <c r="Z178" i="38"/>
  <c r="Z253" i="38"/>
  <c r="Z321" i="38"/>
  <c r="Z388" i="38"/>
  <c r="Z423" i="38"/>
  <c r="Z455" i="38"/>
  <c r="Z491" i="38"/>
  <c r="Z528" i="38"/>
  <c r="Z562" i="38"/>
  <c r="Z78" i="38"/>
  <c r="Z226" i="38"/>
  <c r="Z364" i="38"/>
  <c r="Z443" i="38"/>
  <c r="Z514" i="38"/>
  <c r="Z48" i="38"/>
  <c r="Z173" i="38"/>
  <c r="Z316" i="38"/>
  <c r="Z420" i="38"/>
  <c r="Z487" i="38"/>
  <c r="Z485" i="38" s="1"/>
  <c r="Z39" i="38"/>
  <c r="Z110" i="38"/>
  <c r="Z181" i="38"/>
  <c r="Z256" i="38"/>
  <c r="Z324" i="38"/>
  <c r="Z390" i="38"/>
  <c r="Z424" i="38"/>
  <c r="Z456" i="38"/>
  <c r="Z492" i="38"/>
  <c r="Z529" i="38"/>
  <c r="Z61" i="38"/>
  <c r="Z205" i="38"/>
  <c r="Z348" i="38"/>
  <c r="Z435" i="38"/>
  <c r="Z505" i="38"/>
  <c r="Z31" i="38"/>
  <c r="Z189" i="38"/>
  <c r="Z334" i="38"/>
  <c r="Z428" i="38"/>
  <c r="Z496" i="38"/>
  <c r="Z523" i="38"/>
  <c r="Z248" i="38"/>
  <c r="Z29" i="38"/>
  <c r="Y484" i="38"/>
  <c r="Y417" i="38"/>
  <c r="Y424" i="38"/>
  <c r="Y67" i="38"/>
  <c r="Y154" i="38"/>
  <c r="Y469" i="38"/>
  <c r="Y497" i="38"/>
  <c r="Y206" i="38"/>
  <c r="Y410" i="38"/>
  <c r="Y326" i="38"/>
  <c r="Y93" i="38"/>
  <c r="Y87" i="38"/>
  <c r="Y83" i="38" s="1"/>
  <c r="Y339" i="38"/>
  <c r="Y539" i="38"/>
  <c r="Y466" i="38"/>
  <c r="Y529" i="38"/>
  <c r="Y121" i="38"/>
  <c r="Y213" i="38"/>
  <c r="Y48" i="38"/>
  <c r="Y551" i="38"/>
  <c r="Y263" i="38"/>
  <c r="Y458" i="38"/>
  <c r="Y437" i="38"/>
  <c r="Y165" i="38"/>
  <c r="Y158" i="38"/>
  <c r="Y511" i="38"/>
  <c r="Y447" i="38"/>
  <c r="Y140" i="38"/>
  <c r="Y444" i="38"/>
  <c r="Y278" i="38"/>
  <c r="Y386" i="38"/>
  <c r="Y129" i="38"/>
  <c r="Y124" i="38"/>
  <c r="Y18" i="38"/>
  <c r="Y311" i="38"/>
  <c r="Y30" i="38"/>
  <c r="Y520" i="38"/>
  <c r="Y231" i="38"/>
  <c r="Y174" i="38"/>
  <c r="Y286" i="38"/>
  <c r="Y131" i="38"/>
  <c r="Y396" i="38"/>
  <c r="Y313" i="38"/>
  <c r="Y513" i="38"/>
  <c r="Y387" i="38"/>
  <c r="Y253" i="38"/>
  <c r="Y246" i="38"/>
  <c r="Y276" i="38"/>
  <c r="F543" i="38"/>
  <c r="H543" i="38" s="1"/>
  <c r="F549" i="38"/>
  <c r="H549" i="38" s="1"/>
  <c r="F551" i="38"/>
  <c r="H551" i="38" s="1"/>
  <c r="F553" i="38"/>
  <c r="J553" i="38" s="1"/>
  <c r="F555" i="38"/>
  <c r="H555" i="38" s="1"/>
  <c r="F35" i="38"/>
  <c r="H35" i="38" s="1"/>
  <c r="F33" i="38"/>
  <c r="J33" i="38" s="1"/>
  <c r="F128" i="38"/>
  <c r="H128" i="38" s="1"/>
  <c r="F126" i="38"/>
  <c r="H126" i="38" s="1"/>
  <c r="F139" i="38"/>
  <c r="H139" i="38" s="1"/>
  <c r="F135" i="38"/>
  <c r="J135" i="38" s="1"/>
  <c r="F219" i="38"/>
  <c r="H219" i="38" s="1"/>
  <c r="D118" i="38"/>
  <c r="F118" i="38" s="1"/>
  <c r="AI181" i="38"/>
  <c r="F240" i="38"/>
  <c r="J240" i="38" s="1"/>
  <c r="F236" i="38"/>
  <c r="H236" i="38" s="1"/>
  <c r="F238" i="38"/>
  <c r="J238" i="38" s="1"/>
  <c r="F255" i="38"/>
  <c r="J255" i="38" s="1"/>
  <c r="F257" i="38"/>
  <c r="H257" i="38" s="1"/>
  <c r="F246" i="38"/>
  <c r="J246" i="38" s="1"/>
  <c r="F251" i="38"/>
  <c r="H251" i="38" s="1"/>
  <c r="F253" i="38"/>
  <c r="J253" i="38" s="1"/>
  <c r="F265" i="38"/>
  <c r="J265" i="38" s="1"/>
  <c r="F261" i="38"/>
  <c r="H261" i="38" s="1"/>
  <c r="F263" i="38"/>
  <c r="J263" i="38" s="1"/>
  <c r="F301" i="38"/>
  <c r="H301" i="38" s="1"/>
  <c r="F303" i="38"/>
  <c r="J303" i="38" s="1"/>
  <c r="F305" i="38"/>
  <c r="H305" i="38" s="1"/>
  <c r="F307" i="38"/>
  <c r="J307" i="38" s="1"/>
  <c r="F309" i="38"/>
  <c r="H309" i="38" s="1"/>
  <c r="F311" i="38"/>
  <c r="J311" i="38" s="1"/>
  <c r="F270" i="38"/>
  <c r="J270" i="38" s="1"/>
  <c r="F272" i="38"/>
  <c r="H272" i="38" s="1"/>
  <c r="F274" i="38"/>
  <c r="H274" i="38" s="1"/>
  <c r="F276" i="38"/>
  <c r="J276" i="38" s="1"/>
  <c r="F278" i="38"/>
  <c r="H278" i="38" s="1"/>
  <c r="F280" i="38"/>
  <c r="J280" i="38" s="1"/>
  <c r="F284" i="38"/>
  <c r="J284" i="38" s="1"/>
  <c r="F286" i="38"/>
  <c r="H286" i="38" s="1"/>
  <c r="F288" i="38"/>
  <c r="J288" i="38" s="1"/>
  <c r="F292" i="38"/>
  <c r="H292" i="38" s="1"/>
  <c r="F294" i="38"/>
  <c r="J294" i="38" s="1"/>
  <c r="F296" i="38"/>
  <c r="H296" i="38" s="1"/>
  <c r="F300" i="38"/>
  <c r="J300" i="38" s="1"/>
  <c r="F324" i="38"/>
  <c r="J324" i="38" s="1"/>
  <c r="F320" i="38"/>
  <c r="J320" i="38" s="1"/>
  <c r="F322" i="38"/>
  <c r="J322" i="38" s="1"/>
  <c r="F323" i="38"/>
  <c r="H323" i="38" s="1"/>
  <c r="F315" i="38"/>
  <c r="J315" i="38" s="1"/>
  <c r="F318" i="38"/>
  <c r="J318" i="38" s="1"/>
  <c r="F332" i="38"/>
  <c r="J332" i="38" s="1"/>
  <c r="F331" i="38"/>
  <c r="J331" i="38" s="1"/>
  <c r="F336" i="38"/>
  <c r="H336" i="38" s="1"/>
  <c r="F342" i="38"/>
  <c r="J342" i="38" s="1"/>
  <c r="F380" i="38"/>
  <c r="H380" i="38" s="1"/>
  <c r="F382" i="38"/>
  <c r="J382" i="38" s="1"/>
  <c r="F364" i="38"/>
  <c r="J364" i="38" s="1"/>
  <c r="F370" i="38"/>
  <c r="J370" i="38" s="1"/>
  <c r="F372" i="38"/>
  <c r="H372" i="38" s="1"/>
  <c r="F374" i="38"/>
  <c r="H374" i="38" s="1"/>
  <c r="F378" i="38"/>
  <c r="J378" i="38" s="1"/>
  <c r="F445" i="38"/>
  <c r="H445" i="38" s="1"/>
  <c r="F447" i="38"/>
  <c r="J447" i="38" s="1"/>
  <c r="F439" i="38"/>
  <c r="J439" i="38" s="1"/>
  <c r="F443" i="38"/>
  <c r="J443" i="38" s="1"/>
  <c r="F413" i="38"/>
  <c r="H413" i="38" s="1"/>
  <c r="F421" i="38"/>
  <c r="H421" i="38" s="1"/>
  <c r="F425" i="38"/>
  <c r="H425" i="38" s="1"/>
  <c r="F456" i="38"/>
  <c r="H456" i="38" s="1"/>
  <c r="F463" i="38"/>
  <c r="H463" i="38" s="1"/>
  <c r="F483" i="38"/>
  <c r="H483" i="38" s="1"/>
  <c r="F479" i="38"/>
  <c r="J479" i="38" s="1"/>
  <c r="F473" i="38"/>
  <c r="H473" i="38" s="1"/>
  <c r="D171" i="38"/>
  <c r="F171" i="38" s="1"/>
  <c r="J171" i="38" s="1"/>
  <c r="D179" i="38"/>
  <c r="F179" i="38" s="1"/>
  <c r="H179" i="38" s="1"/>
  <c r="F162" i="38"/>
  <c r="H162" i="38" s="1"/>
  <c r="D201" i="38"/>
  <c r="F201" i="38" s="1"/>
  <c r="J201" i="38" s="1"/>
  <c r="Y322" i="38"/>
  <c r="Y294" i="38"/>
  <c r="Y25" i="38"/>
  <c r="Y40" i="38"/>
  <c r="Y103" i="38"/>
  <c r="Y451" i="38"/>
  <c r="Y45" i="38"/>
  <c r="Y68" i="38"/>
  <c r="Y428" i="38"/>
  <c r="Y219" i="38"/>
  <c r="Y175" i="38"/>
  <c r="Y252" i="38"/>
  <c r="Y203" i="38"/>
  <c r="Y176" i="38"/>
  <c r="Y73" i="38"/>
  <c r="Y205" i="38"/>
  <c r="Y92" i="38"/>
  <c r="Y109" i="38"/>
  <c r="Y56" i="38"/>
  <c r="Y224" i="38"/>
  <c r="Y156" i="38"/>
  <c r="Y470" i="38"/>
  <c r="Y343" i="38"/>
  <c r="Y261" i="38"/>
  <c r="Y54" i="38"/>
  <c r="Y271" i="38"/>
  <c r="Y105" i="38"/>
  <c r="Y232" i="38"/>
  <c r="Y301" i="38"/>
  <c r="Y185" i="38"/>
  <c r="Y187" i="38"/>
  <c r="Y95" i="38"/>
  <c r="Y310" i="38"/>
  <c r="Y55" i="38"/>
  <c r="Y523" i="38"/>
  <c r="Y518" i="38"/>
  <c r="Y505" i="38"/>
  <c r="Y259" i="38"/>
  <c r="Y432" i="38"/>
  <c r="Z14" i="38"/>
  <c r="Z33" i="38"/>
  <c r="Z50" i="38"/>
  <c r="Z67" i="38"/>
  <c r="Z84" i="38"/>
  <c r="Z102" i="38"/>
  <c r="Z121" i="38"/>
  <c r="Z138" i="38"/>
  <c r="Z155" i="38"/>
  <c r="Z175" i="38"/>
  <c r="Z193" i="38"/>
  <c r="Z211" i="38"/>
  <c r="Z231" i="38"/>
  <c r="Z250" i="38"/>
  <c r="Z268" i="38"/>
  <c r="Z284" i="38"/>
  <c r="Z300" i="38"/>
  <c r="Z318" i="38"/>
  <c r="Z336" i="38"/>
  <c r="Z353" i="38"/>
  <c r="D199" i="38"/>
  <c r="F304" i="38"/>
  <c r="J304" i="38" s="1"/>
  <c r="F271" i="38"/>
  <c r="J271" i="38" s="1"/>
  <c r="F343" i="38"/>
  <c r="H343" i="38" s="1"/>
  <c r="F363" i="38"/>
  <c r="H363" i="38" s="1"/>
  <c r="F440" i="38"/>
  <c r="J440" i="38" s="1"/>
  <c r="F480" i="38"/>
  <c r="J480" i="38" s="1"/>
  <c r="F476" i="38"/>
  <c r="J476" i="38" s="1"/>
  <c r="F493" i="38"/>
  <c r="J493" i="38" s="1"/>
  <c r="F491" i="38"/>
  <c r="J491" i="38" s="1"/>
  <c r="F517" i="38"/>
  <c r="H517" i="38" s="1"/>
  <c r="F23" i="38"/>
  <c r="J23" i="38" s="1"/>
  <c r="F80" i="38"/>
  <c r="J80" i="38" s="1"/>
  <c r="F64" i="38"/>
  <c r="H64" i="38" s="1"/>
  <c r="F62" i="38"/>
  <c r="J62" i="38" s="1"/>
  <c r="F54" i="38"/>
  <c r="H54" i="38" s="1"/>
  <c r="F86" i="38"/>
  <c r="J86" i="38" s="1"/>
  <c r="F93" i="38"/>
  <c r="H93" i="38" s="1"/>
  <c r="F104" i="38"/>
  <c r="H104" i="38" s="1"/>
  <c r="F362" i="38"/>
  <c r="J362" i="38" s="1"/>
  <c r="F386" i="38"/>
  <c r="J386" i="38" s="1"/>
  <c r="D312" i="38"/>
  <c r="F312" i="38" s="1"/>
  <c r="E243" i="38"/>
  <c r="F348" i="38"/>
  <c r="J348" i="38" s="1"/>
  <c r="F366" i="38"/>
  <c r="J366" i="38" s="1"/>
  <c r="E560" i="38"/>
  <c r="F560" i="38" s="1"/>
  <c r="F404" i="38"/>
  <c r="J404" i="38" s="1"/>
  <c r="E223" i="38"/>
  <c r="F259" i="38"/>
  <c r="J259" i="38" s="1"/>
  <c r="F249" i="38"/>
  <c r="H249" i="38" s="1"/>
  <c r="AD83" i="38"/>
  <c r="AJ83" i="38"/>
  <c r="AO83" i="38"/>
  <c r="AK83" i="38"/>
  <c r="AP83" i="38"/>
  <c r="H539" i="38"/>
  <c r="F192" i="38"/>
  <c r="H192" i="38" s="1"/>
  <c r="J172" i="38"/>
  <c r="J511" i="38"/>
  <c r="AQ560" i="38"/>
  <c r="AI180" i="38"/>
  <c r="AI184" i="38"/>
  <c r="AM205" i="38"/>
  <c r="AQ236" i="38"/>
  <c r="AF235" i="38"/>
  <c r="AI245" i="38"/>
  <c r="H540" i="38"/>
  <c r="AR497" i="38"/>
  <c r="AR535" i="38"/>
  <c r="H76" i="38"/>
  <c r="AK191" i="38"/>
  <c r="AP191" i="38"/>
  <c r="AI237" i="38"/>
  <c r="F339" i="38"/>
  <c r="J339" i="38" s="1"/>
  <c r="AR554" i="38"/>
  <c r="J210" i="38"/>
  <c r="H532" i="38"/>
  <c r="AQ215" i="38"/>
  <c r="AM249" i="38"/>
  <c r="AE250" i="38"/>
  <c r="AE252" i="38"/>
  <c r="AM253" i="38"/>
  <c r="AM233" i="38"/>
  <c r="AM232" i="38"/>
  <c r="AE264" i="38"/>
  <c r="AM265" i="38"/>
  <c r="AM263" i="38"/>
  <c r="AM301" i="38"/>
  <c r="AE302" i="38"/>
  <c r="AM303" i="38"/>
  <c r="AE304" i="38"/>
  <c r="AM305" i="38"/>
  <c r="AE306" i="38"/>
  <c r="AM307" i="38"/>
  <c r="AE308" i="38"/>
  <c r="AM309" i="38"/>
  <c r="AE310" i="38"/>
  <c r="AM311" i="38"/>
  <c r="AE269" i="38"/>
  <c r="AM270" i="38"/>
  <c r="AE271" i="38"/>
  <c r="AE273" i="38"/>
  <c r="AM274" i="38"/>
  <c r="AE275" i="38"/>
  <c r="AM276" i="38"/>
  <c r="AE277" i="38"/>
  <c r="AE279" i="38"/>
  <c r="AM280" i="38"/>
  <c r="AE281" i="38"/>
  <c r="AM282" i="38"/>
  <c r="AE283" i="38"/>
  <c r="AM284" i="38"/>
  <c r="AM286" i="38"/>
  <c r="AE287" i="38"/>
  <c r="AM288" i="38"/>
  <c r="AM290" i="38"/>
  <c r="AE291" i="38"/>
  <c r="AM292" i="38"/>
  <c r="AR292" i="38" s="1"/>
  <c r="AM294" i="38"/>
  <c r="AE295" i="38"/>
  <c r="AR295" i="38" s="1"/>
  <c r="AM300" i="38"/>
  <c r="AE326" i="38"/>
  <c r="AM324" i="38"/>
  <c r="AM320" i="38"/>
  <c r="AE321" i="38"/>
  <c r="AE314" i="38"/>
  <c r="AI315" i="38"/>
  <c r="F316" i="38"/>
  <c r="J316" i="38" s="1"/>
  <c r="AQ316" i="38"/>
  <c r="AR316" i="38" s="1"/>
  <c r="AM331" i="38"/>
  <c r="AE334" i="38"/>
  <c r="AM336" i="38"/>
  <c r="AM340" i="38"/>
  <c r="AE343" i="38"/>
  <c r="AR343" i="38" s="1"/>
  <c r="AM342" i="38"/>
  <c r="AM380" i="38"/>
  <c r="AR380" i="38" s="1"/>
  <c r="AE381" i="38"/>
  <c r="AM382" i="38"/>
  <c r="AE363" i="38"/>
  <c r="AR363" i="38" s="1"/>
  <c r="AM364" i="38"/>
  <c r="AM366" i="38"/>
  <c r="AE367" i="38"/>
  <c r="AM368" i="38"/>
  <c r="AE369" i="38"/>
  <c r="AR369" i="38" s="1"/>
  <c r="AM370" i="38"/>
  <c r="AE371" i="38"/>
  <c r="AM372" i="38"/>
  <c r="AM374" i="38"/>
  <c r="AE375" i="38"/>
  <c r="AM376" i="38"/>
  <c r="AE347" i="38"/>
  <c r="AQ349" i="38"/>
  <c r="AQ351" i="38"/>
  <c r="F353" i="38"/>
  <c r="J353" i="38" s="1"/>
  <c r="AQ353" i="38"/>
  <c r="F355" i="38"/>
  <c r="H355" i="38" s="1"/>
  <c r="AQ355" i="38"/>
  <c r="F357" i="38"/>
  <c r="H357" i="38" s="1"/>
  <c r="F358" i="38"/>
  <c r="H358" i="38" s="1"/>
  <c r="F360" i="38"/>
  <c r="J360" i="38" s="1"/>
  <c r="AQ360" i="38"/>
  <c r="AR360" i="38" s="1"/>
  <c r="AM387" i="38"/>
  <c r="F387" i="38"/>
  <c r="AQ386" i="38"/>
  <c r="AI385" i="38"/>
  <c r="AE391" i="38"/>
  <c r="AE393" i="38"/>
  <c r="AE396" i="38"/>
  <c r="AE455" i="38"/>
  <c r="AE446" i="38"/>
  <c r="AM447" i="38"/>
  <c r="AR447" i="38" s="1"/>
  <c r="AE448" i="38"/>
  <c r="AM449" i="38"/>
  <c r="AE452" i="38"/>
  <c r="AM429" i="38"/>
  <c r="AE430" i="38"/>
  <c r="AE432" i="38"/>
  <c r="AM433" i="38"/>
  <c r="AR433" i="38" s="1"/>
  <c r="AE436" i="38"/>
  <c r="AR436" i="38" s="1"/>
  <c r="AM437" i="38"/>
  <c r="AR437" i="38" s="1"/>
  <c r="AM439" i="38"/>
  <c r="AE440" i="38"/>
  <c r="AM441" i="38"/>
  <c r="AE442" i="38"/>
  <c r="AE444" i="38"/>
  <c r="AM406" i="38"/>
  <c r="AR406" i="38" s="1"/>
  <c r="AM410" i="38"/>
  <c r="AR410" i="38" s="1"/>
  <c r="F414" i="38"/>
  <c r="J414" i="38" s="1"/>
  <c r="AQ415" i="38"/>
  <c r="AI417" i="38"/>
  <c r="AQ419" i="38"/>
  <c r="AI421" i="38"/>
  <c r="AR421" i="38" s="1"/>
  <c r="F422" i="38"/>
  <c r="H422" i="38" s="1"/>
  <c r="AE426" i="38"/>
  <c r="AM400" i="38"/>
  <c r="AE401" i="38"/>
  <c r="AM402" i="38"/>
  <c r="AE453" i="38"/>
  <c r="AE461" i="38"/>
  <c r="AM462" i="38"/>
  <c r="AE482" i="38"/>
  <c r="O260" i="38"/>
  <c r="H524" i="38"/>
  <c r="H545" i="38"/>
  <c r="H187" i="38"/>
  <c r="F14" i="38"/>
  <c r="J14" i="38" s="1"/>
  <c r="H562" i="38"/>
  <c r="H175" i="38"/>
  <c r="H454" i="38"/>
  <c r="H240" i="38"/>
  <c r="AA214" i="38"/>
  <c r="O312" i="38"/>
  <c r="N389" i="38"/>
  <c r="J32" i="38"/>
  <c r="J123" i="38"/>
  <c r="J151" i="38"/>
  <c r="J30" i="38"/>
  <c r="H510" i="38"/>
  <c r="AN389" i="38"/>
  <c r="AQ153" i="38"/>
  <c r="AM170" i="38"/>
  <c r="X389" i="38"/>
  <c r="N235" i="38"/>
  <c r="N83" i="38"/>
  <c r="N207" i="38"/>
  <c r="L89" i="38"/>
  <c r="K199" i="38"/>
  <c r="S235" i="38"/>
  <c r="AE64" i="38"/>
  <c r="J65" i="38"/>
  <c r="F467" i="38"/>
  <c r="H467" i="38" s="1"/>
  <c r="AQ189" i="38"/>
  <c r="AQ179" i="38"/>
  <c r="J50" i="38"/>
  <c r="H218" i="38"/>
  <c r="AA191" i="38"/>
  <c r="AE565" i="38"/>
  <c r="D243" i="38"/>
  <c r="H144" i="38"/>
  <c r="H176" i="38"/>
  <c r="H324" i="38"/>
  <c r="H444" i="38"/>
  <c r="J68" i="38"/>
  <c r="J102" i="38"/>
  <c r="J31" i="38"/>
  <c r="H95" i="38"/>
  <c r="H155" i="38"/>
  <c r="H124" i="38"/>
  <c r="H154" i="38"/>
  <c r="H317" i="38"/>
  <c r="J446" i="38"/>
  <c r="AB89" i="38"/>
  <c r="AG89" i="38"/>
  <c r="AL89" i="38"/>
  <c r="AP107" i="38"/>
  <c r="AH118" i="38"/>
  <c r="V83" i="38"/>
  <c r="V235" i="38"/>
  <c r="N489" i="38"/>
  <c r="S527" i="38"/>
  <c r="S526" i="38" s="1"/>
  <c r="R489" i="38"/>
  <c r="AA509" i="38"/>
  <c r="AR529" i="38"/>
  <c r="AM98" i="38"/>
  <c r="AE108" i="38"/>
  <c r="AM113" i="38"/>
  <c r="AM114" i="38"/>
  <c r="AM111" i="38"/>
  <c r="AM112" i="38"/>
  <c r="AM126" i="38"/>
  <c r="AM127" i="38"/>
  <c r="AM128" i="38"/>
  <c r="AM120" i="38"/>
  <c r="AM121" i="38"/>
  <c r="AM124" i="38"/>
  <c r="AM147" i="38"/>
  <c r="AM137" i="38"/>
  <c r="AM146" i="38"/>
  <c r="AM144" i="38"/>
  <c r="AM145" i="38"/>
  <c r="AM138" i="38"/>
  <c r="AM143" i="38"/>
  <c r="AI142" i="38"/>
  <c r="AI141" i="38"/>
  <c r="AM139" i="38"/>
  <c r="AM140" i="38"/>
  <c r="AM159" i="38"/>
  <c r="AM160" i="38"/>
  <c r="AM161" i="38"/>
  <c r="AM151" i="38"/>
  <c r="AM152" i="38"/>
  <c r="AM153" i="38"/>
  <c r="AM154" i="38"/>
  <c r="AM155" i="38"/>
  <c r="AM156" i="38"/>
  <c r="AM157" i="38"/>
  <c r="AI158" i="38"/>
  <c r="AI169" i="38"/>
  <c r="AI168" i="38"/>
  <c r="AI167" i="38"/>
  <c r="AI166" i="38"/>
  <c r="AI186" i="38"/>
  <c r="AI187" i="38"/>
  <c r="AI188" i="38"/>
  <c r="AI189" i="38"/>
  <c r="AI170" i="38"/>
  <c r="AE172" i="38"/>
  <c r="AE173" i="38"/>
  <c r="AE174" i="38"/>
  <c r="AE175" i="38"/>
  <c r="AE176" i="38"/>
  <c r="AE177" i="38"/>
  <c r="AE178" i="38"/>
  <c r="AE179" i="38"/>
  <c r="AE180" i="38"/>
  <c r="AE181" i="38"/>
  <c r="AE182" i="38"/>
  <c r="AE184" i="38"/>
  <c r="AE185" i="38"/>
  <c r="AE197" i="38"/>
  <c r="AE195" i="38"/>
  <c r="AE196" i="38"/>
  <c r="AM194" i="38"/>
  <c r="AM193" i="38"/>
  <c r="AE205" i="38"/>
  <c r="AQ201" i="38"/>
  <c r="AQ202" i="38"/>
  <c r="AQ203" i="38"/>
  <c r="AI204" i="38"/>
  <c r="AQ204" i="38"/>
  <c r="AQ212" i="38"/>
  <c r="AI208" i="38"/>
  <c r="AI211" i="38"/>
  <c r="AM210" i="38"/>
  <c r="AI209" i="38"/>
  <c r="AQ220" i="38"/>
  <c r="AQ218" i="38"/>
  <c r="AQ219" i="38"/>
  <c r="AE215" i="38"/>
  <c r="AI215" i="38"/>
  <c r="AI216" i="38"/>
  <c r="AQ216" i="38"/>
  <c r="AQ227" i="38"/>
  <c r="AQ228" i="38"/>
  <c r="AM229" i="38"/>
  <c r="AQ229" i="38"/>
  <c r="AM230" i="38"/>
  <c r="AM225" i="38"/>
  <c r="AM226" i="38"/>
  <c r="F242" i="38"/>
  <c r="J242" i="38" s="1"/>
  <c r="AE242" i="38"/>
  <c r="AM242" i="38"/>
  <c r="AM240" i="38"/>
  <c r="F241" i="38"/>
  <c r="J241" i="38" s="1"/>
  <c r="AE241" i="38"/>
  <c r="AM241" i="38"/>
  <c r="AE236" i="38"/>
  <c r="AI236" i="38"/>
  <c r="AM236" i="38"/>
  <c r="D235" i="38"/>
  <c r="AD235" i="38"/>
  <c r="AM237" i="38"/>
  <c r="AQ237" i="38"/>
  <c r="AI238" i="38"/>
  <c r="AM238" i="38"/>
  <c r="AE239" i="38"/>
  <c r="AM239" i="38"/>
  <c r="AE254" i="38"/>
  <c r="AM254" i="38"/>
  <c r="AE255" i="38"/>
  <c r="AM255" i="38"/>
  <c r="F256" i="38"/>
  <c r="H256" i="38" s="1"/>
  <c r="AE256" i="38"/>
  <c r="AM256" i="38"/>
  <c r="AQ256" i="38"/>
  <c r="AE258" i="38"/>
  <c r="AQ258" i="38"/>
  <c r="AM259" i="38"/>
  <c r="AE245" i="38"/>
  <c r="AI246" i="38"/>
  <c r="AM246" i="38"/>
  <c r="F247" i="38"/>
  <c r="H247" i="38" s="1"/>
  <c r="AE247" i="38"/>
  <c r="AQ247" i="38"/>
  <c r="AQ248" i="38"/>
  <c r="AE249" i="38"/>
  <c r="F250" i="38"/>
  <c r="H250" i="38" s="1"/>
  <c r="AM250" i="38"/>
  <c r="AQ250" i="38"/>
  <c r="AE251" i="38"/>
  <c r="F252" i="38"/>
  <c r="J252" i="38" s="1"/>
  <c r="AQ252" i="38"/>
  <c r="AI253" i="38"/>
  <c r="AI233" i="38"/>
  <c r="AI231" i="38"/>
  <c r="AE232" i="38"/>
  <c r="F264" i="38"/>
  <c r="AM264" i="38"/>
  <c r="AI265" i="38"/>
  <c r="AM266" i="38"/>
  <c r="AB260" i="38"/>
  <c r="AA485" i="38"/>
  <c r="AQ122" i="38"/>
  <c r="AI171" i="38"/>
  <c r="AQ193" i="38"/>
  <c r="AI205" i="38"/>
  <c r="AM208" i="38"/>
  <c r="AM211" i="38"/>
  <c r="AM209" i="38"/>
  <c r="AE220" i="38"/>
  <c r="AE219" i="38"/>
  <c r="F215" i="38"/>
  <c r="J215" i="38" s="1"/>
  <c r="AM216" i="38"/>
  <c r="AE229" i="38"/>
  <c r="AQ240" i="38"/>
  <c r="E235" i="38"/>
  <c r="J211" i="38"/>
  <c r="J470" i="38"/>
  <c r="AC389" i="38"/>
  <c r="AF398" i="38"/>
  <c r="AC526" i="38"/>
  <c r="AI261" i="38"/>
  <c r="AL260" i="38"/>
  <c r="AO260" i="38"/>
  <c r="AI263" i="38"/>
  <c r="AM302" i="38"/>
  <c r="AQ302" i="38"/>
  <c r="AI303" i="38"/>
  <c r="AM304" i="38"/>
  <c r="AI305" i="38"/>
  <c r="F306" i="38"/>
  <c r="J306" i="38" s="1"/>
  <c r="F308" i="38"/>
  <c r="AM308" i="38"/>
  <c r="AQ308" i="38"/>
  <c r="AE309" i="38"/>
  <c r="AI309" i="38"/>
  <c r="F310" i="38"/>
  <c r="J310" i="38" s="1"/>
  <c r="AM310" i="38"/>
  <c r="AQ310" i="38"/>
  <c r="AE311" i="38"/>
  <c r="AI311" i="38"/>
  <c r="F269" i="38"/>
  <c r="H269" i="38" s="1"/>
  <c r="AM269" i="38"/>
  <c r="AQ269" i="38"/>
  <c r="AE270" i="38"/>
  <c r="AI270" i="38"/>
  <c r="AM271" i="38"/>
  <c r="AQ271" i="38"/>
  <c r="AE272" i="38"/>
  <c r="AI272" i="38"/>
  <c r="F273" i="38"/>
  <c r="H273" i="38" s="1"/>
  <c r="AQ273" i="38"/>
  <c r="AE274" i="38"/>
  <c r="AI274" i="38"/>
  <c r="F275" i="38"/>
  <c r="J275" i="38" s="1"/>
  <c r="AQ275" i="38"/>
  <c r="AE276" i="38"/>
  <c r="AI276" i="38"/>
  <c r="F277" i="38"/>
  <c r="H277" i="38" s="1"/>
  <c r="AM277" i="38"/>
  <c r="AI278" i="38"/>
  <c r="AR278" i="38" s="1"/>
  <c r="F279" i="38"/>
  <c r="H279" i="38" s="1"/>
  <c r="AM279" i="38"/>
  <c r="AQ279" i="38"/>
  <c r="AE280" i="38"/>
  <c r="AI280" i="38"/>
  <c r="F281" i="38"/>
  <c r="AQ281" i="38"/>
  <c r="AE282" i="38"/>
  <c r="F283" i="38"/>
  <c r="H283" i="38" s="1"/>
  <c r="AM283" i="38"/>
  <c r="AE284" i="38"/>
  <c r="AI284" i="38"/>
  <c r="F285" i="38"/>
  <c r="J285" i="38" s="1"/>
  <c r="AE286" i="38"/>
  <c r="F287" i="38"/>
  <c r="AM287" i="38"/>
  <c r="AE288" i="38"/>
  <c r="AM289" i="38"/>
  <c r="AQ289" i="38"/>
  <c r="AI290" i="38"/>
  <c r="F291" i="38"/>
  <c r="AM291" i="38"/>
  <c r="AQ291" i="38"/>
  <c r="F293" i="38"/>
  <c r="H293" i="38" s="1"/>
  <c r="AM293" i="38"/>
  <c r="AR293" i="38" s="1"/>
  <c r="AI294" i="38"/>
  <c r="F295" i="38"/>
  <c r="AI296" i="38"/>
  <c r="AR296" i="38" s="1"/>
  <c r="F297" i="38"/>
  <c r="H297" i="38" s="1"/>
  <c r="AM297" i="38"/>
  <c r="AQ297" i="38"/>
  <c r="AI298" i="38"/>
  <c r="AR298" i="38" s="1"/>
  <c r="F299" i="38"/>
  <c r="J299" i="38" s="1"/>
  <c r="AQ299" i="38"/>
  <c r="AR299" i="38" s="1"/>
  <c r="AE300" i="38"/>
  <c r="AI300" i="38"/>
  <c r="AM326" i="38"/>
  <c r="AE324" i="38"/>
  <c r="F325" i="38"/>
  <c r="AE320" i="38"/>
  <c r="AI320" i="38"/>
  <c r="F321" i="38"/>
  <c r="J321" i="38" s="1"/>
  <c r="AM321" i="38"/>
  <c r="AQ321" i="38"/>
  <c r="AM322" i="38"/>
  <c r="AE323" i="38"/>
  <c r="AI323" i="38"/>
  <c r="AQ314" i="38"/>
  <c r="AE315" i="38"/>
  <c r="AM317" i="38"/>
  <c r="AQ317" i="38"/>
  <c r="AE318" i="38"/>
  <c r="AI318" i="38"/>
  <c r="F319" i="38"/>
  <c r="H319" i="38" s="1"/>
  <c r="AI332" i="38"/>
  <c r="AR332" i="38" s="1"/>
  <c r="F333" i="38"/>
  <c r="H333" i="38" s="1"/>
  <c r="AM333" i="38"/>
  <c r="AQ333" i="38"/>
  <c r="AE331" i="38"/>
  <c r="AI331" i="38"/>
  <c r="AQ334" i="38"/>
  <c r="AI336" i="38"/>
  <c r="F337" i="38"/>
  <c r="AM337" i="38"/>
  <c r="AQ337" i="38"/>
  <c r="AE340" i="38"/>
  <c r="AI340" i="38"/>
  <c r="AI342" i="38"/>
  <c r="F379" i="38"/>
  <c r="J379" i="38" s="1"/>
  <c r="AM379" i="38"/>
  <c r="AR379" i="38" s="1"/>
  <c r="F381" i="38"/>
  <c r="AQ381" i="38"/>
  <c r="AE382" i="38"/>
  <c r="AI382" i="38"/>
  <c r="AI364" i="38"/>
  <c r="F365" i="38"/>
  <c r="J365" i="38" s="1"/>
  <c r="AQ365" i="38"/>
  <c r="AR365" i="38" s="1"/>
  <c r="F367" i="38"/>
  <c r="H367" i="38" s="1"/>
  <c r="AM367" i="38"/>
  <c r="AE368" i="38"/>
  <c r="F369" i="38"/>
  <c r="J369" i="38" s="1"/>
  <c r="AI370" i="38"/>
  <c r="AQ371" i="38"/>
  <c r="AI372" i="38"/>
  <c r="AM373" i="38"/>
  <c r="AR373" i="38" s="1"/>
  <c r="AE374" i="38"/>
  <c r="AI374" i="38"/>
  <c r="AQ375" i="38"/>
  <c r="AE376" i="38"/>
  <c r="AI376" i="38"/>
  <c r="F377" i="38"/>
  <c r="AM377" i="38"/>
  <c r="AR377" i="38" s="1"/>
  <c r="AE378" i="38"/>
  <c r="AR378" i="38" s="1"/>
  <c r="F347" i="38"/>
  <c r="J347" i="38" s="1"/>
  <c r="AQ347" i="38"/>
  <c r="AI349" i="38"/>
  <c r="AI350" i="38"/>
  <c r="AI351" i="38"/>
  <c r="AM351" i="38"/>
  <c r="AE352" i="38"/>
  <c r="AQ352" i="38"/>
  <c r="AM353" i="38"/>
  <c r="AE354" i="38"/>
  <c r="AQ354" i="38"/>
  <c r="AI355" i="38"/>
  <c r="AM355" i="38"/>
  <c r="AE356" i="38"/>
  <c r="AR356" i="38" s="1"/>
  <c r="AI358" i="38"/>
  <c r="AR358" i="38" s="1"/>
  <c r="AE359" i="38"/>
  <c r="AR359" i="38" s="1"/>
  <c r="AQ361" i="38"/>
  <c r="AR361" i="38" s="1"/>
  <c r="AI388" i="38"/>
  <c r="AQ387" i="38"/>
  <c r="AE387" i="38"/>
  <c r="AE384" i="38"/>
  <c r="AR384" i="38" s="1"/>
  <c r="AH383" i="38"/>
  <c r="E383" i="38"/>
  <c r="F383" i="38" s="1"/>
  <c r="AI386" i="38"/>
  <c r="AK383" i="38"/>
  <c r="AE385" i="38"/>
  <c r="AQ385" i="38"/>
  <c r="F391" i="38"/>
  <c r="AM391" i="38"/>
  <c r="AI392" i="38"/>
  <c r="AR392" i="38" s="1"/>
  <c r="F393" i="38"/>
  <c r="J393" i="38" s="1"/>
  <c r="AQ393" i="38"/>
  <c r="AE394" i="38"/>
  <c r="AR394" i="38" s="1"/>
  <c r="F396" i="38"/>
  <c r="J396" i="38" s="1"/>
  <c r="AM396" i="38"/>
  <c r="AI454" i="38"/>
  <c r="AR454" i="38" s="1"/>
  <c r="F455" i="38"/>
  <c r="J455" i="38" s="1"/>
  <c r="AM455" i="38"/>
  <c r="AQ455" i="38"/>
  <c r="AE445" i="38"/>
  <c r="AI445" i="38"/>
  <c r="AM446" i="38"/>
  <c r="F448" i="38"/>
  <c r="J448" i="38" s="1"/>
  <c r="AM448" i="38"/>
  <c r="AQ448" i="38"/>
  <c r="AI449" i="38"/>
  <c r="F450" i="38"/>
  <c r="H450" i="38" s="1"/>
  <c r="F452" i="38"/>
  <c r="J452" i="38" s="1"/>
  <c r="AM452" i="38"/>
  <c r="AI429" i="38"/>
  <c r="F430" i="38"/>
  <c r="J430" i="38" s="1"/>
  <c r="AM430" i="38"/>
  <c r="AQ430" i="38"/>
  <c r="AE431" i="38"/>
  <c r="AI431" i="38"/>
  <c r="F432" i="38"/>
  <c r="J432" i="38" s="1"/>
  <c r="AM432" i="38"/>
  <c r="AQ432" i="38"/>
  <c r="F434" i="38"/>
  <c r="H434" i="38" s="1"/>
  <c r="AM434" i="38"/>
  <c r="AR434" i="38" s="1"/>
  <c r="AE435" i="38"/>
  <c r="AI435" i="38"/>
  <c r="F438" i="38"/>
  <c r="H438" i="38" s="1"/>
  <c r="AE439" i="38"/>
  <c r="AI439" i="38"/>
  <c r="AQ440" i="38"/>
  <c r="AI441" i="38"/>
  <c r="F442" i="38"/>
  <c r="J442" i="38" s="1"/>
  <c r="AM442" i="38"/>
  <c r="AQ442" i="38"/>
  <c r="AE443" i="38"/>
  <c r="AR443" i="38" s="1"/>
  <c r="AM444" i="38"/>
  <c r="AQ444" i="38"/>
  <c r="AQ404" i="38"/>
  <c r="AR404" i="38" s="1"/>
  <c r="AQ405" i="38"/>
  <c r="AR405" i="38" s="1"/>
  <c r="F407" i="38"/>
  <c r="H407" i="38" s="1"/>
  <c r="AM408" i="38"/>
  <c r="AQ408" i="38"/>
  <c r="AE409" i="38"/>
  <c r="AQ409" i="38"/>
  <c r="F411" i="38"/>
  <c r="J411" i="38" s="1"/>
  <c r="AM411" i="38"/>
  <c r="AR411" i="38" s="1"/>
  <c r="AM412" i="38"/>
  <c r="AR412" i="38" s="1"/>
  <c r="AQ413" i="38"/>
  <c r="AR413" i="38" s="1"/>
  <c r="AI414" i="38"/>
  <c r="AR414" i="38" s="1"/>
  <c r="AI415" i="38"/>
  <c r="AQ416" i="38"/>
  <c r="AR416" i="38" s="1"/>
  <c r="AQ417" i="38"/>
  <c r="AI418" i="38"/>
  <c r="AR418" i="38" s="1"/>
  <c r="F419" i="38"/>
  <c r="J419" i="38" s="1"/>
  <c r="AI419" i="38"/>
  <c r="AI422" i="38"/>
  <c r="AR422" i="38" s="1"/>
  <c r="AM423" i="38"/>
  <c r="AR423" i="38" s="1"/>
  <c r="AM424" i="38"/>
  <c r="AR424" i="38" s="1"/>
  <c r="AE425" i="38"/>
  <c r="AI425" i="38"/>
  <c r="F426" i="38"/>
  <c r="H426" i="38" s="1"/>
  <c r="AM426" i="38"/>
  <c r="AQ426" i="38"/>
  <c r="AI427" i="38"/>
  <c r="AR427" i="38" s="1"/>
  <c r="AQ428" i="38"/>
  <c r="AR428" i="38" s="1"/>
  <c r="AI400" i="38"/>
  <c r="AM401" i="38"/>
  <c r="AQ401" i="38"/>
  <c r="AE402" i="38"/>
  <c r="F453" i="38"/>
  <c r="AM453" i="38"/>
  <c r="AQ453" i="38"/>
  <c r="AI456" i="38"/>
  <c r="AR456" i="38" s="1"/>
  <c r="F465" i="38"/>
  <c r="AM465" i="38"/>
  <c r="AQ465" i="38"/>
  <c r="AE463" i="38"/>
  <c r="AI463" i="38"/>
  <c r="AE460" i="38"/>
  <c r="AR460" i="38" s="1"/>
  <c r="AQ461" i="38"/>
  <c r="AE462" i="38"/>
  <c r="AI468" i="38"/>
  <c r="AR468" i="38" s="1"/>
  <c r="AI484" i="38"/>
  <c r="AR484" i="38" s="1"/>
  <c r="AQ482" i="38"/>
  <c r="F478" i="38"/>
  <c r="J478" i="38" s="1"/>
  <c r="AE479" i="38"/>
  <c r="AR479" i="38" s="1"/>
  <c r="D260" i="38"/>
  <c r="F260" i="38" s="1"/>
  <c r="AD260" i="38"/>
  <c r="AE262" i="38"/>
  <c r="AM388" i="38"/>
  <c r="AL383" i="38"/>
  <c r="X398" i="38"/>
  <c r="M527" i="38"/>
  <c r="U328" i="38"/>
  <c r="K398" i="38"/>
  <c r="K489" i="38"/>
  <c r="M199" i="38"/>
  <c r="M214" i="38"/>
  <c r="X541" i="38"/>
  <c r="X526" i="38" s="1"/>
  <c r="D12" i="38"/>
  <c r="F47" i="38"/>
  <c r="H47" i="38" s="1"/>
  <c r="AE158" i="38"/>
  <c r="AR407" i="38"/>
  <c r="H49" i="38"/>
  <c r="H340" i="38"/>
  <c r="J75" i="38"/>
  <c r="AH164" i="38"/>
  <c r="AN164" i="38"/>
  <c r="AC214" i="38"/>
  <c r="AE214" i="38" s="1"/>
  <c r="AB267" i="38"/>
  <c r="AG267" i="38"/>
  <c r="AI267" i="38" s="1"/>
  <c r="AL267" i="38"/>
  <c r="AI203" i="38"/>
  <c r="AQ217" i="38"/>
  <c r="AM228" i="38"/>
  <c r="AI229" i="38"/>
  <c r="AP235" i="38"/>
  <c r="AH235" i="38"/>
  <c r="AA398" i="38"/>
  <c r="R235" i="38"/>
  <c r="X223" i="38"/>
  <c r="S214" i="38"/>
  <c r="O489" i="38"/>
  <c r="R312" i="38"/>
  <c r="S199" i="38"/>
  <c r="AA260" i="38"/>
  <c r="AA489" i="38"/>
  <c r="T223" i="38"/>
  <c r="W398" i="38"/>
  <c r="K527" i="38"/>
  <c r="K526" i="38" s="1"/>
  <c r="Q47" i="38"/>
  <c r="U509" i="38"/>
  <c r="U499" i="38" s="1"/>
  <c r="W459" i="38"/>
  <c r="K389" i="38"/>
  <c r="R541" i="38"/>
  <c r="AM64" i="38"/>
  <c r="AE171" i="38"/>
  <c r="AE498" i="38"/>
  <c r="H196" i="38"/>
  <c r="AK199" i="38"/>
  <c r="AP199" i="38"/>
  <c r="P118" i="38"/>
  <c r="M235" i="38"/>
  <c r="O223" i="38"/>
  <c r="X560" i="38"/>
  <c r="W267" i="38"/>
  <c r="V312" i="38"/>
  <c r="R527" i="38"/>
  <c r="O541" i="38"/>
  <c r="U459" i="38"/>
  <c r="W312" i="38"/>
  <c r="U267" i="38"/>
  <c r="O267" i="38"/>
  <c r="W133" i="38"/>
  <c r="U541" i="38"/>
  <c r="W541" i="38"/>
  <c r="W526" i="38" s="1"/>
  <c r="W13" i="38"/>
  <c r="AA560" i="38"/>
  <c r="Q527" i="38"/>
  <c r="P328" i="38"/>
  <c r="O459" i="38"/>
  <c r="N383" i="38"/>
  <c r="U527" i="38"/>
  <c r="U526" i="38" s="1"/>
  <c r="R383" i="38"/>
  <c r="P107" i="38"/>
  <c r="P47" i="38"/>
  <c r="P12" i="38" s="1"/>
  <c r="N260" i="38"/>
  <c r="O467" i="38"/>
  <c r="V541" i="38"/>
  <c r="V526" i="38" s="1"/>
  <c r="V243" i="38"/>
  <c r="L541" i="38"/>
  <c r="Q541" i="38"/>
  <c r="Q223" i="38"/>
  <c r="Q199" i="38"/>
  <c r="Q190" i="38" s="1"/>
  <c r="O527" i="38"/>
  <c r="R500" i="38"/>
  <c r="X500" i="38"/>
  <c r="AA500" i="38"/>
  <c r="K500" i="38"/>
  <c r="K499" i="38" s="1"/>
  <c r="Q312" i="38"/>
  <c r="L500" i="38"/>
  <c r="Q13" i="38"/>
  <c r="O500" i="38"/>
  <c r="W47" i="38"/>
  <c r="P560" i="38"/>
  <c r="R509" i="38"/>
  <c r="AA527" i="38"/>
  <c r="AA526" i="38" s="1"/>
  <c r="P235" i="38"/>
  <c r="P222" i="38" s="1"/>
  <c r="P207" i="38"/>
  <c r="T243" i="38"/>
  <c r="X509" i="38"/>
  <c r="P509" i="38"/>
  <c r="P499" i="38" s="1"/>
  <c r="W107" i="38"/>
  <c r="N467" i="38"/>
  <c r="W96" i="38"/>
  <c r="P389" i="38"/>
  <c r="Q164" i="38"/>
  <c r="V260" i="38"/>
  <c r="M459" i="38"/>
  <c r="K260" i="38"/>
  <c r="M485" i="38"/>
  <c r="L527" i="38"/>
  <c r="P527" i="38"/>
  <c r="Q133" i="38"/>
  <c r="O383" i="38"/>
  <c r="U260" i="38"/>
  <c r="V207" i="38"/>
  <c r="S509" i="38"/>
  <c r="S499" i="38" s="1"/>
  <c r="AA459" i="38"/>
  <c r="W149" i="38"/>
  <c r="Q509" i="38"/>
  <c r="Q499" i="38" s="1"/>
  <c r="S260" i="38"/>
  <c r="U389" i="38"/>
  <c r="R199" i="38"/>
  <c r="Q467" i="38"/>
  <c r="Q397" i="38" s="1"/>
  <c r="P459" i="38"/>
  <c r="P397" i="38" s="1"/>
  <c r="O89" i="38"/>
  <c r="N509" i="38"/>
  <c r="N499" i="38" s="1"/>
  <c r="L509" i="38"/>
  <c r="S312" i="38"/>
  <c r="P149" i="38"/>
  <c r="Q149" i="38"/>
  <c r="O509" i="38"/>
  <c r="O235" i="38"/>
  <c r="L118" i="38"/>
  <c r="T47" i="38"/>
  <c r="N541" i="38"/>
  <c r="N526" i="38" s="1"/>
  <c r="M541" i="38"/>
  <c r="P541" i="38"/>
  <c r="AE69" i="38"/>
  <c r="AC312" i="38"/>
  <c r="AE248" i="38"/>
  <c r="H18" i="38"/>
  <c r="H53" i="38"/>
  <c r="H72" i="38"/>
  <c r="J188" i="38"/>
  <c r="H145" i="38"/>
  <c r="J182" i="38"/>
  <c r="H220" i="38"/>
  <c r="H350" i="38"/>
  <c r="H497" i="38"/>
  <c r="AL118" i="38"/>
  <c r="AD133" i="38"/>
  <c r="AJ133" i="38"/>
  <c r="AO133" i="38"/>
  <c r="AK164" i="38"/>
  <c r="AC207" i="38"/>
  <c r="AH207" i="38"/>
  <c r="AN207" i="38"/>
  <c r="AF214" i="38"/>
  <c r="AK214" i="38"/>
  <c r="AP214" i="38"/>
  <c r="AD191" i="38"/>
  <c r="AG243" i="38"/>
  <c r="AI243" i="38" s="1"/>
  <c r="AL243" i="38"/>
  <c r="D267" i="38"/>
  <c r="AJ267" i="38"/>
  <c r="AO267" i="38"/>
  <c r="AG312" i="38"/>
  <c r="AI312" i="38" s="1"/>
  <c r="AG398" i="38"/>
  <c r="AG397" i="38" s="1"/>
  <c r="D459" i="38"/>
  <c r="AD459" i="38"/>
  <c r="AJ459" i="38"/>
  <c r="AM459" i="38" s="1"/>
  <c r="AO459" i="38"/>
  <c r="AQ459" i="38" s="1"/>
  <c r="AL235" i="38"/>
  <c r="AG383" i="38"/>
  <c r="AE467" i="38"/>
  <c r="L191" i="38"/>
  <c r="N398" i="38"/>
  <c r="N223" i="38"/>
  <c r="AA199" i="38"/>
  <c r="S96" i="38"/>
  <c r="M560" i="38"/>
  <c r="R328" i="38"/>
  <c r="U398" i="38"/>
  <c r="R485" i="38"/>
  <c r="X199" i="38"/>
  <c r="AA149" i="38"/>
  <c r="M467" i="38"/>
  <c r="X489" i="38"/>
  <c r="X133" i="38"/>
  <c r="O389" i="38"/>
  <c r="T345" i="38"/>
  <c r="V214" i="38"/>
  <c r="V560" i="38"/>
  <c r="K485" i="38"/>
  <c r="L312" i="38"/>
  <c r="R267" i="38"/>
  <c r="R389" i="38"/>
  <c r="K83" i="38"/>
  <c r="AE21" i="38"/>
  <c r="AP526" i="38"/>
  <c r="H19" i="38"/>
  <c r="H110" i="38"/>
  <c r="J160" i="38"/>
  <c r="J189" i="38"/>
  <c r="H169" i="38"/>
  <c r="H212" i="38"/>
  <c r="H230" i="38"/>
  <c r="H226" i="38"/>
  <c r="H352" i="38"/>
  <c r="H388" i="38"/>
  <c r="H436" i="38"/>
  <c r="AO89" i="38"/>
  <c r="AQ458" i="38"/>
  <c r="AR548" i="38"/>
  <c r="J34" i="38"/>
  <c r="J506" i="38"/>
  <c r="H486" i="38"/>
  <c r="H531" i="38"/>
  <c r="J530" i="38"/>
  <c r="AH389" i="38"/>
  <c r="M389" i="38"/>
  <c r="V485" i="38"/>
  <c r="X214" i="38"/>
  <c r="X485" i="38"/>
  <c r="L489" i="38"/>
  <c r="AA389" i="38"/>
  <c r="AM498" i="38"/>
  <c r="J136" i="38"/>
  <c r="H143" i="38"/>
  <c r="H468" i="38"/>
  <c r="H523" i="38"/>
  <c r="F330" i="38"/>
  <c r="H330" i="38" s="1"/>
  <c r="F458" i="38"/>
  <c r="U312" i="38"/>
  <c r="H177" i="38"/>
  <c r="H494" i="38"/>
  <c r="U149" i="38"/>
  <c r="R83" i="38"/>
  <c r="L223" i="38"/>
  <c r="X383" i="38"/>
  <c r="AA383" i="38"/>
  <c r="AH149" i="38"/>
  <c r="AO149" i="38"/>
  <c r="AR559" i="38"/>
  <c r="AR555" i="38"/>
  <c r="AM560" i="38"/>
  <c r="V459" i="38"/>
  <c r="O207" i="38"/>
  <c r="AA467" i="38"/>
  <c r="AQ501" i="38"/>
  <c r="H63" i="38"/>
  <c r="H99" i="38"/>
  <c r="H125" i="38"/>
  <c r="H161" i="38"/>
  <c r="H168" i="38"/>
  <c r="H185" i="38"/>
  <c r="J195" i="38"/>
  <c r="H202" i="38"/>
  <c r="H314" i="38"/>
  <c r="H334" i="38"/>
  <c r="J371" i="38"/>
  <c r="H368" i="38"/>
  <c r="H431" i="38"/>
  <c r="H462" i="38"/>
  <c r="H519" i="38"/>
  <c r="H515" i="38"/>
  <c r="H520" i="38"/>
  <c r="J516" i="38"/>
  <c r="J563" i="38"/>
  <c r="AM49" i="38"/>
  <c r="AE59" i="38"/>
  <c r="AQ68" i="38"/>
  <c r="AI64" i="38"/>
  <c r="AM73" i="38"/>
  <c r="AI87" i="38"/>
  <c r="AM93" i="38"/>
  <c r="AM101" i="38"/>
  <c r="AQ104" i="38"/>
  <c r="AM99" i="38"/>
  <c r="AE98" i="38"/>
  <c r="AI116" i="38"/>
  <c r="AM108" i="38"/>
  <c r="AM115" i="38"/>
  <c r="AQ115" i="38"/>
  <c r="AI113" i="38"/>
  <c r="AE114" i="38"/>
  <c r="AI114" i="38"/>
  <c r="AI110" i="38"/>
  <c r="AE111" i="38"/>
  <c r="AI111" i="38"/>
  <c r="AE112" i="38"/>
  <c r="AI129" i="38"/>
  <c r="AE130" i="38"/>
  <c r="AE127" i="38"/>
  <c r="AE128" i="38"/>
  <c r="AE120" i="38"/>
  <c r="AE121" i="38"/>
  <c r="AI121" i="38"/>
  <c r="AE123" i="38"/>
  <c r="AE124" i="38"/>
  <c r="AE125" i="38"/>
  <c r="L467" i="38"/>
  <c r="AA207" i="38"/>
  <c r="J103" i="38"/>
  <c r="F96" i="38"/>
  <c r="H96" i="38" s="1"/>
  <c r="AI224" i="38"/>
  <c r="AQ339" i="38"/>
  <c r="O191" i="38"/>
  <c r="L560" i="38"/>
  <c r="V467" i="38"/>
  <c r="R207" i="38"/>
  <c r="R133" i="38"/>
  <c r="L149" i="38"/>
  <c r="N118" i="38"/>
  <c r="N485" i="38"/>
  <c r="U164" i="38"/>
  <c r="M191" i="38"/>
  <c r="AQ313" i="38"/>
  <c r="AQ14" i="38"/>
  <c r="E526" i="38"/>
  <c r="S191" i="38"/>
  <c r="R191" i="38"/>
  <c r="R467" i="38"/>
  <c r="M489" i="38"/>
  <c r="M243" i="38"/>
  <c r="M345" i="38"/>
  <c r="K13" i="38"/>
  <c r="L398" i="38"/>
  <c r="L235" i="38"/>
  <c r="AA83" i="38"/>
  <c r="AA328" i="38"/>
  <c r="R107" i="38"/>
  <c r="K191" i="38"/>
  <c r="AA223" i="38"/>
  <c r="X467" i="38"/>
  <c r="N560" i="38"/>
  <c r="L260" i="38"/>
  <c r="AA243" i="38"/>
  <c r="N267" i="38"/>
  <c r="K267" i="38"/>
  <c r="S459" i="38"/>
  <c r="O485" i="38"/>
  <c r="V107" i="38"/>
  <c r="M164" i="38"/>
  <c r="L243" i="38"/>
  <c r="L83" i="38"/>
  <c r="L459" i="38"/>
  <c r="V267" i="38"/>
  <c r="X267" i="38"/>
  <c r="R214" i="38"/>
  <c r="U214" i="38"/>
  <c r="X459" i="38"/>
  <c r="L214" i="38"/>
  <c r="M107" i="38"/>
  <c r="R260" i="38"/>
  <c r="U199" i="38"/>
  <c r="K459" i="38"/>
  <c r="U467" i="38"/>
  <c r="U235" i="38"/>
  <c r="M149" i="38"/>
  <c r="U383" i="38"/>
  <c r="K214" i="38"/>
  <c r="R89" i="38"/>
  <c r="N312" i="38"/>
  <c r="U207" i="38"/>
  <c r="S389" i="38"/>
  <c r="M267" i="38"/>
  <c r="R459" i="38"/>
  <c r="X118" i="38"/>
  <c r="S560" i="38"/>
  <c r="L207" i="38"/>
  <c r="F313" i="38"/>
  <c r="J313" i="38" s="1"/>
  <c r="AQ329" i="38"/>
  <c r="F346" i="38"/>
  <c r="H346" i="38" s="1"/>
  <c r="AI330" i="38"/>
  <c r="AQ344" i="38"/>
  <c r="F403" i="38"/>
  <c r="AI501" i="38"/>
  <c r="F509" i="38"/>
  <c r="H509" i="38" s="1"/>
  <c r="F541" i="38"/>
  <c r="AI125" i="38"/>
  <c r="AE136" i="38"/>
  <c r="AI136" i="38"/>
  <c r="AE137" i="38"/>
  <c r="AI137" i="38"/>
  <c r="AI146" i="38"/>
  <c r="AE144" i="38"/>
  <c r="AI144" i="38"/>
  <c r="AE145" i="38"/>
  <c r="AI145" i="38"/>
  <c r="AE138" i="38"/>
  <c r="AI138" i="38"/>
  <c r="AE143" i="38"/>
  <c r="AI143" i="38"/>
  <c r="AQ141" i="38"/>
  <c r="AE139" i="38"/>
  <c r="AI139" i="38"/>
  <c r="AE140" i="38"/>
  <c r="AI140" i="38"/>
  <c r="AE159" i="38"/>
  <c r="AI159" i="38"/>
  <c r="AE160" i="38"/>
  <c r="AI160" i="38"/>
  <c r="AE161" i="38"/>
  <c r="AI161" i="38"/>
  <c r="AE151" i="38"/>
  <c r="AI151" i="38"/>
  <c r="AE152" i="38"/>
  <c r="AI152" i="38"/>
  <c r="AE153" i="38"/>
  <c r="AI153" i="38"/>
  <c r="AE154" i="38"/>
  <c r="AI154" i="38"/>
  <c r="AE155" i="38"/>
  <c r="AI155" i="38"/>
  <c r="AE156" i="38"/>
  <c r="AI156" i="38"/>
  <c r="AE157" i="38"/>
  <c r="AI157" i="38"/>
  <c r="AQ158" i="38"/>
  <c r="AE169" i="38"/>
  <c r="AQ169" i="38"/>
  <c r="AE168" i="38"/>
  <c r="AQ168" i="38"/>
  <c r="AE167" i="38"/>
  <c r="AQ167" i="38"/>
  <c r="AE166" i="38"/>
  <c r="AQ166" i="38"/>
  <c r="AE186" i="38"/>
  <c r="AQ186" i="38"/>
  <c r="AE187" i="38"/>
  <c r="AQ187" i="38"/>
  <c r="AE188" i="38"/>
  <c r="AQ188" i="38"/>
  <c r="AE189" i="38"/>
  <c r="AE170" i="38"/>
  <c r="AQ170" i="38"/>
  <c r="AM171" i="38"/>
  <c r="AQ171" i="38"/>
  <c r="AM172" i="38"/>
  <c r="AQ172" i="38"/>
  <c r="AM173" i="38"/>
  <c r="AQ173" i="38"/>
  <c r="AM174" i="38"/>
  <c r="AQ174" i="38"/>
  <c r="AM175" i="38"/>
  <c r="AQ175" i="38"/>
  <c r="AM176" i="38"/>
  <c r="AQ176" i="38"/>
  <c r="AM177" i="38"/>
  <c r="AQ177" i="38"/>
  <c r="AM178" i="38"/>
  <c r="AQ178" i="38"/>
  <c r="AM179" i="38"/>
  <c r="AM180" i="38"/>
  <c r="AQ180" i="38"/>
  <c r="AM181" i="38"/>
  <c r="AQ181" i="38"/>
  <c r="AM182" i="38"/>
  <c r="AQ182" i="38"/>
  <c r="AM183" i="38"/>
  <c r="AQ183" i="38"/>
  <c r="AM184" i="38"/>
  <c r="AQ184" i="38"/>
  <c r="AM185" i="38"/>
  <c r="AQ144" i="38"/>
  <c r="AI176" i="38"/>
  <c r="AQ341" i="38"/>
  <c r="L485" i="38"/>
  <c r="X13" i="38"/>
  <c r="L389" i="38"/>
  <c r="O149" i="38"/>
  <c r="S83" i="38"/>
  <c r="R149" i="38"/>
  <c r="O164" i="38"/>
  <c r="S13" i="38"/>
  <c r="N13" i="38"/>
  <c r="T13" i="38"/>
  <c r="O13" i="38"/>
  <c r="K328" i="38"/>
  <c r="M328" i="38"/>
  <c r="R13" i="38"/>
  <c r="S133" i="38"/>
  <c r="S243" i="38"/>
  <c r="AA118" i="38"/>
  <c r="V389" i="38"/>
  <c r="S107" i="38"/>
  <c r="AA96" i="38"/>
  <c r="S267" i="38"/>
  <c r="AO47" i="38"/>
  <c r="AG47" i="38"/>
  <c r="AB83" i="38"/>
  <c r="AL83" i="38"/>
  <c r="AD89" i="38"/>
  <c r="AJ89" i="38"/>
  <c r="AD96" i="38"/>
  <c r="AL96" i="38"/>
  <c r="AG235" i="38"/>
  <c r="AJ235" i="38"/>
  <c r="V164" i="38"/>
  <c r="M118" i="38"/>
  <c r="AA89" i="38"/>
  <c r="S485" i="38"/>
  <c r="AA164" i="38"/>
  <c r="X164" i="38"/>
  <c r="O47" i="38"/>
  <c r="X47" i="38"/>
  <c r="V47" i="38"/>
  <c r="S47" i="38"/>
  <c r="L47" i="38"/>
  <c r="M133" i="38"/>
  <c r="M83" i="38"/>
  <c r="N47" i="38"/>
  <c r="S223" i="38"/>
  <c r="V89" i="38"/>
  <c r="X96" i="38"/>
  <c r="V118" i="38"/>
  <c r="N149" i="38"/>
  <c r="L133" i="38"/>
  <c r="U243" i="38"/>
  <c r="M207" i="38"/>
  <c r="O118" i="38"/>
  <c r="U89" i="38"/>
  <c r="K107" i="38"/>
  <c r="K149" i="38"/>
  <c r="X107" i="38"/>
  <c r="K47" i="38"/>
  <c r="V223" i="38"/>
  <c r="R243" i="38"/>
  <c r="O243" i="38"/>
  <c r="K164" i="38"/>
  <c r="N199" i="38"/>
  <c r="AO328" i="38"/>
  <c r="AI221" i="38"/>
  <c r="F214" i="38"/>
  <c r="J214" i="38" s="1"/>
  <c r="F390" i="38"/>
  <c r="F338" i="38"/>
  <c r="J338" i="38" s="1"/>
  <c r="F399" i="38"/>
  <c r="H399" i="38" s="1"/>
  <c r="F489" i="38"/>
  <c r="J489" i="38" s="1"/>
  <c r="AR285" i="38"/>
  <c r="AR325" i="38"/>
  <c r="AR319" i="38"/>
  <c r="J477" i="38"/>
  <c r="J481" i="38"/>
  <c r="AR475" i="38"/>
  <c r="AR470" i="38"/>
  <c r="AR494" i="38"/>
  <c r="AR492" i="38"/>
  <c r="AR491" i="38"/>
  <c r="AR493" i="38"/>
  <c r="AR508" i="38"/>
  <c r="AR505" i="38"/>
  <c r="AQ130" i="38"/>
  <c r="AQ139" i="38"/>
  <c r="AQ155" i="38"/>
  <c r="W164" i="38"/>
  <c r="S164" i="38"/>
  <c r="L199" i="38"/>
  <c r="AB149" i="38"/>
  <c r="AM313" i="38"/>
  <c r="AM234" i="38"/>
  <c r="AM329" i="38"/>
  <c r="AE339" i="38"/>
  <c r="AM339" i="38"/>
  <c r="AB389" i="38"/>
  <c r="AG389" i="38"/>
  <c r="AL389" i="38"/>
  <c r="D389" i="38"/>
  <c r="AM395" i="38"/>
  <c r="AE330" i="38"/>
  <c r="AM335" i="38"/>
  <c r="AE338" i="38"/>
  <c r="AB398" i="38"/>
  <c r="AB397" i="38" s="1"/>
  <c r="AM399" i="38"/>
  <c r="AM457" i="38"/>
  <c r="AE489" i="38"/>
  <c r="AE403" i="38"/>
  <c r="AM403" i="38"/>
  <c r="AO398" i="38"/>
  <c r="AB499" i="38"/>
  <c r="AD499" i="38"/>
  <c r="AM509" i="38"/>
  <c r="AG526" i="38"/>
  <c r="AL526" i="38"/>
  <c r="AQ383" i="38"/>
  <c r="AR464" i="38"/>
  <c r="AR478" i="38"/>
  <c r="AM192" i="38"/>
  <c r="K207" i="38"/>
  <c r="K560" i="38"/>
  <c r="V398" i="38"/>
  <c r="U96" i="38"/>
  <c r="X312" i="38"/>
  <c r="X89" i="38"/>
  <c r="X235" i="38"/>
  <c r="AI466" i="38"/>
  <c r="H22" i="38"/>
  <c r="H37" i="38"/>
  <c r="H52" i="38"/>
  <c r="H81" i="38"/>
  <c r="J101" i="38"/>
  <c r="J115" i="38"/>
  <c r="J141" i="38"/>
  <c r="H138" i="38"/>
  <c r="H152" i="38"/>
  <c r="J197" i="38"/>
  <c r="H229" i="38"/>
  <c r="H464" i="38"/>
  <c r="H461" i="38"/>
  <c r="H490" i="38"/>
  <c r="H505" i="38"/>
  <c r="H550" i="38"/>
  <c r="H78" i="38"/>
  <c r="AD118" i="38"/>
  <c r="AJ118" i="38"/>
  <c r="AO118" i="38"/>
  <c r="E328" i="38"/>
  <c r="AF389" i="38"/>
  <c r="AK389" i="38"/>
  <c r="AP389" i="38"/>
  <c r="AC328" i="38"/>
  <c r="AN398" i="38"/>
  <c r="AI459" i="38"/>
  <c r="E398" i="38"/>
  <c r="AI403" i="38"/>
  <c r="AC499" i="38"/>
  <c r="AI509" i="38"/>
  <c r="L107" i="38"/>
  <c r="H117" i="38"/>
  <c r="J117" i="38"/>
  <c r="AO485" i="38"/>
  <c r="AQ485" i="38" s="1"/>
  <c r="AQ488" i="38"/>
  <c r="AO541" i="38"/>
  <c r="AQ541" i="38" s="1"/>
  <c r="AQ542" i="38"/>
  <c r="J82" i="38"/>
  <c r="H82" i="38"/>
  <c r="J111" i="38"/>
  <c r="H111" i="38"/>
  <c r="J147" i="38"/>
  <c r="H147" i="38"/>
  <c r="H146" i="38"/>
  <c r="J146" i="38"/>
  <c r="AQ45" i="38"/>
  <c r="F108" i="38"/>
  <c r="D107" i="38"/>
  <c r="F107" i="38" s="1"/>
  <c r="AG133" i="38"/>
  <c r="AL133" i="38"/>
  <c r="M499" i="38"/>
  <c r="S118" i="38"/>
  <c r="O83" i="38"/>
  <c r="K118" i="38"/>
  <c r="S398" i="38"/>
  <c r="K243" i="38"/>
  <c r="M398" i="38"/>
  <c r="X207" i="38"/>
  <c r="U13" i="38"/>
  <c r="N243" i="38"/>
  <c r="N89" i="38"/>
  <c r="V149" i="38"/>
  <c r="X243" i="38"/>
  <c r="S467" i="38"/>
  <c r="H69" i="38"/>
  <c r="D398" i="38"/>
  <c r="AE500" i="38"/>
  <c r="D345" i="38"/>
  <c r="AL312" i="38"/>
  <c r="AM312" i="38" s="1"/>
  <c r="AD526" i="38"/>
  <c r="AM466" i="38"/>
  <c r="AQ466" i="38"/>
  <c r="F395" i="38"/>
  <c r="J71" i="38"/>
  <c r="H100" i="38"/>
  <c r="H129" i="38"/>
  <c r="F268" i="38"/>
  <c r="AE313" i="38"/>
  <c r="AE234" i="38"/>
  <c r="AC223" i="38"/>
  <c r="AE390" i="38"/>
  <c r="F335" i="38"/>
  <c r="J335" i="38" s="1"/>
  <c r="F344" i="38"/>
  <c r="H344" i="38" s="1"/>
  <c r="AM344" i="38"/>
  <c r="AE458" i="38"/>
  <c r="J42" i="38"/>
  <c r="H42" i="38"/>
  <c r="J55" i="38"/>
  <c r="H55" i="38"/>
  <c r="J217" i="38"/>
  <c r="H217" i="38"/>
  <c r="H253" i="38"/>
  <c r="AR507" i="38"/>
  <c r="AR530" i="38"/>
  <c r="M260" i="38"/>
  <c r="AA267" i="38"/>
  <c r="R164" i="38"/>
  <c r="R96" i="38"/>
  <c r="N214" i="38"/>
  <c r="U83" i="38"/>
  <c r="M89" i="38"/>
  <c r="U47" i="38"/>
  <c r="AA133" i="38"/>
  <c r="O214" i="38"/>
  <c r="AE14" i="38"/>
  <c r="AJ499" i="38"/>
  <c r="D499" i="38"/>
  <c r="AM501" i="38"/>
  <c r="AE528" i="38"/>
  <c r="AG500" i="38"/>
  <c r="AG499" i="38" s="1"/>
  <c r="AK499" i="38"/>
  <c r="AM268" i="38"/>
  <c r="AJ96" i="38"/>
  <c r="H24" i="38"/>
  <c r="H58" i="38"/>
  <c r="J156" i="38"/>
  <c r="H156" i="38"/>
  <c r="J159" i="38"/>
  <c r="H159" i="38"/>
  <c r="J167" i="38"/>
  <c r="H167" i="38"/>
  <c r="H183" i="38"/>
  <c r="J183" i="38"/>
  <c r="J184" i="38"/>
  <c r="H184" i="38"/>
  <c r="H170" i="38"/>
  <c r="J170" i="38"/>
  <c r="H205" i="38"/>
  <c r="J205" i="38"/>
  <c r="J257" i="38"/>
  <c r="H420" i="38"/>
  <c r="J420" i="38"/>
  <c r="H441" i="38"/>
  <c r="J441" i="38"/>
  <c r="N164" i="38"/>
  <c r="O107" i="38"/>
  <c r="N96" i="38"/>
  <c r="K467" i="38"/>
  <c r="K96" i="38"/>
  <c r="S89" i="38"/>
  <c r="M96" i="38"/>
  <c r="U560" i="38"/>
  <c r="X83" i="38"/>
  <c r="N133" i="38"/>
  <c r="AE162" i="38"/>
  <c r="AC199" i="38"/>
  <c r="AC190" i="38" s="1"/>
  <c r="E267" i="38"/>
  <c r="AQ469" i="38"/>
  <c r="AE501" i="38"/>
  <c r="AJ398" i="38"/>
  <c r="F542" i="38"/>
  <c r="AP499" i="38"/>
  <c r="J40" i="38"/>
  <c r="H59" i="38"/>
  <c r="H61" i="38"/>
  <c r="H109" i="38"/>
  <c r="J228" i="38"/>
  <c r="J130" i="38"/>
  <c r="H130" i="38"/>
  <c r="H142" i="38"/>
  <c r="J142" i="38"/>
  <c r="D526" i="38"/>
  <c r="AR486" i="38"/>
  <c r="AR562" i="38"/>
  <c r="AR544" i="38"/>
  <c r="AK96" i="38"/>
  <c r="AM189" i="38"/>
  <c r="AI182" i="38"/>
  <c r="AE183" i="38"/>
  <c r="AI183" i="38"/>
  <c r="AI185" i="38"/>
  <c r="AI197" i="38"/>
  <c r="AI196" i="38"/>
  <c r="AE202" i="38"/>
  <c r="AE203" i="38"/>
  <c r="AE212" i="38"/>
  <c r="AI210" i="38"/>
  <c r="AM215" i="38"/>
  <c r="AM217" i="38"/>
  <c r="AE227" i="38"/>
  <c r="AG96" i="38"/>
  <c r="AM103" i="38"/>
  <c r="AD107" i="38"/>
  <c r="AJ107" i="38"/>
  <c r="AO107" i="38"/>
  <c r="AB118" i="38"/>
  <c r="AG118" i="38"/>
  <c r="AE150" i="38"/>
  <c r="AH223" i="38"/>
  <c r="AN223" i="38"/>
  <c r="AM244" i="38"/>
  <c r="AE268" i="38"/>
  <c r="AI268" i="38"/>
  <c r="AI313" i="38"/>
  <c r="AI234" i="38"/>
  <c r="AP223" i="38"/>
  <c r="AE329" i="38"/>
  <c r="AI339" i="38"/>
  <c r="AE346" i="38"/>
  <c r="AI346" i="38"/>
  <c r="AQ346" i="38"/>
  <c r="AI390" i="38"/>
  <c r="AM390" i="38"/>
  <c r="AQ390" i="38"/>
  <c r="AE395" i="38"/>
  <c r="AI395" i="38"/>
  <c r="AQ395" i="38"/>
  <c r="AM330" i="38"/>
  <c r="AQ330" i="38"/>
  <c r="AE335" i="38"/>
  <c r="AI335" i="38"/>
  <c r="AQ335" i="38"/>
  <c r="AI338" i="38"/>
  <c r="AQ338" i="38"/>
  <c r="AE344" i="38"/>
  <c r="AI344" i="38"/>
  <c r="AI399" i="38"/>
  <c r="AK398" i="38"/>
  <c r="AQ399" i="38"/>
  <c r="AE457" i="38"/>
  <c r="AQ457" i="38"/>
  <c r="AI458" i="38"/>
  <c r="AM458" i="38"/>
  <c r="AM467" i="38"/>
  <c r="AQ467" i="38"/>
  <c r="AI489" i="38"/>
  <c r="AM489" i="38"/>
  <c r="AQ403" i="38"/>
  <c r="E499" i="38"/>
  <c r="AF499" i="38"/>
  <c r="AE509" i="38"/>
  <c r="AH499" i="38"/>
  <c r="AQ509" i="38"/>
  <c r="AK526" i="38"/>
  <c r="AE541" i="38"/>
  <c r="AI541" i="38"/>
  <c r="AQ185" i="38"/>
  <c r="AM197" i="38"/>
  <c r="AQ197" i="38"/>
  <c r="AM195" i="38"/>
  <c r="AQ195" i="38"/>
  <c r="AM196" i="38"/>
  <c r="AQ196" i="38"/>
  <c r="AE192" i="38"/>
  <c r="AI192" i="38"/>
  <c r="AE194" i="38"/>
  <c r="AI194" i="38"/>
  <c r="AE193" i="38"/>
  <c r="AI193" i="38"/>
  <c r="AQ205" i="38"/>
  <c r="AI201" i="38"/>
  <c r="AM201" i="38"/>
  <c r="AI202" i="38"/>
  <c r="AM202" i="38"/>
  <c r="AM203" i="38"/>
  <c r="AM204" i="38"/>
  <c r="AI212" i="38"/>
  <c r="AM212" i="38"/>
  <c r="AE208" i="38"/>
  <c r="AQ208" i="38"/>
  <c r="AE211" i="38"/>
  <c r="AQ211" i="38"/>
  <c r="AQ210" i="38"/>
  <c r="AE210" i="38"/>
  <c r="AE209" i="38"/>
  <c r="AQ209" i="38"/>
  <c r="AI220" i="38"/>
  <c r="AM220" i="38"/>
  <c r="AI218" i="38"/>
  <c r="AM218" i="38"/>
  <c r="AI219" i="38"/>
  <c r="AM219" i="38"/>
  <c r="AE216" i="38"/>
  <c r="AE217" i="38"/>
  <c r="AI227" i="38"/>
  <c r="AM227" i="38"/>
  <c r="AI228" i="38"/>
  <c r="AI230" i="38"/>
  <c r="AE226" i="38"/>
  <c r="AQ242" i="38"/>
  <c r="AE240" i="38"/>
  <c r="AI240" i="38"/>
  <c r="AQ241" i="38"/>
  <c r="F237" i="38"/>
  <c r="AE238" i="38"/>
  <c r="F239" i="38"/>
  <c r="F254" i="38"/>
  <c r="J254" i="38" s="1"/>
  <c r="AQ254" i="38"/>
  <c r="AI255" i="38"/>
  <c r="AE257" i="38"/>
  <c r="AI257" i="38"/>
  <c r="F258" i="38"/>
  <c r="AM258" i="38"/>
  <c r="AE259" i="38"/>
  <c r="F245" i="38"/>
  <c r="J245" i="38" s="1"/>
  <c r="AE246" i="38"/>
  <c r="AM247" i="38"/>
  <c r="AM248" i="38"/>
  <c r="AI249" i="38"/>
  <c r="AI251" i="38"/>
  <c r="AM252" i="38"/>
  <c r="AE253" i="38"/>
  <c r="AE231" i="38"/>
  <c r="AI232" i="38"/>
  <c r="AQ264" i="38"/>
  <c r="AE265" i="38"/>
  <c r="F266" i="38"/>
  <c r="H266" i="38" s="1"/>
  <c r="AQ266" i="38"/>
  <c r="AE261" i="38"/>
  <c r="F262" i="38"/>
  <c r="J262" i="38" s="1"/>
  <c r="AE263" i="38"/>
  <c r="AE301" i="38"/>
  <c r="AI301" i="38"/>
  <c r="F302" i="38"/>
  <c r="AM306" i="38"/>
  <c r="AQ306" i="38"/>
  <c r="AE307" i="38"/>
  <c r="AI307" i="38"/>
  <c r="J198" i="38"/>
  <c r="H198" i="38"/>
  <c r="AQ268" i="38"/>
  <c r="AN267" i="38"/>
  <c r="AI329" i="38"/>
  <c r="AH328" i="38"/>
  <c r="E459" i="38"/>
  <c r="F466" i="38"/>
  <c r="H466" i="38" s="1"/>
  <c r="E485" i="38"/>
  <c r="F485" i="38" s="1"/>
  <c r="H485" i="38" s="1"/>
  <c r="F488" i="38"/>
  <c r="H488" i="38" s="1"/>
  <c r="AK485" i="38"/>
  <c r="AM485" i="38" s="1"/>
  <c r="AM488" i="38"/>
  <c r="AN489" i="38"/>
  <c r="AQ498" i="38"/>
  <c r="AF527" i="38"/>
  <c r="AF526" i="38" s="1"/>
  <c r="AI528" i="38"/>
  <c r="J57" i="38"/>
  <c r="H57" i="38"/>
  <c r="J67" i="38"/>
  <c r="H67" i="38"/>
  <c r="H116" i="38"/>
  <c r="J116" i="38"/>
  <c r="H122" i="38"/>
  <c r="J122" i="38"/>
  <c r="J140" i="38"/>
  <c r="H140" i="38"/>
  <c r="H178" i="38"/>
  <c r="J178" i="38"/>
  <c r="J180" i="38"/>
  <c r="H180" i="38"/>
  <c r="H193" i="38"/>
  <c r="H276" i="38"/>
  <c r="J356" i="38"/>
  <c r="H356" i="38"/>
  <c r="H409" i="38"/>
  <c r="J409" i="38"/>
  <c r="H405" i="38"/>
  <c r="J405" i="38"/>
  <c r="J401" i="38"/>
  <c r="H401" i="38"/>
  <c r="J482" i="38"/>
  <c r="H482" i="38"/>
  <c r="J475" i="38"/>
  <c r="H475" i="38"/>
  <c r="J495" i="38"/>
  <c r="H495" i="38"/>
  <c r="H503" i="38"/>
  <c r="J503" i="38"/>
  <c r="J521" i="38"/>
  <c r="H521" i="38"/>
  <c r="J533" i="38"/>
  <c r="H533" i="38"/>
  <c r="H558" i="38"/>
  <c r="J558" i="38"/>
  <c r="J554" i="38"/>
  <c r="H554" i="38"/>
  <c r="H544" i="38"/>
  <c r="J544" i="38"/>
  <c r="J565" i="38"/>
  <c r="H565" i="38"/>
  <c r="AE97" i="38"/>
  <c r="AB96" i="38"/>
  <c r="AB235" i="38"/>
  <c r="AO235" i="38"/>
  <c r="AG260" i="38"/>
  <c r="AI260" i="38" s="1"/>
  <c r="AJ260" i="38"/>
  <c r="AM262" i="38"/>
  <c r="AR362" i="38"/>
  <c r="AR451" i="38"/>
  <c r="AR438" i="38"/>
  <c r="AR477" i="38"/>
  <c r="AR487" i="38"/>
  <c r="AR496" i="38"/>
  <c r="AR495" i="38"/>
  <c r="AR519" i="38"/>
  <c r="AR523" i="38"/>
  <c r="AR515" i="38"/>
  <c r="AR549" i="38"/>
  <c r="AR543" i="38"/>
  <c r="AM66" i="38"/>
  <c r="AI76" i="38"/>
  <c r="AI77" i="38"/>
  <c r="AQ86" i="38"/>
  <c r="AE95" i="38"/>
  <c r="AI104" i="38"/>
  <c r="AC96" i="38"/>
  <c r="AI115" i="38"/>
  <c r="AQ114" i="38"/>
  <c r="AQ109" i="38"/>
  <c r="AQ126" i="38"/>
  <c r="AQ127" i="38"/>
  <c r="AQ128" i="38"/>
  <c r="AQ125" i="38"/>
  <c r="AQ147" i="38"/>
  <c r="AQ135" i="38"/>
  <c r="AQ136" i="38"/>
  <c r="AQ137" i="38"/>
  <c r="AQ146" i="38"/>
  <c r="AQ145" i="38"/>
  <c r="AQ138" i="38"/>
  <c r="AQ143" i="38"/>
  <c r="AE142" i="38"/>
  <c r="AE141" i="38"/>
  <c r="AQ140" i="38"/>
  <c r="AQ159" i="38"/>
  <c r="AQ160" i="38"/>
  <c r="AQ161" i="38"/>
  <c r="AQ151" i="38"/>
  <c r="AQ152" i="38"/>
  <c r="AQ154" i="38"/>
  <c r="AQ156" i="38"/>
  <c r="AQ157" i="38"/>
  <c r="AM158" i="38"/>
  <c r="AM168" i="38"/>
  <c r="AI217" i="38"/>
  <c r="D149" i="38"/>
  <c r="F83" i="38"/>
  <c r="H83" i="38" s="1"/>
  <c r="J92" i="38"/>
  <c r="H91" i="38"/>
  <c r="H157" i="38"/>
  <c r="H351" i="38"/>
  <c r="J385" i="38"/>
  <c r="AH214" i="38"/>
  <c r="AN214" i="38"/>
  <c r="AJ243" i="38"/>
  <c r="AO243" i="38"/>
  <c r="AQ243" i="38" s="1"/>
  <c r="H113" i="38"/>
  <c r="J113" i="38"/>
  <c r="AM169" i="38"/>
  <c r="AM167" i="38"/>
  <c r="AM166" i="38"/>
  <c r="AM186" i="38"/>
  <c r="AM187" i="38"/>
  <c r="AM188" i="38"/>
  <c r="AI172" i="38"/>
  <c r="AI173" i="38"/>
  <c r="AI174" i="38"/>
  <c r="AI175" i="38"/>
  <c r="AI177" i="38"/>
  <c r="AI178" i="38"/>
  <c r="AI179" i="38"/>
  <c r="AJ191" i="38"/>
  <c r="AO191" i="38"/>
  <c r="AB199" i="38"/>
  <c r="AG199" i="38"/>
  <c r="AL199" i="38"/>
  <c r="AE206" i="38"/>
  <c r="F224" i="38"/>
  <c r="J224" i="38" s="1"/>
  <c r="AJ223" i="38"/>
  <c r="AO223" i="38"/>
  <c r="AE244" i="38"/>
  <c r="AD267" i="38"/>
  <c r="D328" i="38"/>
  <c r="AD328" i="38"/>
  <c r="AJ328" i="38"/>
  <c r="AM346" i="38"/>
  <c r="AD389" i="38"/>
  <c r="AJ389" i="38"/>
  <c r="AO389" i="38"/>
  <c r="AG328" i="38"/>
  <c r="F457" i="38"/>
  <c r="H457" i="38" s="1"/>
  <c r="AL499" i="38"/>
  <c r="F84" i="38"/>
  <c r="F97" i="38"/>
  <c r="J66" i="38"/>
  <c r="H66" i="38"/>
  <c r="J73" i="38"/>
  <c r="H73" i="38"/>
  <c r="J127" i="38"/>
  <c r="H127" i="38"/>
  <c r="J231" i="38"/>
  <c r="H231" i="38"/>
  <c r="J286" i="38"/>
  <c r="J424" i="38"/>
  <c r="H424" i="38"/>
  <c r="J412" i="38"/>
  <c r="H412" i="38"/>
  <c r="J427" i="38"/>
  <c r="H427" i="38"/>
  <c r="J460" i="38"/>
  <c r="H460" i="38"/>
  <c r="J492" i="38"/>
  <c r="H492" i="38"/>
  <c r="H496" i="38"/>
  <c r="J496" i="38"/>
  <c r="H525" i="38"/>
  <c r="J525" i="38"/>
  <c r="H559" i="38"/>
  <c r="J559" i="38"/>
  <c r="AO96" i="38"/>
  <c r="AA13" i="38"/>
  <c r="O96" i="38"/>
  <c r="W499" i="38"/>
  <c r="L164" i="38"/>
  <c r="AE348" i="38"/>
  <c r="H87" i="38"/>
  <c r="H186" i="38"/>
  <c r="H326" i="38"/>
  <c r="H384" i="38"/>
  <c r="J354" i="38"/>
  <c r="J556" i="38"/>
  <c r="H548" i="38"/>
  <c r="AC459" i="38"/>
  <c r="AE466" i="38"/>
  <c r="AH398" i="38"/>
  <c r="AH397" i="38" s="1"/>
  <c r="H25" i="38"/>
  <c r="J25" i="38"/>
  <c r="H38" i="38"/>
  <c r="J38" i="38"/>
  <c r="H41" i="38"/>
  <c r="J41" i="38"/>
  <c r="J114" i="38"/>
  <c r="H114" i="38"/>
  <c r="H394" i="38"/>
  <c r="J394" i="38"/>
  <c r="AR483" i="38"/>
  <c r="AR473" i="38"/>
  <c r="AR524" i="38"/>
  <c r="H538" i="38"/>
  <c r="J538" i="38"/>
  <c r="H553" i="38"/>
  <c r="AI105" i="38"/>
  <c r="AQ142" i="38"/>
  <c r="AA107" i="38"/>
  <c r="U118" i="38"/>
  <c r="S207" i="38"/>
  <c r="V133" i="38"/>
  <c r="W345" i="38"/>
  <c r="W327" i="38" s="1"/>
  <c r="V191" i="38"/>
  <c r="V190" i="38" s="1"/>
  <c r="K223" i="38"/>
  <c r="U191" i="38"/>
  <c r="O328" i="38"/>
  <c r="X191" i="38"/>
  <c r="L96" i="38"/>
  <c r="U107" i="38"/>
  <c r="AE29" i="38"/>
  <c r="AD13" i="38"/>
  <c r="AE32" i="38"/>
  <c r="AD47" i="38"/>
  <c r="AN499" i="38"/>
  <c r="E389" i="38"/>
  <c r="AI498" i="38"/>
  <c r="AP328" i="38"/>
  <c r="AC267" i="38"/>
  <c r="AI488" i="38"/>
  <c r="F501" i="38"/>
  <c r="J501" i="38" s="1"/>
  <c r="H56" i="38"/>
  <c r="J98" i="38"/>
  <c r="H246" i="38"/>
  <c r="H290" i="38"/>
  <c r="H298" i="38"/>
  <c r="J392" i="38"/>
  <c r="J282" i="38"/>
  <c r="H423" i="38"/>
  <c r="H361" i="38"/>
  <c r="H447" i="38"/>
  <c r="J474" i="38"/>
  <c r="J471" i="38"/>
  <c r="H564" i="38"/>
  <c r="H557" i="38"/>
  <c r="AC89" i="38"/>
  <c r="AH89" i="38"/>
  <c r="AH96" i="38"/>
  <c r="AP133" i="38"/>
  <c r="AI206" i="38"/>
  <c r="AI244" i="38"/>
  <c r="AL328" i="38"/>
  <c r="J17" i="38"/>
  <c r="H17" i="38"/>
  <c r="J29" i="38"/>
  <c r="H29" i="38"/>
  <c r="J153" i="38"/>
  <c r="H153" i="38"/>
  <c r="H173" i="38"/>
  <c r="J173" i="38"/>
  <c r="J194" i="38"/>
  <c r="H194" i="38"/>
  <c r="H208" i="38"/>
  <c r="J208" i="38"/>
  <c r="R47" i="38"/>
  <c r="U485" i="38"/>
  <c r="N107" i="38"/>
  <c r="P164" i="38"/>
  <c r="U345" i="38"/>
  <c r="R223" i="38"/>
  <c r="S328" i="38"/>
  <c r="N328" i="38"/>
  <c r="V328" i="38"/>
  <c r="O560" i="38"/>
  <c r="L345" i="38"/>
  <c r="K345" i="38"/>
  <c r="V13" i="38"/>
  <c r="N191" i="38"/>
  <c r="M223" i="38"/>
  <c r="AA235" i="38"/>
  <c r="R398" i="38"/>
  <c r="V489" i="38"/>
  <c r="O398" i="38"/>
  <c r="K89" i="38"/>
  <c r="R560" i="38"/>
  <c r="U489" i="38"/>
  <c r="M312" i="38"/>
  <c r="J21" i="38"/>
  <c r="AE27" i="38"/>
  <c r="AP13" i="38"/>
  <c r="AB345" i="38"/>
  <c r="AJ47" i="38"/>
  <c r="AR561" i="38"/>
  <c r="H132" i="38"/>
  <c r="H44" i="38"/>
  <c r="F469" i="38"/>
  <c r="J469" i="38" s="1"/>
  <c r="F498" i="38"/>
  <c r="J498" i="38" s="1"/>
  <c r="AE488" i="38"/>
  <c r="AH345" i="38"/>
  <c r="AI345" i="38" s="1"/>
  <c r="AQ234" i="38"/>
  <c r="AE469" i="38"/>
  <c r="AP398" i="38"/>
  <c r="AM469" i="38"/>
  <c r="AB243" i="38"/>
  <c r="F329" i="38"/>
  <c r="H329" i="38" s="1"/>
  <c r="H137" i="38"/>
  <c r="H181" i="38"/>
  <c r="J227" i="38"/>
  <c r="H232" i="38"/>
  <c r="J289" i="38"/>
  <c r="H373" i="38"/>
  <c r="J418" i="38"/>
  <c r="H435" i="38"/>
  <c r="H484" i="38"/>
  <c r="H472" i="38"/>
  <c r="H437" i="38"/>
  <c r="H522" i="38"/>
  <c r="J552" i="38"/>
  <c r="J535" i="38"/>
  <c r="J547" i="38"/>
  <c r="AG83" i="38"/>
  <c r="AM142" i="38"/>
  <c r="AM141" i="38"/>
  <c r="AG107" i="38"/>
  <c r="AL107" i="38"/>
  <c r="AB133" i="38"/>
  <c r="AF207" i="38"/>
  <c r="AK207" i="38"/>
  <c r="AP207" i="38"/>
  <c r="AN13" i="38"/>
  <c r="AH13" i="38"/>
  <c r="AQ46" i="38"/>
  <c r="AC47" i="38"/>
  <c r="AH47" i="38"/>
  <c r="AE54" i="38"/>
  <c r="AQ54" i="38"/>
  <c r="AE62" i="38"/>
  <c r="AQ62" i="38"/>
  <c r="AH83" i="38"/>
  <c r="AN83" i="38"/>
  <c r="AI88" i="38"/>
  <c r="AQ88" i="38"/>
  <c r="AK89" i="38"/>
  <c r="AP89" i="38"/>
  <c r="AP96" i="38"/>
  <c r="AI36" i="38"/>
  <c r="AM36" i="38"/>
  <c r="AI44" i="38"/>
  <c r="AM44" i="38"/>
  <c r="AC107" i="38"/>
  <c r="AH107" i="38"/>
  <c r="AI132" i="38"/>
  <c r="AC133" i="38"/>
  <c r="AH133" i="38"/>
  <c r="AF149" i="38"/>
  <c r="AD164" i="38"/>
  <c r="AB191" i="38"/>
  <c r="AG191" i="38"/>
  <c r="AL191" i="38"/>
  <c r="AD199" i="38"/>
  <c r="AJ199" i="38"/>
  <c r="AO199" i="38"/>
  <c r="AR504" i="38"/>
  <c r="AR513" i="38"/>
  <c r="AR533" i="38"/>
  <c r="AR536" i="38"/>
  <c r="AR539" i="38"/>
  <c r="AR546" i="38"/>
  <c r="AR545" i="38"/>
  <c r="AJ526" i="38"/>
  <c r="AQ528" i="38"/>
  <c r="AM541" i="38"/>
  <c r="AE383" i="38"/>
  <c r="AR525" i="38"/>
  <c r="AR512" i="38"/>
  <c r="AR514" i="38"/>
  <c r="AR517" i="38"/>
  <c r="AR511" i="38"/>
  <c r="AR518" i="38"/>
  <c r="AR516" i="38"/>
  <c r="AM37" i="38"/>
  <c r="AM43" i="38"/>
  <c r="AM42" i="38"/>
  <c r="AM40" i="38"/>
  <c r="AM45" i="38"/>
  <c r="AI49" i="38"/>
  <c r="F48" i="38"/>
  <c r="AQ50" i="38"/>
  <c r="AQ53" i="38"/>
  <c r="AQ52" i="38"/>
  <c r="AQ61" i="38"/>
  <c r="AQ60" i="38"/>
  <c r="AQ57" i="38"/>
  <c r="AQ56" i="38"/>
  <c r="AI55" i="38"/>
  <c r="AQ55" i="38"/>
  <c r="AE71" i="38"/>
  <c r="AQ70" i="38"/>
  <c r="AM69" i="38"/>
  <c r="AM68" i="38"/>
  <c r="AE67" i="38"/>
  <c r="AM67" i="38"/>
  <c r="AE66" i="38"/>
  <c r="AI65" i="38"/>
  <c r="AM65" i="38"/>
  <c r="AQ64" i="38"/>
  <c r="AQ63" i="38"/>
  <c r="AQ82" i="38"/>
  <c r="AE81" i="38"/>
  <c r="AI81" i="38"/>
  <c r="AQ81" i="38"/>
  <c r="AI80" i="38"/>
  <c r="AI78" i="38"/>
  <c r="AE73" i="38"/>
  <c r="AI73" i="38"/>
  <c r="AI74" i="38"/>
  <c r="AQ74" i="38"/>
  <c r="AI75" i="38"/>
  <c r="AI84" i="38"/>
  <c r="AQ84" i="38"/>
  <c r="AM87" i="38"/>
  <c r="AQ87" i="38"/>
  <c r="AM95" i="38"/>
  <c r="AE91" i="38"/>
  <c r="AI91" i="38"/>
  <c r="AI92" i="38"/>
  <c r="AM94" i="38"/>
  <c r="AE94" i="38"/>
  <c r="AE93" i="38"/>
  <c r="AI93" i="38"/>
  <c r="AI101" i="38"/>
  <c r="AQ101" i="38"/>
  <c r="AE100" i="38"/>
  <c r="AI100" i="38"/>
  <c r="AE102" i="38"/>
  <c r="AI102" i="38"/>
  <c r="AQ105" i="38"/>
  <c r="AM105" i="38"/>
  <c r="AE104" i="38"/>
  <c r="AI99" i="38"/>
  <c r="AQ99" i="38"/>
  <c r="AI97" i="38"/>
  <c r="AM97" i="38"/>
  <c r="AQ97" i="38"/>
  <c r="AI98" i="38"/>
  <c r="AQ98" i="38"/>
  <c r="AM116" i="38"/>
  <c r="AQ116" i="38"/>
  <c r="AI108" i="38"/>
  <c r="AQ108" i="38"/>
  <c r="AQ113" i="38"/>
  <c r="AM109" i="38"/>
  <c r="AQ110" i="38"/>
  <c r="AQ111" i="38"/>
  <c r="AQ112" i="38"/>
  <c r="AQ129" i="38"/>
  <c r="AI130" i="38"/>
  <c r="AI120" i="38"/>
  <c r="AQ120" i="38"/>
  <c r="AQ121" i="38"/>
  <c r="AQ123" i="38"/>
  <c r="AQ124" i="38"/>
  <c r="AI147" i="38"/>
  <c r="Q345" i="38"/>
  <c r="Q327" i="38" s="1"/>
  <c r="P345" i="38"/>
  <c r="O199" i="38"/>
  <c r="X149" i="38"/>
  <c r="N459" i="38"/>
  <c r="AA47" i="38"/>
  <c r="X328" i="38"/>
  <c r="J45" i="38"/>
  <c r="AC164" i="38"/>
  <c r="Y485" i="38"/>
  <c r="J148" i="38"/>
  <c r="H163" i="38"/>
  <c r="J46" i="38"/>
  <c r="AE221" i="38"/>
  <c r="AQ221" i="38"/>
  <c r="AO527" i="38"/>
  <c r="AQ527" i="38" s="1"/>
  <c r="AM542" i="38"/>
  <c r="H26" i="38"/>
  <c r="J43" i="38"/>
  <c r="H77" i="38"/>
  <c r="H120" i="38"/>
  <c r="H349" i="38"/>
  <c r="H415" i="38"/>
  <c r="H428" i="38"/>
  <c r="AO13" i="38"/>
  <c r="J204" i="38"/>
  <c r="H204" i="38"/>
  <c r="L13" i="38"/>
  <c r="U223" i="38"/>
  <c r="N345" i="38"/>
  <c r="S149" i="38"/>
  <c r="AA345" i="38"/>
  <c r="U133" i="38"/>
  <c r="V345" i="38"/>
  <c r="F248" i="38"/>
  <c r="H248" i="38" s="1"/>
  <c r="AR420" i="38"/>
  <c r="AM500" i="38"/>
  <c r="H85" i="38"/>
  <c r="AM528" i="38"/>
  <c r="AI213" i="38"/>
  <c r="H16" i="38"/>
  <c r="J39" i="38"/>
  <c r="J94" i="38"/>
  <c r="J105" i="38"/>
  <c r="H121" i="38"/>
  <c r="J433" i="38"/>
  <c r="H376" i="38"/>
  <c r="H507" i="38"/>
  <c r="AB328" i="38"/>
  <c r="R118" i="38"/>
  <c r="M47" i="38"/>
  <c r="V96" i="38"/>
  <c r="AE28" i="38"/>
  <c r="AB47" i="38"/>
  <c r="AE15" i="38"/>
  <c r="H51" i="38"/>
  <c r="AM90" i="38"/>
  <c r="AM200" i="38"/>
  <c r="AE542" i="38"/>
  <c r="AI542" i="38"/>
  <c r="J449" i="38"/>
  <c r="J429" i="38"/>
  <c r="J417" i="38"/>
  <c r="AB526" i="38"/>
  <c r="H375" i="38"/>
  <c r="J375" i="38"/>
  <c r="H410" i="38"/>
  <c r="J410" i="38"/>
  <c r="J416" i="38"/>
  <c r="H416" i="38"/>
  <c r="J451" i="38"/>
  <c r="H451" i="38"/>
  <c r="AM206" i="38"/>
  <c r="AQ206" i="38"/>
  <c r="AB223" i="38"/>
  <c r="AG223" i="38"/>
  <c r="AM224" i="38"/>
  <c r="F244" i="38"/>
  <c r="H244" i="38" s="1"/>
  <c r="AR472" i="38"/>
  <c r="AR481" i="38"/>
  <c r="J518" i="38"/>
  <c r="AR553" i="38"/>
  <c r="AM41" i="38"/>
  <c r="AQ48" i="38"/>
  <c r="AQ59" i="38"/>
  <c r="AQ58" i="38"/>
  <c r="AQ72" i="38"/>
  <c r="AI79" i="38"/>
  <c r="AM74" i="38"/>
  <c r="AR506" i="38"/>
  <c r="AR521" i="38"/>
  <c r="F341" i="38"/>
  <c r="J341" i="38" s="1"/>
  <c r="AR503" i="38"/>
  <c r="S345" i="38"/>
  <c r="X345" i="38"/>
  <c r="L267" i="38"/>
  <c r="K133" i="38"/>
  <c r="L328" i="38"/>
  <c r="E13" i="38"/>
  <c r="F13" i="38" s="1"/>
  <c r="H27" i="38"/>
  <c r="AJ383" i="38"/>
  <c r="AR357" i="38"/>
  <c r="AQ348" i="38"/>
  <c r="AP345" i="38"/>
  <c r="AJ345" i="38"/>
  <c r="AM345" i="38" s="1"/>
  <c r="AM350" i="38"/>
  <c r="M13" i="38"/>
  <c r="O133" i="38"/>
  <c r="AE366" i="38"/>
  <c r="AQ312" i="38"/>
  <c r="AD223" i="38"/>
  <c r="J174" i="38"/>
  <c r="H174" i="38"/>
  <c r="AO345" i="38"/>
  <c r="AD312" i="38"/>
  <c r="F527" i="38"/>
  <c r="AE527" i="38"/>
  <c r="AQ200" i="38"/>
  <c r="AL223" i="38"/>
  <c r="AQ244" i="38"/>
  <c r="AQ213" i="38"/>
  <c r="AQ21" i="38"/>
  <c r="AQ28" i="38"/>
  <c r="AE46" i="38"/>
  <c r="H406" i="38"/>
  <c r="J406" i="38"/>
  <c r="AR480" i="38"/>
  <c r="AR474" i="38"/>
  <c r="J502" i="38"/>
  <c r="H502" i="38"/>
  <c r="AR510" i="38"/>
  <c r="AR520" i="38"/>
  <c r="AR522" i="38"/>
  <c r="H20" i="38"/>
  <c r="J20" i="38"/>
  <c r="AR450" i="38"/>
  <c r="J421" i="38"/>
  <c r="AR471" i="38"/>
  <c r="AR476" i="38"/>
  <c r="AR534" i="38"/>
  <c r="J537" i="38"/>
  <c r="H537" i="38"/>
  <c r="AR547" i="38"/>
  <c r="AR563" i="38"/>
  <c r="AR551" i="38"/>
  <c r="AQ23" i="38"/>
  <c r="AB560" i="38"/>
  <c r="AE560" i="38" s="1"/>
  <c r="J206" i="38"/>
  <c r="H88" i="38"/>
  <c r="H234" i="38"/>
  <c r="J36" i="38"/>
  <c r="H221" i="38"/>
  <c r="AQ224" i="38"/>
  <c r="AE224" i="38"/>
  <c r="AM527" i="38"/>
  <c r="J408" i="38"/>
  <c r="H408" i="38"/>
  <c r="H402" i="38"/>
  <c r="J402" i="38"/>
  <c r="J487" i="38"/>
  <c r="H487" i="38"/>
  <c r="AR490" i="38"/>
  <c r="AR502" i="38"/>
  <c r="AI46" i="38"/>
  <c r="AE88" i="38"/>
  <c r="F119" i="38"/>
  <c r="J119" i="38" s="1"/>
  <c r="F200" i="38"/>
  <c r="AK223" i="38"/>
  <c r="AN328" i="38"/>
  <c r="F528" i="38"/>
  <c r="AR532" i="38"/>
  <c r="AR556" i="38"/>
  <c r="AM17" i="38"/>
  <c r="AQ30" i="38"/>
  <c r="AG149" i="38"/>
  <c r="AR540" i="38"/>
  <c r="AR537" i="38"/>
  <c r="AR558" i="38"/>
  <c r="AR550" i="38"/>
  <c r="AR564" i="38"/>
  <c r="AQ16" i="38"/>
  <c r="AE30" i="38"/>
  <c r="AQ34" i="38"/>
  <c r="AM39" i="38"/>
  <c r="AE39" i="38"/>
  <c r="AQ38" i="38"/>
  <c r="AI37" i="38"/>
  <c r="AQ37" i="38"/>
  <c r="AQ43" i="38"/>
  <c r="AQ42" i="38"/>
  <c r="AQ41" i="38"/>
  <c r="AQ40" i="38"/>
  <c r="AE45" i="38"/>
  <c r="AE48" i="38"/>
  <c r="AI48" i="38"/>
  <c r="AE50" i="38"/>
  <c r="AE53" i="38"/>
  <c r="AE52" i="38"/>
  <c r="AE61" i="38"/>
  <c r="AE60" i="38"/>
  <c r="AM60" i="38"/>
  <c r="AE58" i="38"/>
  <c r="AM58" i="38"/>
  <c r="AE57" i="38"/>
  <c r="AE56" i="38"/>
  <c r="AE55" i="38"/>
  <c r="AM55" i="38"/>
  <c r="AQ71" i="38"/>
  <c r="AM71" i="38"/>
  <c r="AI71" i="38"/>
  <c r="AE70" i="38"/>
  <c r="AQ69" i="38"/>
  <c r="AQ67" i="38"/>
  <c r="AQ66" i="38"/>
  <c r="AQ65" i="38"/>
  <c r="AE63" i="38"/>
  <c r="AE72" i="38"/>
  <c r="AE82" i="38"/>
  <c r="AI82" i="38"/>
  <c r="AM82" i="38"/>
  <c r="AM81" i="38"/>
  <c r="AE80" i="38"/>
  <c r="AM80" i="38"/>
  <c r="AQ80" i="38"/>
  <c r="AM79" i="38"/>
  <c r="AQ79" i="38"/>
  <c r="AM78" i="38"/>
  <c r="AQ78" i="38"/>
  <c r="AE74" i="38"/>
  <c r="AM75" i="38"/>
  <c r="AE76" i="38"/>
  <c r="AM76" i="38"/>
  <c r="AQ76" i="38"/>
  <c r="AM77" i="38"/>
  <c r="AQ77" i="38"/>
  <c r="AE84" i="38"/>
  <c r="AE87" i="38"/>
  <c r="AE86" i="38"/>
  <c r="AM86" i="38"/>
  <c r="AQ95" i="38"/>
  <c r="AI95" i="38"/>
  <c r="AM91" i="38"/>
  <c r="AM92" i="38"/>
  <c r="AQ94" i="38"/>
  <c r="AI94" i="38"/>
  <c r="AQ93" i="38"/>
  <c r="AE101" i="38"/>
  <c r="AM100" i="38"/>
  <c r="AM102" i="38"/>
  <c r="AQ102" i="38"/>
  <c r="AE105" i="38"/>
  <c r="AM104" i="38"/>
  <c r="AE116" i="38"/>
  <c r="AE113" i="38"/>
  <c r="AE109" i="38"/>
  <c r="AE110" i="38"/>
  <c r="AI112" i="38"/>
  <c r="AE129" i="38"/>
  <c r="AM129" i="38"/>
  <c r="AM130" i="38"/>
  <c r="AE126" i="38"/>
  <c r="AI126" i="38"/>
  <c r="AI127" i="38"/>
  <c r="AI128" i="38"/>
  <c r="AE122" i="38"/>
  <c r="AI122" i="38"/>
  <c r="AM122" i="38"/>
  <c r="AI123" i="38"/>
  <c r="AM123" i="38"/>
  <c r="AI124" i="38"/>
  <c r="AM125" i="38"/>
  <c r="AE147" i="38"/>
  <c r="AE135" i="38"/>
  <c r="AI135" i="38"/>
  <c r="AM135" i="38"/>
  <c r="AM136" i="38"/>
  <c r="AE146" i="38"/>
  <c r="AM341" i="38"/>
  <c r="AI341" i="38"/>
  <c r="AE341" i="38"/>
  <c r="AO499" i="38"/>
  <c r="AQ500" i="38"/>
  <c r="H131" i="38"/>
  <c r="J131" i="38"/>
  <c r="AN526" i="38"/>
  <c r="AJ13" i="38"/>
  <c r="AM21" i="38"/>
  <c r="AB207" i="38"/>
  <c r="AE213" i="38"/>
  <c r="AL207" i="38"/>
  <c r="AM213" i="38"/>
  <c r="AJ214" i="38"/>
  <c r="AM221" i="38"/>
  <c r="J74" i="38"/>
  <c r="H74" i="38"/>
  <c r="H112" i="38"/>
  <c r="J112" i="38"/>
  <c r="J203" i="38"/>
  <c r="H203" i="38"/>
  <c r="J209" i="38"/>
  <c r="H209" i="38"/>
  <c r="H359" i="38"/>
  <c r="J359" i="38"/>
  <c r="H400" i="38"/>
  <c r="J400" i="38"/>
  <c r="J508" i="38"/>
  <c r="H508" i="38"/>
  <c r="H513" i="38"/>
  <c r="J513" i="38"/>
  <c r="H534" i="38"/>
  <c r="J534" i="38"/>
  <c r="H514" i="38"/>
  <c r="J514" i="38"/>
  <c r="J546" i="38"/>
  <c r="H546" i="38"/>
  <c r="AL47" i="38"/>
  <c r="F500" i="38"/>
  <c r="H500" i="38" s="1"/>
  <c r="AM338" i="38"/>
  <c r="AE399" i="38"/>
  <c r="AD398" i="38"/>
  <c r="AI457" i="38"/>
  <c r="AE485" i="38"/>
  <c r="J70" i="38"/>
  <c r="H70" i="38"/>
  <c r="AH190" i="38"/>
  <c r="AF328" i="38"/>
  <c r="AK328" i="38"/>
  <c r="AF467" i="38"/>
  <c r="AI469" i="38"/>
  <c r="AI131" i="38"/>
  <c r="AM131" i="38"/>
  <c r="AM132" i="38"/>
  <c r="AE148" i="38"/>
  <c r="AQ148" i="38"/>
  <c r="AI150" i="38"/>
  <c r="AP149" i="38"/>
  <c r="AI162" i="38"/>
  <c r="AL149" i="38"/>
  <c r="AE163" i="38"/>
  <c r="AI163" i="38"/>
  <c r="AM165" i="38"/>
  <c r="H79" i="38"/>
  <c r="J79" i="38"/>
  <c r="J233" i="38"/>
  <c r="H233" i="38"/>
  <c r="J512" i="38"/>
  <c r="H512" i="38"/>
  <c r="AR531" i="38"/>
  <c r="AR538" i="38"/>
  <c r="J529" i="38"/>
  <c r="H529" i="38"/>
  <c r="H536" i="38"/>
  <c r="J536" i="38"/>
  <c r="AR557" i="38"/>
  <c r="AR552" i="38"/>
  <c r="AE23" i="38"/>
  <c r="AI15" i="38"/>
  <c r="AE16" i="38"/>
  <c r="AI16" i="38"/>
  <c r="AE17" i="38"/>
  <c r="AI17" i="38"/>
  <c r="AE18" i="38"/>
  <c r="AI18" i="38"/>
  <c r="AM19" i="38"/>
  <c r="AE20" i="38"/>
  <c r="AI20" i="38"/>
  <c r="AM22" i="38"/>
  <c r="AE24" i="38"/>
  <c r="AI24" i="38"/>
  <c r="AE25" i="38"/>
  <c r="AI25" i="38"/>
  <c r="AE26" i="38"/>
  <c r="AI26" i="38"/>
  <c r="AQ27" i="38"/>
  <c r="AI29" i="38"/>
  <c r="AM29" i="38"/>
  <c r="AI31" i="38"/>
  <c r="AI30" i="38"/>
  <c r="AM30" i="38"/>
  <c r="AI33" i="38"/>
  <c r="AM33" i="38"/>
  <c r="AI32" i="38"/>
  <c r="AM35" i="38"/>
  <c r="AE34" i="38"/>
  <c r="AI34" i="38"/>
  <c r="AE38" i="38"/>
  <c r="AI38" i="38"/>
  <c r="AE37" i="38"/>
  <c r="AE42" i="38"/>
  <c r="AI42" i="38"/>
  <c r="AE41" i="38"/>
  <c r="AI40" i="38"/>
  <c r="AE49" i="38"/>
  <c r="AM48" i="38"/>
  <c r="AI50" i="38"/>
  <c r="AI53" i="38"/>
  <c r="AM53" i="38"/>
  <c r="AI52" i="38"/>
  <c r="AI57" i="38"/>
  <c r="AI68" i="38"/>
  <c r="AM15" i="38"/>
  <c r="AM32" i="38"/>
  <c r="AE35" i="38"/>
  <c r="AM38" i="38"/>
  <c r="AK13" i="38"/>
  <c r="AF13" i="38"/>
  <c r="AL13" i="38"/>
  <c r="AI28" i="38"/>
  <c r="AM28" i="38"/>
  <c r="AM46" i="38"/>
  <c r="AI51" i="38"/>
  <c r="AP47" i="38"/>
  <c r="AI54" i="38"/>
  <c r="AM54" i="38"/>
  <c r="AI62" i="38"/>
  <c r="AM62" i="38"/>
  <c r="AM88" i="38"/>
  <c r="AE103" i="38"/>
  <c r="AE36" i="38"/>
  <c r="AQ36" i="38"/>
  <c r="AE44" i="38"/>
  <c r="AQ44" i="38"/>
  <c r="AE131" i="38"/>
  <c r="AQ131" i="38"/>
  <c r="AE132" i="38"/>
  <c r="AQ132" i="38"/>
  <c r="AI148" i="38"/>
  <c r="AM148" i="38"/>
  <c r="AC149" i="38"/>
  <c r="AQ150" i="38"/>
  <c r="AD149" i="38"/>
  <c r="AQ162" i="38"/>
  <c r="AM163" i="38"/>
  <c r="AQ163" i="38"/>
  <c r="AE165" i="38"/>
  <c r="F207" i="38"/>
  <c r="H207" i="38" s="1"/>
  <c r="AE43" i="38"/>
  <c r="AI43" i="38"/>
  <c r="AI41" i="38"/>
  <c r="AE40" i="38"/>
  <c r="AI45" i="38"/>
  <c r="AQ49" i="38"/>
  <c r="AM50" i="38"/>
  <c r="AM52" i="38"/>
  <c r="AI61" i="38"/>
  <c r="AM61" i="38"/>
  <c r="AI60" i="38"/>
  <c r="AI59" i="38"/>
  <c r="AM59" i="38"/>
  <c r="AI58" i="38"/>
  <c r="AM57" i="38"/>
  <c r="AI56" i="38"/>
  <c r="AM56" i="38"/>
  <c r="AI70" i="38"/>
  <c r="AM70" i="38"/>
  <c r="AI69" i="38"/>
  <c r="AE68" i="38"/>
  <c r="AI67" i="38"/>
  <c r="AI66" i="38"/>
  <c r="AE65" i="38"/>
  <c r="AI63" i="38"/>
  <c r="AM63" i="38"/>
  <c r="AM72" i="38"/>
  <c r="AE79" i="38"/>
  <c r="AE75" i="38"/>
  <c r="AM84" i="38"/>
  <c r="AQ92" i="38"/>
  <c r="AM23" i="38"/>
  <c r="AQ15" i="38"/>
  <c r="AM16" i="38"/>
  <c r="AQ17" i="38"/>
  <c r="AM18" i="38"/>
  <c r="AQ18" i="38"/>
  <c r="AQ19" i="38"/>
  <c r="AE19" i="38"/>
  <c r="AM20" i="38"/>
  <c r="AQ20" i="38"/>
  <c r="AQ22" i="38"/>
  <c r="AE22" i="38"/>
  <c r="AM24" i="38"/>
  <c r="AQ24" i="38"/>
  <c r="AM25" i="38"/>
  <c r="AQ25" i="38"/>
  <c r="AM26" i="38"/>
  <c r="AQ26" i="38"/>
  <c r="AI27" i="38"/>
  <c r="AM27" i="38"/>
  <c r="AQ29" i="38"/>
  <c r="AQ31" i="38"/>
  <c r="AM31" i="38"/>
  <c r="AE33" i="38"/>
  <c r="AQ33" i="38"/>
  <c r="AQ32" i="38"/>
  <c r="AM34" i="38"/>
  <c r="AE200" i="38"/>
  <c r="AI485" i="38"/>
  <c r="J60" i="38"/>
  <c r="H60" i="38"/>
  <c r="H504" i="38"/>
  <c r="AI72" i="38"/>
  <c r="AE78" i="38"/>
  <c r="AQ73" i="38"/>
  <c r="AQ75" i="38"/>
  <c r="AE77" i="38"/>
  <c r="AI86" i="38"/>
  <c r="AQ91" i="38"/>
  <c r="AE92" i="38"/>
  <c r="AQ100" i="38"/>
  <c r="AE99" i="38"/>
  <c r="AE115" i="38"/>
  <c r="AI109" i="38"/>
  <c r="AM110" i="38"/>
  <c r="O345" i="38"/>
  <c r="J15" i="38"/>
  <c r="H15" i="38"/>
  <c r="R345" i="38"/>
  <c r="V499" i="38"/>
  <c r="P190" i="38"/>
  <c r="H28" i="38"/>
  <c r="E345" i="38"/>
  <c r="AD345" i="38"/>
  <c r="AC345" i="38"/>
  <c r="F561" i="38"/>
  <c r="F158" i="38"/>
  <c r="AC243" i="38"/>
  <c r="AL398" i="38"/>
  <c r="AC398" i="38"/>
  <c r="H213" i="38"/>
  <c r="AI14" i="38"/>
  <c r="AM14" i="38"/>
  <c r="AE90" i="38"/>
  <c r="AE134" i="38"/>
  <c r="AN149" i="38"/>
  <c r="E199" i="38"/>
  <c r="AB164" i="38"/>
  <c r="AE51" i="38"/>
  <c r="AM198" i="38"/>
  <c r="AE198" i="38"/>
  <c r="AM85" i="38"/>
  <c r="AQ85" i="38"/>
  <c r="AJ164" i="38"/>
  <c r="AF47" i="38"/>
  <c r="AH526" i="38"/>
  <c r="AG13" i="38"/>
  <c r="AI21" i="38"/>
  <c r="AK47" i="38"/>
  <c r="AM51" i="38"/>
  <c r="AN47" i="38"/>
  <c r="AQ51" i="38"/>
  <c r="AC83" i="38"/>
  <c r="AE85" i="38"/>
  <c r="AF83" i="38"/>
  <c r="AI85" i="38"/>
  <c r="F90" i="38"/>
  <c r="E89" i="38"/>
  <c r="AF89" i="38"/>
  <c r="AI90" i="38"/>
  <c r="AN89" i="38"/>
  <c r="AQ90" i="38"/>
  <c r="AI103" i="38"/>
  <c r="AF96" i="38"/>
  <c r="AN96" i="38"/>
  <c r="AQ103" i="38"/>
  <c r="AF107" i="38"/>
  <c r="AI117" i="38"/>
  <c r="AK107" i="38"/>
  <c r="AM117" i="38"/>
  <c r="AN107" i="38"/>
  <c r="AQ117" i="38"/>
  <c r="AC118" i="38"/>
  <c r="AE119" i="38"/>
  <c r="AF118" i="38"/>
  <c r="AI119" i="38"/>
  <c r="AK118" i="38"/>
  <c r="AM119" i="38"/>
  <c r="AN118" i="38"/>
  <c r="AQ119" i="38"/>
  <c r="F134" i="38"/>
  <c r="E133" i="38"/>
  <c r="AF133" i="38"/>
  <c r="AI134" i="38"/>
  <c r="AK133" i="38"/>
  <c r="AM134" i="38"/>
  <c r="AN133" i="38"/>
  <c r="AQ134" i="38"/>
  <c r="F150" i="38"/>
  <c r="E149" i="38"/>
  <c r="AK149" i="38"/>
  <c r="AM150" i="38"/>
  <c r="AM162" i="38"/>
  <c r="AJ149" i="38"/>
  <c r="F165" i="38"/>
  <c r="AI165" i="38"/>
  <c r="AG164" i="38"/>
  <c r="AO164" i="38"/>
  <c r="AQ165" i="38"/>
  <c r="AF191" i="38"/>
  <c r="AI198" i="38"/>
  <c r="AN191" i="38"/>
  <c r="AQ198" i="38"/>
  <c r="AF199" i="38"/>
  <c r="AI200" i="38"/>
  <c r="AB107" i="38"/>
  <c r="AE117" i="38"/>
  <c r="AI23" i="38"/>
  <c r="AI19" i="38"/>
  <c r="AI22" i="38"/>
  <c r="AE31" i="38"/>
  <c r="AQ35" i="38"/>
  <c r="AI35" i="38"/>
  <c r="AQ39" i="38"/>
  <c r="AI39" i="38"/>
  <c r="AC13" i="38"/>
  <c r="AB13" i="38"/>
  <c r="AE350" i="38"/>
  <c r="AI565" i="38"/>
  <c r="AF560" i="38"/>
  <c r="AI560" i="38" s="1"/>
  <c r="AE322" i="38"/>
  <c r="AB312" i="38"/>
  <c r="AI225" i="38"/>
  <c r="AF223" i="38"/>
  <c r="H216" i="38"/>
  <c r="J216" i="38"/>
  <c r="C41" i="27"/>
  <c r="C55" i="27"/>
  <c r="D43" i="27"/>
  <c r="D50" i="27"/>
  <c r="C42" i="27"/>
  <c r="C78" i="27"/>
  <c r="C96" i="27"/>
  <c r="C87" i="27"/>
  <c r="C74" i="27"/>
  <c r="D5" i="9"/>
  <c r="C6" i="27" s="1"/>
  <c r="D96" i="27"/>
  <c r="D92" i="27"/>
  <c r="D91" i="27"/>
  <c r="D102" i="27"/>
  <c r="D93" i="27"/>
  <c r="D94" i="27"/>
  <c r="D95" i="27"/>
  <c r="D98" i="27"/>
  <c r="C70" i="27"/>
  <c r="D54" i="27"/>
  <c r="D41" i="27"/>
  <c r="D44" i="27"/>
  <c r="D45" i="27"/>
  <c r="C46" i="27"/>
  <c r="C49" i="27"/>
  <c r="C47" i="27"/>
  <c r="C48" i="27"/>
  <c r="N8" i="48"/>
  <c r="D40" i="27"/>
  <c r="C54" i="27"/>
  <c r="C56" i="27"/>
  <c r="D53" i="27"/>
  <c r="D55" i="27"/>
  <c r="D56" i="27"/>
  <c r="D42" i="27"/>
  <c r="D46" i="27"/>
  <c r="D51" i="27"/>
  <c r="D48" i="27"/>
  <c r="D47" i="27"/>
  <c r="D52" i="27"/>
  <c r="C43" i="27"/>
  <c r="C45" i="27"/>
  <c r="C53" i="27"/>
  <c r="C50" i="27"/>
  <c r="C51" i="27"/>
  <c r="C44" i="27"/>
  <c r="C52" i="27"/>
  <c r="D5" i="7"/>
  <c r="C4" i="27" s="1"/>
  <c r="D79" i="27"/>
  <c r="C102" i="27"/>
  <c r="D5" i="12"/>
  <c r="C8" i="27" s="1"/>
  <c r="D5" i="42"/>
  <c r="C10" i="27" s="1"/>
  <c r="D5" i="40"/>
  <c r="C9" i="27" s="1"/>
  <c r="D5" i="43"/>
  <c r="C11" i="27" s="1"/>
  <c r="D90" i="27"/>
  <c r="D69" i="27"/>
  <c r="C72" i="27"/>
  <c r="C76" i="27"/>
  <c r="C86" i="27"/>
  <c r="C93" i="27"/>
  <c r="N9" i="48"/>
  <c r="J8" i="48"/>
  <c r="H8" i="48"/>
  <c r="C95" i="27"/>
  <c r="D87" i="27"/>
  <c r="C92" i="27"/>
  <c r="C89" i="27"/>
  <c r="C90" i="27"/>
  <c r="C98" i="27"/>
  <c r="D5" i="10"/>
  <c r="C7" i="27" s="1"/>
  <c r="D89" i="27"/>
  <c r="D72" i="27"/>
  <c r="D86" i="27"/>
  <c r="D75" i="27"/>
  <c r="D71" i="27"/>
  <c r="D76" i="27"/>
  <c r="D78" i="27"/>
  <c r="D70" i="27"/>
  <c r="D77" i="27"/>
  <c r="D101" i="27"/>
  <c r="D97" i="27"/>
  <c r="D99" i="27"/>
  <c r="D73" i="27"/>
  <c r="D74" i="27"/>
  <c r="D100" i="27"/>
  <c r="C69" i="27"/>
  <c r="C71" i="27"/>
  <c r="C73" i="27"/>
  <c r="C75" i="27"/>
  <c r="C77" i="27"/>
  <c r="C79" i="27"/>
  <c r="D88" i="27"/>
  <c r="C101" i="27"/>
  <c r="C91" i="27"/>
  <c r="C99" i="27"/>
  <c r="C88" i="27"/>
  <c r="C100" i="27"/>
  <c r="C97" i="27"/>
  <c r="C94" i="27"/>
  <c r="Z214" i="38" l="1"/>
  <c r="H166" i="38"/>
  <c r="H307" i="38"/>
  <c r="P21" i="48"/>
  <c r="N12" i="48"/>
  <c r="N21" i="48" s="1"/>
  <c r="H263" i="38"/>
  <c r="J292" i="38"/>
  <c r="H364" i="38"/>
  <c r="H300" i="38"/>
  <c r="J256" i="38"/>
  <c r="H382" i="38"/>
  <c r="J305" i="38"/>
  <c r="Z96" i="38"/>
  <c r="Y500" i="38"/>
  <c r="Y207" i="38"/>
  <c r="Z260" i="38"/>
  <c r="Y389" i="38"/>
  <c r="Y107" i="38"/>
  <c r="J251" i="38"/>
  <c r="D223" i="38"/>
  <c r="H443" i="38"/>
  <c r="J336" i="38"/>
  <c r="J139" i="38"/>
  <c r="H280" i="38"/>
  <c r="H270" i="38"/>
  <c r="J543" i="38"/>
  <c r="H86" i="38"/>
  <c r="H225" i="38"/>
  <c r="Z191" i="38"/>
  <c r="J272" i="38"/>
  <c r="J35" i="38"/>
  <c r="H378" i="38"/>
  <c r="Z527" i="38"/>
  <c r="Z389" i="38"/>
  <c r="F199" i="38"/>
  <c r="J199" i="38" s="1"/>
  <c r="T383" i="38"/>
  <c r="T327" i="38" s="1"/>
  <c r="T267" i="38"/>
  <c r="T222" i="38" s="1"/>
  <c r="T149" i="38"/>
  <c r="Z398" i="38"/>
  <c r="O13" i="48"/>
  <c r="H284" i="38"/>
  <c r="H318" i="38"/>
  <c r="J551" i="38"/>
  <c r="H370" i="38"/>
  <c r="H294" i="38"/>
  <c r="T190" i="38"/>
  <c r="H501" i="38"/>
  <c r="Z89" i="38"/>
  <c r="Y527" i="38"/>
  <c r="Y214" i="38"/>
  <c r="Z383" i="38"/>
  <c r="Y312" i="38"/>
  <c r="Y383" i="38"/>
  <c r="Y133" i="38"/>
  <c r="Y13" i="38"/>
  <c r="H265" i="38"/>
  <c r="J219" i="38"/>
  <c r="J296" i="38"/>
  <c r="J380" i="38"/>
  <c r="H322" i="38"/>
  <c r="Y199" i="38"/>
  <c r="D164" i="38"/>
  <c r="F164" i="38" s="1"/>
  <c r="Y459" i="38"/>
  <c r="H311" i="38"/>
  <c r="J372" i="38"/>
  <c r="H320" i="38"/>
  <c r="J483" i="38"/>
  <c r="J179" i="38"/>
  <c r="J128" i="38"/>
  <c r="J309" i="38"/>
  <c r="H135" i="38"/>
  <c r="J549" i="38"/>
  <c r="H171" i="38"/>
  <c r="H33" i="38"/>
  <c r="J456" i="38"/>
  <c r="J473" i="38"/>
  <c r="H238" i="38"/>
  <c r="H315" i="38"/>
  <c r="Z345" i="38"/>
  <c r="Z207" i="38"/>
  <c r="Z199" i="38"/>
  <c r="Z235" i="38"/>
  <c r="Y345" i="38"/>
  <c r="Z459" i="38"/>
  <c r="Y191" i="38"/>
  <c r="Y96" i="38"/>
  <c r="Y243" i="38"/>
  <c r="Y47" i="38"/>
  <c r="Z467" i="38"/>
  <c r="AF327" i="38"/>
  <c r="Y164" i="38"/>
  <c r="Y149" i="38"/>
  <c r="Z489" i="38"/>
  <c r="Y467" i="38"/>
  <c r="Z133" i="38"/>
  <c r="Z509" i="38"/>
  <c r="Z500" i="38"/>
  <c r="Z499" i="38" s="1"/>
  <c r="Z118" i="38"/>
  <c r="Z107" i="38"/>
  <c r="Y118" i="38"/>
  <c r="Y267" i="38"/>
  <c r="Y541" i="38"/>
  <c r="Y328" i="38"/>
  <c r="Z541" i="38"/>
  <c r="Z560" i="38"/>
  <c r="Y398" i="38"/>
  <c r="Y489" i="38"/>
  <c r="Y235" i="38"/>
  <c r="H12" i="48"/>
  <c r="H21" i="48" s="1"/>
  <c r="J12" i="48"/>
  <c r="J21" i="48" s="1"/>
  <c r="L12" i="48"/>
  <c r="L21" i="48" s="1"/>
  <c r="J162" i="38"/>
  <c r="J323" i="38"/>
  <c r="AQ207" i="38"/>
  <c r="H331" i="38"/>
  <c r="J555" i="38"/>
  <c r="Z312" i="38"/>
  <c r="Z164" i="38"/>
  <c r="AE191" i="38"/>
  <c r="J261" i="38"/>
  <c r="X190" i="38"/>
  <c r="X106" i="38" s="1"/>
  <c r="J374" i="38"/>
  <c r="J236" i="38"/>
  <c r="H288" i="38"/>
  <c r="H479" i="38"/>
  <c r="J425" i="38"/>
  <c r="Z243" i="38"/>
  <c r="H339" i="38"/>
  <c r="AD190" i="38"/>
  <c r="AD106" i="38" s="1"/>
  <c r="J463" i="38"/>
  <c r="H304" i="38"/>
  <c r="D397" i="38"/>
  <c r="J274" i="38"/>
  <c r="J278" i="38"/>
  <c r="R499" i="38"/>
  <c r="H303" i="38"/>
  <c r="H332" i="38"/>
  <c r="D190" i="38"/>
  <c r="Z223" i="38"/>
  <c r="Z149" i="38"/>
  <c r="Z83" i="38"/>
  <c r="Y260" i="38"/>
  <c r="J357" i="38"/>
  <c r="J413" i="38"/>
  <c r="H342" i="38"/>
  <c r="H255" i="38"/>
  <c r="H439" i="38"/>
  <c r="J126" i="38"/>
  <c r="J445" i="38"/>
  <c r="J301" i="38"/>
  <c r="Z328" i="38"/>
  <c r="Z47" i="38"/>
  <c r="I13" i="27"/>
  <c r="I14" i="27" s="1"/>
  <c r="I27" i="27" s="1"/>
  <c r="J330" i="38"/>
  <c r="AM207" i="38"/>
  <c r="H386" i="38"/>
  <c r="H440" i="38"/>
  <c r="J277" i="38"/>
  <c r="H62" i="38"/>
  <c r="J517" i="38"/>
  <c r="AQ345" i="38"/>
  <c r="J64" i="38"/>
  <c r="H259" i="38"/>
  <c r="J279" i="38"/>
  <c r="AN222" i="38"/>
  <c r="J509" i="38"/>
  <c r="AI389" i="38"/>
  <c r="AR290" i="38"/>
  <c r="H262" i="38"/>
  <c r="P327" i="38"/>
  <c r="H491" i="38"/>
  <c r="H414" i="38"/>
  <c r="H271" i="38"/>
  <c r="H480" i="38"/>
  <c r="J93" i="38"/>
  <c r="Q526" i="38"/>
  <c r="AR364" i="38"/>
  <c r="AR275" i="38"/>
  <c r="F243" i="38"/>
  <c r="J243" i="38" s="1"/>
  <c r="Y509" i="38"/>
  <c r="Y499" i="38" s="1"/>
  <c r="AJ190" i="38"/>
  <c r="AJ106" i="38" s="1"/>
  <c r="J355" i="38"/>
  <c r="H360" i="38"/>
  <c r="AR231" i="38"/>
  <c r="H348" i="38"/>
  <c r="H316" i="38"/>
  <c r="AR462" i="38"/>
  <c r="AR445" i="38"/>
  <c r="AR336" i="38"/>
  <c r="AR294" i="38"/>
  <c r="H214" i="38"/>
  <c r="J363" i="38"/>
  <c r="J399" i="38"/>
  <c r="H404" i="38"/>
  <c r="J249" i="38"/>
  <c r="H396" i="38"/>
  <c r="J104" i="38"/>
  <c r="AP190" i="38"/>
  <c r="AP106" i="38" s="1"/>
  <c r="AR417" i="38"/>
  <c r="AR326" i="38"/>
  <c r="AR245" i="38"/>
  <c r="H362" i="38"/>
  <c r="Z267" i="38"/>
  <c r="Z13" i="38"/>
  <c r="Y89" i="38"/>
  <c r="AE47" i="38"/>
  <c r="J273" i="38"/>
  <c r="J319" i="38"/>
  <c r="AJ397" i="38"/>
  <c r="Y223" i="38"/>
  <c r="AR322" i="38"/>
  <c r="AR565" i="38"/>
  <c r="AQ133" i="38"/>
  <c r="AQ118" i="38"/>
  <c r="AI83" i="38"/>
  <c r="H366" i="38"/>
  <c r="H369" i="38"/>
  <c r="H353" i="38"/>
  <c r="H493" i="38"/>
  <c r="H80" i="38"/>
  <c r="H476" i="38"/>
  <c r="AR342" i="38"/>
  <c r="H347" i="38"/>
  <c r="H478" i="38"/>
  <c r="H432" i="38"/>
  <c r="H252" i="38"/>
  <c r="AR247" i="38"/>
  <c r="W222" i="38"/>
  <c r="J83" i="38"/>
  <c r="AE328" i="38"/>
  <c r="AM199" i="38"/>
  <c r="F398" i="38"/>
  <c r="J398" i="38" s="1"/>
  <c r="H299" i="38"/>
  <c r="H365" i="38"/>
  <c r="AA190" i="38"/>
  <c r="AA106" i="38" s="1"/>
  <c r="J54" i="38"/>
  <c r="AQ83" i="38"/>
  <c r="J343" i="38"/>
  <c r="H201" i="38"/>
  <c r="H23" i="38"/>
  <c r="H338" i="38"/>
  <c r="AE389" i="38"/>
  <c r="R526" i="38"/>
  <c r="J500" i="38"/>
  <c r="K327" i="38"/>
  <c r="AM235" i="38"/>
  <c r="M327" i="38"/>
  <c r="AQ214" i="38"/>
  <c r="O499" i="38"/>
  <c r="AR352" i="38"/>
  <c r="AR318" i="38"/>
  <c r="AR314" i="38"/>
  <c r="AR287" i="38"/>
  <c r="AR282" i="38"/>
  <c r="AR239" i="38"/>
  <c r="AA499" i="38"/>
  <c r="H335" i="38"/>
  <c r="AH222" i="38"/>
  <c r="J297" i="38"/>
  <c r="AR440" i="38"/>
  <c r="AR446" i="38"/>
  <c r="AR371" i="38"/>
  <c r="AR367" i="38"/>
  <c r="AR277" i="38"/>
  <c r="AR273" i="38"/>
  <c r="AR303" i="38"/>
  <c r="J407" i="38"/>
  <c r="AO327" i="38"/>
  <c r="AM83" i="38"/>
  <c r="Q222" i="38"/>
  <c r="AR452" i="38"/>
  <c r="AR391" i="38"/>
  <c r="AR382" i="38"/>
  <c r="AR203" i="38"/>
  <c r="F267" i="38"/>
  <c r="J267" i="38" s="1"/>
  <c r="AQ47" i="38"/>
  <c r="AB190" i="38"/>
  <c r="K222" i="38"/>
  <c r="AR466" i="38"/>
  <c r="H310" i="38"/>
  <c r="H313" i="38"/>
  <c r="AP222" i="38"/>
  <c r="W397" i="38"/>
  <c r="AI235" i="38"/>
  <c r="AC397" i="38"/>
  <c r="AR101" i="38"/>
  <c r="AE526" i="38"/>
  <c r="AM526" i="38"/>
  <c r="AI500" i="38"/>
  <c r="AR500" i="38" s="1"/>
  <c r="AE499" i="38"/>
  <c r="AR155" i="38"/>
  <c r="J434" i="38"/>
  <c r="J247" i="38"/>
  <c r="J346" i="38"/>
  <c r="J438" i="38"/>
  <c r="H242" i="38"/>
  <c r="AR217" i="38"/>
  <c r="AN397" i="38"/>
  <c r="AR251" i="38"/>
  <c r="AR216" i="38"/>
  <c r="H448" i="38"/>
  <c r="T12" i="38"/>
  <c r="R190" i="38"/>
  <c r="R106" i="38" s="1"/>
  <c r="P526" i="38"/>
  <c r="AR415" i="38"/>
  <c r="AR449" i="38"/>
  <c r="F149" i="38"/>
  <c r="J149" i="38" s="1"/>
  <c r="E190" i="38"/>
  <c r="E106" i="38" s="1"/>
  <c r="H119" i="38"/>
  <c r="H498" i="38"/>
  <c r="H341" i="38"/>
  <c r="J333" i="38"/>
  <c r="H393" i="38"/>
  <c r="J450" i="38"/>
  <c r="H241" i="38"/>
  <c r="AR179" i="38"/>
  <c r="AQ235" i="38"/>
  <c r="AR184" i="38"/>
  <c r="AR153" i="38"/>
  <c r="S190" i="38"/>
  <c r="S106" i="38" s="1"/>
  <c r="H430" i="38"/>
  <c r="AR370" i="38"/>
  <c r="J329" i="38"/>
  <c r="J488" i="38"/>
  <c r="AR206" i="38"/>
  <c r="AM89" i="38"/>
  <c r="AI207" i="38"/>
  <c r="AR259" i="38"/>
  <c r="J293" i="38"/>
  <c r="AA12" i="38"/>
  <c r="F345" i="38"/>
  <c r="J345" i="38" s="1"/>
  <c r="AR180" i="38"/>
  <c r="AR396" i="38"/>
  <c r="AR349" i="38"/>
  <c r="K12" i="38"/>
  <c r="AM96" i="38"/>
  <c r="N12" i="38"/>
  <c r="U190" i="38"/>
  <c r="V222" i="38"/>
  <c r="AI214" i="38"/>
  <c r="O222" i="38"/>
  <c r="L499" i="38"/>
  <c r="O526" i="38"/>
  <c r="AR323" i="38"/>
  <c r="AR291" i="38"/>
  <c r="E222" i="38"/>
  <c r="AR461" i="38"/>
  <c r="AR441" i="38"/>
  <c r="AR308" i="38"/>
  <c r="AI499" i="38"/>
  <c r="AI118" i="38"/>
  <c r="AR221" i="38"/>
  <c r="H14" i="38"/>
  <c r="AR168" i="38"/>
  <c r="AR160" i="38"/>
  <c r="AE164" i="38"/>
  <c r="AC327" i="38"/>
  <c r="J367" i="38"/>
  <c r="AR348" i="38"/>
  <c r="L12" i="38"/>
  <c r="AQ199" i="38"/>
  <c r="AG190" i="38"/>
  <c r="AG106" i="38" s="1"/>
  <c r="AR142" i="38"/>
  <c r="H215" i="38"/>
  <c r="H455" i="38"/>
  <c r="AR177" i="38"/>
  <c r="AR263" i="38"/>
  <c r="AR249" i="38"/>
  <c r="AR242" i="38"/>
  <c r="AR220" i="38"/>
  <c r="S12" i="38"/>
  <c r="J358" i="38"/>
  <c r="AI199" i="38"/>
  <c r="J457" i="38"/>
  <c r="AR141" i="38"/>
  <c r="AC12" i="38"/>
  <c r="AE118" i="38"/>
  <c r="AQ89" i="38"/>
  <c r="AE83" i="38"/>
  <c r="H224" i="38"/>
  <c r="J467" i="38"/>
  <c r="AD327" i="38"/>
  <c r="AR115" i="38"/>
  <c r="AR67" i="38"/>
  <c r="AR136" i="38"/>
  <c r="AR128" i="38"/>
  <c r="AI149" i="38"/>
  <c r="J485" i="38"/>
  <c r="H489" i="38"/>
  <c r="J426" i="38"/>
  <c r="AO526" i="38"/>
  <c r="AQ526" i="38" s="1"/>
  <c r="H306" i="38"/>
  <c r="AR175" i="38"/>
  <c r="AR157" i="38"/>
  <c r="AR151" i="38"/>
  <c r="AR140" i="38"/>
  <c r="H321" i="38"/>
  <c r="AR225" i="38"/>
  <c r="AR469" i="38"/>
  <c r="AR93" i="38"/>
  <c r="AE459" i="38"/>
  <c r="AR459" i="38" s="1"/>
  <c r="AG327" i="38"/>
  <c r="AR173" i="38"/>
  <c r="AM260" i="38"/>
  <c r="AR266" i="38"/>
  <c r="AR232" i="38"/>
  <c r="AR246" i="38"/>
  <c r="H275" i="38"/>
  <c r="H411" i="38"/>
  <c r="AR386" i="38"/>
  <c r="AR315" i="38"/>
  <c r="AR288" i="38"/>
  <c r="AR305" i="38"/>
  <c r="AR426" i="38"/>
  <c r="AR431" i="38"/>
  <c r="AR385" i="38"/>
  <c r="AR354" i="38"/>
  <c r="AR331" i="38"/>
  <c r="AR300" i="38"/>
  <c r="AR284" i="38"/>
  <c r="AR311" i="38"/>
  <c r="AR465" i="38"/>
  <c r="AR453" i="38"/>
  <c r="AR401" i="38"/>
  <c r="AR425" i="38"/>
  <c r="AR409" i="38"/>
  <c r="AR387" i="38"/>
  <c r="AR337" i="38"/>
  <c r="AR280" i="38"/>
  <c r="AR274" i="38"/>
  <c r="AR272" i="38"/>
  <c r="AR270" i="38"/>
  <c r="AR237" i="38"/>
  <c r="W12" i="38"/>
  <c r="AR463" i="38"/>
  <c r="AR408" i="38"/>
  <c r="AR442" i="38"/>
  <c r="AR435" i="38"/>
  <c r="AR351" i="38"/>
  <c r="AR374" i="38"/>
  <c r="AR340" i="38"/>
  <c r="AR317" i="38"/>
  <c r="AR297" i="38"/>
  <c r="AR289" i="38"/>
  <c r="AR309" i="38"/>
  <c r="AR23" i="38"/>
  <c r="AR430" i="38"/>
  <c r="AR448" i="38"/>
  <c r="AR355" i="38"/>
  <c r="AR376" i="38"/>
  <c r="AR333" i="38"/>
  <c r="AR310" i="38"/>
  <c r="AR498" i="38"/>
  <c r="L222" i="38"/>
  <c r="M397" i="38"/>
  <c r="U397" i="38"/>
  <c r="S222" i="38"/>
  <c r="O397" i="38"/>
  <c r="AE267" i="38"/>
  <c r="AE199" i="38"/>
  <c r="AJ222" i="38"/>
  <c r="AR301" i="38"/>
  <c r="AR211" i="38"/>
  <c r="AR330" i="38"/>
  <c r="AR197" i="38"/>
  <c r="AR234" i="38"/>
  <c r="AR403" i="38"/>
  <c r="F328" i="38"/>
  <c r="J328" i="38" s="1"/>
  <c r="J192" i="38"/>
  <c r="AR395" i="38"/>
  <c r="X397" i="38"/>
  <c r="L397" i="38"/>
  <c r="AR219" i="38"/>
  <c r="AR208" i="38"/>
  <c r="AR255" i="38"/>
  <c r="AR241" i="38"/>
  <c r="AR215" i="38"/>
  <c r="AR194" i="38"/>
  <c r="K190" i="38"/>
  <c r="K106" i="38" s="1"/>
  <c r="AR419" i="38"/>
  <c r="AR393" i="38"/>
  <c r="AR353" i="38"/>
  <c r="AR372" i="38"/>
  <c r="AR368" i="38"/>
  <c r="AR334" i="38"/>
  <c r="AR324" i="38"/>
  <c r="AR283" i="38"/>
  <c r="AR304" i="38"/>
  <c r="AR233" i="38"/>
  <c r="AK190" i="38"/>
  <c r="AK106" i="38" s="1"/>
  <c r="AR205" i="38"/>
  <c r="U12" i="38"/>
  <c r="V12" i="38"/>
  <c r="AR501" i="38"/>
  <c r="AA222" i="38"/>
  <c r="H260" i="38"/>
  <c r="J260" i="38"/>
  <c r="AR350" i="38"/>
  <c r="AI164" i="38"/>
  <c r="AI527" i="38"/>
  <c r="AR527" i="38" s="1"/>
  <c r="J344" i="38"/>
  <c r="AE243" i="38"/>
  <c r="AR100" i="38"/>
  <c r="AI328" i="38"/>
  <c r="AD397" i="38"/>
  <c r="AR124" i="38"/>
  <c r="AR113" i="38"/>
  <c r="H254" i="38"/>
  <c r="AQ389" i="38"/>
  <c r="AR172" i="38"/>
  <c r="J266" i="38"/>
  <c r="AR265" i="38"/>
  <c r="J269" i="38"/>
  <c r="AE107" i="38"/>
  <c r="AR162" i="38"/>
  <c r="AM133" i="38"/>
  <c r="E327" i="38"/>
  <c r="P106" i="38"/>
  <c r="O327" i="38"/>
  <c r="AR69" i="38"/>
  <c r="AR399" i="38"/>
  <c r="AR116" i="38"/>
  <c r="H442" i="38"/>
  <c r="AR244" i="38"/>
  <c r="AM383" i="38"/>
  <c r="V106" i="38"/>
  <c r="H469" i="38"/>
  <c r="H245" i="38"/>
  <c r="N327" i="38"/>
  <c r="J250" i="38"/>
  <c r="AL327" i="38"/>
  <c r="AR261" i="38"/>
  <c r="AR230" i="38"/>
  <c r="N222" i="38"/>
  <c r="H285" i="38"/>
  <c r="AA397" i="38"/>
  <c r="AR400" i="38"/>
  <c r="AR429" i="38"/>
  <c r="AR347" i="38"/>
  <c r="AR279" i="38"/>
  <c r="AR269" i="38"/>
  <c r="AR31" i="38"/>
  <c r="AR200" i="38"/>
  <c r="AR21" i="38"/>
  <c r="AM164" i="38"/>
  <c r="X327" i="38"/>
  <c r="AO12" i="38"/>
  <c r="J96" i="38"/>
  <c r="AM191" i="38"/>
  <c r="H452" i="38"/>
  <c r="AR187" i="38"/>
  <c r="AQ267" i="38"/>
  <c r="AR240" i="38"/>
  <c r="AR228" i="38"/>
  <c r="AR202" i="38"/>
  <c r="AR185" i="38"/>
  <c r="J283" i="38"/>
  <c r="AR509" i="38"/>
  <c r="AR250" i="38"/>
  <c r="H379" i="38"/>
  <c r="AR193" i="38"/>
  <c r="AR344" i="38"/>
  <c r="Q12" i="38"/>
  <c r="AR256" i="38"/>
  <c r="L526" i="38"/>
  <c r="AR236" i="38"/>
  <c r="AE96" i="38"/>
  <c r="AH106" i="38"/>
  <c r="AQ13" i="38"/>
  <c r="AE133" i="38"/>
  <c r="M222" i="38"/>
  <c r="L327" i="38"/>
  <c r="S327" i="38"/>
  <c r="AM499" i="38"/>
  <c r="F499" i="38"/>
  <c r="H499" i="38" s="1"/>
  <c r="N190" i="38"/>
  <c r="N106" i="38" s="1"/>
  <c r="X12" i="38"/>
  <c r="AE89" i="38"/>
  <c r="AR176" i="38"/>
  <c r="AR156" i="38"/>
  <c r="X499" i="38"/>
  <c r="AR132" i="38"/>
  <c r="AR213" i="38"/>
  <c r="AR341" i="38"/>
  <c r="AJ327" i="38"/>
  <c r="X222" i="38"/>
  <c r="AR329" i="38"/>
  <c r="K397" i="38"/>
  <c r="AA327" i="38"/>
  <c r="L190" i="38"/>
  <c r="L106" i="38" s="1"/>
  <c r="AR458" i="38"/>
  <c r="AM389" i="38"/>
  <c r="M190" i="38"/>
  <c r="M106" i="38" s="1"/>
  <c r="AI383" i="38"/>
  <c r="AR388" i="38"/>
  <c r="AI398" i="38"/>
  <c r="AE260" i="38"/>
  <c r="AR253" i="38"/>
  <c r="AR238" i="38"/>
  <c r="AR64" i="38"/>
  <c r="AR170" i="38"/>
  <c r="AR482" i="38"/>
  <c r="AR402" i="38"/>
  <c r="AR444" i="38"/>
  <c r="AR439" i="38"/>
  <c r="AR455" i="38"/>
  <c r="AR375" i="38"/>
  <c r="AR381" i="38"/>
  <c r="AR286" i="38"/>
  <c r="AR276" i="38"/>
  <c r="AR302" i="38"/>
  <c r="AR264" i="38"/>
  <c r="AR541" i="38"/>
  <c r="AR268" i="38"/>
  <c r="AR210" i="38"/>
  <c r="D327" i="38"/>
  <c r="AR339" i="38"/>
  <c r="AR313" i="38"/>
  <c r="AR121" i="38"/>
  <c r="AR114" i="38"/>
  <c r="AM243" i="38"/>
  <c r="O12" i="38"/>
  <c r="N397" i="38"/>
  <c r="Q106" i="38"/>
  <c r="AM267" i="38"/>
  <c r="J377" i="38"/>
  <c r="H377" i="38"/>
  <c r="J337" i="38"/>
  <c r="H337" i="38"/>
  <c r="H325" i="38"/>
  <c r="J325" i="38"/>
  <c r="J295" i="38"/>
  <c r="H295" i="38"/>
  <c r="AO222" i="38"/>
  <c r="AQ260" i="38"/>
  <c r="AH327" i="38"/>
  <c r="J422" i="38"/>
  <c r="AR390" i="38"/>
  <c r="J395" i="38"/>
  <c r="H395" i="38"/>
  <c r="J107" i="38"/>
  <c r="H107" i="38"/>
  <c r="W106" i="38"/>
  <c r="R222" i="38"/>
  <c r="AR229" i="38"/>
  <c r="J465" i="38"/>
  <c r="H465" i="38"/>
  <c r="J308" i="38"/>
  <c r="H308" i="38"/>
  <c r="J264" i="38"/>
  <c r="H264" i="38"/>
  <c r="AR321" i="38"/>
  <c r="AR306" i="38"/>
  <c r="AI89" i="38"/>
  <c r="AG12" i="38"/>
  <c r="F223" i="38"/>
  <c r="J223" i="38" s="1"/>
  <c r="D222" i="38"/>
  <c r="AE223" i="38"/>
  <c r="AQ398" i="38"/>
  <c r="AP397" i="38"/>
  <c r="AR488" i="38"/>
  <c r="AR166" i="38"/>
  <c r="AR154" i="38"/>
  <c r="H390" i="38"/>
  <c r="J390" i="38"/>
  <c r="R12" i="38"/>
  <c r="AR139" i="38"/>
  <c r="O190" i="38"/>
  <c r="O106" i="38" s="1"/>
  <c r="V397" i="38"/>
  <c r="J287" i="38"/>
  <c r="H287" i="38"/>
  <c r="AR254" i="38"/>
  <c r="AR432" i="38"/>
  <c r="AR281" i="38"/>
  <c r="AR271" i="38"/>
  <c r="AI96" i="38"/>
  <c r="AI47" i="38"/>
  <c r="AO190" i="38"/>
  <c r="AO106" i="38" s="1"/>
  <c r="J466" i="38"/>
  <c r="AR457" i="38"/>
  <c r="AQ223" i="38"/>
  <c r="AR528" i="38"/>
  <c r="H419" i="38"/>
  <c r="J383" i="38"/>
  <c r="H383" i="38"/>
  <c r="J403" i="38"/>
  <c r="H403" i="38"/>
  <c r="U327" i="38"/>
  <c r="S397" i="38"/>
  <c r="R397" i="38"/>
  <c r="J458" i="38"/>
  <c r="H458" i="38"/>
  <c r="AM214" i="38"/>
  <c r="AE207" i="38"/>
  <c r="AQ499" i="38"/>
  <c r="AR146" i="38"/>
  <c r="AR112" i="38"/>
  <c r="AR87" i="38"/>
  <c r="AR74" i="38"/>
  <c r="AR81" i="38"/>
  <c r="AL222" i="38"/>
  <c r="U222" i="38"/>
  <c r="AR188" i="38"/>
  <c r="AR167" i="38"/>
  <c r="AR158" i="38"/>
  <c r="AR152" i="38"/>
  <c r="AR159" i="38"/>
  <c r="AR143" i="38"/>
  <c r="AR137" i="38"/>
  <c r="AR204" i="38"/>
  <c r="AR182" i="38"/>
  <c r="M526" i="38"/>
  <c r="AR150" i="38"/>
  <c r="AM118" i="38"/>
  <c r="E12" i="38"/>
  <c r="R327" i="38"/>
  <c r="AR91" i="38"/>
  <c r="AR73" i="38"/>
  <c r="AR79" i="38"/>
  <c r="AR65" i="38"/>
  <c r="AR147" i="38"/>
  <c r="AR130" i="38"/>
  <c r="AR104" i="38"/>
  <c r="AR366" i="38"/>
  <c r="AP327" i="38"/>
  <c r="J248" i="38"/>
  <c r="AR174" i="38"/>
  <c r="AR169" i="38"/>
  <c r="AR138" i="38"/>
  <c r="AR262" i="38"/>
  <c r="AE235" i="38"/>
  <c r="AR248" i="38"/>
  <c r="AR226" i="38"/>
  <c r="AR189" i="38"/>
  <c r="F526" i="38"/>
  <c r="J526" i="38" s="1"/>
  <c r="H387" i="38"/>
  <c r="J387" i="38"/>
  <c r="AQ164" i="38"/>
  <c r="AI133" i="38"/>
  <c r="AQ96" i="38"/>
  <c r="AI526" i="38"/>
  <c r="AQ149" i="38"/>
  <c r="U106" i="38"/>
  <c r="AR99" i="38"/>
  <c r="AR66" i="38"/>
  <c r="AP12" i="38"/>
  <c r="AR338" i="38"/>
  <c r="AR125" i="38"/>
  <c r="AR127" i="38"/>
  <c r="AR105" i="38"/>
  <c r="M12" i="38"/>
  <c r="AG222" i="38"/>
  <c r="V327" i="38"/>
  <c r="AR111" i="38"/>
  <c r="F389" i="38"/>
  <c r="AR178" i="38"/>
  <c r="AR186" i="38"/>
  <c r="AR161" i="38"/>
  <c r="AR145" i="38"/>
  <c r="AR252" i="38"/>
  <c r="AR258" i="38"/>
  <c r="AO397" i="38"/>
  <c r="AR60" i="38"/>
  <c r="AR320" i="38"/>
  <c r="AR53" i="38"/>
  <c r="AR94" i="38"/>
  <c r="AR95" i="38"/>
  <c r="J281" i="38"/>
  <c r="H281" i="38"/>
  <c r="F235" i="38"/>
  <c r="J207" i="38"/>
  <c r="AR120" i="38"/>
  <c r="J391" i="38"/>
  <c r="H391" i="38"/>
  <c r="J291" i="38"/>
  <c r="H291" i="38"/>
  <c r="J453" i="38"/>
  <c r="H453" i="38"/>
  <c r="J381" i="38"/>
  <c r="H381" i="38"/>
  <c r="AR68" i="38"/>
  <c r="AR224" i="38"/>
  <c r="AR144" i="38"/>
  <c r="E397" i="38"/>
  <c r="AR26" i="38"/>
  <c r="AR171" i="38"/>
  <c r="AR183" i="38"/>
  <c r="AC106" i="38"/>
  <c r="AR196" i="38"/>
  <c r="AR227" i="38"/>
  <c r="AR192" i="38"/>
  <c r="AR181" i="38"/>
  <c r="AR33" i="38"/>
  <c r="AR56" i="38"/>
  <c r="AR59" i="38"/>
  <c r="AR40" i="38"/>
  <c r="AE149" i="38"/>
  <c r="AR44" i="38"/>
  <c r="AR54" i="38"/>
  <c r="AR28" i="38"/>
  <c r="AR218" i="38"/>
  <c r="AR209" i="38"/>
  <c r="AR36" i="38"/>
  <c r="AR201" i="38"/>
  <c r="AR195" i="38"/>
  <c r="AR35" i="38"/>
  <c r="AR103" i="38"/>
  <c r="AR108" i="38"/>
  <c r="AR98" i="38"/>
  <c r="J84" i="38"/>
  <c r="H84" i="38"/>
  <c r="J302" i="38"/>
  <c r="H302" i="38"/>
  <c r="J237" i="38"/>
  <c r="H237" i="38"/>
  <c r="AK397" i="38"/>
  <c r="AR335" i="38"/>
  <c r="J244" i="38"/>
  <c r="AR307" i="38"/>
  <c r="AR257" i="38"/>
  <c r="J239" i="38"/>
  <c r="H239" i="38"/>
  <c r="AQ489" i="38"/>
  <c r="AR489" i="38" s="1"/>
  <c r="H268" i="38"/>
  <c r="J268" i="38"/>
  <c r="AR39" i="38"/>
  <c r="AR117" i="38"/>
  <c r="H542" i="38"/>
  <c r="H541" i="38" s="1"/>
  <c r="J542" i="38"/>
  <c r="J108" i="38"/>
  <c r="H108" i="38"/>
  <c r="F459" i="38"/>
  <c r="J97" i="38"/>
  <c r="H97" i="38"/>
  <c r="H258" i="38"/>
  <c r="J258" i="38"/>
  <c r="AR346" i="38"/>
  <c r="AR212" i="38"/>
  <c r="AR76" i="38"/>
  <c r="AD12" i="38"/>
  <c r="J48" i="38"/>
  <c r="H48" i="38"/>
  <c r="AL190" i="38"/>
  <c r="AR45" i="38"/>
  <c r="AR97" i="38"/>
  <c r="AH12" i="38"/>
  <c r="AD222" i="38"/>
  <c r="AR38" i="38"/>
  <c r="AR32" i="38"/>
  <c r="AR16" i="38"/>
  <c r="AR126" i="38"/>
  <c r="AR27" i="38"/>
  <c r="AR62" i="38"/>
  <c r="AR15" i="38"/>
  <c r="AR485" i="38"/>
  <c r="AR122" i="38"/>
  <c r="AR70" i="38"/>
  <c r="AR61" i="38"/>
  <c r="AR542" i="38"/>
  <c r="AB327" i="38"/>
  <c r="AR29" i="38"/>
  <c r="AR560" i="38"/>
  <c r="AK12" i="38"/>
  <c r="AR109" i="38"/>
  <c r="AR92" i="38"/>
  <c r="AR18" i="38"/>
  <c r="AR75" i="38"/>
  <c r="AR63" i="38"/>
  <c r="AR43" i="38"/>
  <c r="AR41" i="38"/>
  <c r="AR123" i="38"/>
  <c r="AR110" i="38"/>
  <c r="AR84" i="38"/>
  <c r="AR57" i="38"/>
  <c r="AR50" i="38"/>
  <c r="H528" i="38"/>
  <c r="J528" i="38"/>
  <c r="AR25" i="38"/>
  <c r="AR163" i="38"/>
  <c r="AM13" i="38"/>
  <c r="AN327" i="38"/>
  <c r="AQ328" i="38"/>
  <c r="AE345" i="38"/>
  <c r="AR78" i="38"/>
  <c r="AR49" i="38"/>
  <c r="AR42" i="38"/>
  <c r="AR24" i="38"/>
  <c r="AR20" i="38"/>
  <c r="AR129" i="38"/>
  <c r="AR86" i="38"/>
  <c r="AR80" i="38"/>
  <c r="AR82" i="38"/>
  <c r="AR55" i="38"/>
  <c r="AR58" i="38"/>
  <c r="AR52" i="38"/>
  <c r="AR48" i="38"/>
  <c r="AR30" i="38"/>
  <c r="AK222" i="38"/>
  <c r="AM223" i="38"/>
  <c r="AR88" i="38"/>
  <c r="AR46" i="38"/>
  <c r="H527" i="38"/>
  <c r="J527" i="38"/>
  <c r="H13" i="38"/>
  <c r="J13" i="38"/>
  <c r="AR22" i="38"/>
  <c r="AE398" i="38"/>
  <c r="AB106" i="38"/>
  <c r="AR19" i="38"/>
  <c r="AC222" i="38"/>
  <c r="AR14" i="38"/>
  <c r="AJ12" i="38"/>
  <c r="AR77" i="38"/>
  <c r="AR72" i="38"/>
  <c r="AR131" i="38"/>
  <c r="AL12" i="38"/>
  <c r="AR37" i="38"/>
  <c r="AR34" i="38"/>
  <c r="AR17" i="38"/>
  <c r="AR148" i="38"/>
  <c r="AI467" i="38"/>
  <c r="AR467" i="38" s="1"/>
  <c r="AF397" i="38"/>
  <c r="AI397" i="38" s="1"/>
  <c r="AR135" i="38"/>
  <c r="AR102" i="38"/>
  <c r="AR71" i="38"/>
  <c r="H200" i="38"/>
  <c r="J200" i="38"/>
  <c r="AM328" i="38"/>
  <c r="AK327" i="38"/>
  <c r="F12" i="38"/>
  <c r="J12" i="38" s="1"/>
  <c r="AN190" i="38"/>
  <c r="AN106" i="38" s="1"/>
  <c r="AQ191" i="38"/>
  <c r="AF190" i="38"/>
  <c r="AI191" i="38"/>
  <c r="J191" i="38"/>
  <c r="H191" i="38"/>
  <c r="AM149" i="38"/>
  <c r="F133" i="38"/>
  <c r="AI107" i="38"/>
  <c r="H90" i="38"/>
  <c r="J90" i="38"/>
  <c r="H199" i="38"/>
  <c r="H312" i="38"/>
  <c r="J312" i="38"/>
  <c r="AR51" i="38"/>
  <c r="AR90" i="38"/>
  <c r="J118" i="38"/>
  <c r="H118" i="38"/>
  <c r="J158" i="38"/>
  <c r="H158" i="38"/>
  <c r="AN12" i="38"/>
  <c r="H560" i="38"/>
  <c r="J560" i="38"/>
  <c r="AM47" i="38"/>
  <c r="AR165" i="38"/>
  <c r="J165" i="38"/>
  <c r="H165" i="38"/>
  <c r="J150" i="38"/>
  <c r="H150" i="38"/>
  <c r="J134" i="38"/>
  <c r="H134" i="38"/>
  <c r="AR119" i="38"/>
  <c r="AQ107" i="38"/>
  <c r="AM107" i="38"/>
  <c r="AR85" i="38"/>
  <c r="AF12" i="38"/>
  <c r="F89" i="38"/>
  <c r="AR198" i="38"/>
  <c r="AR134" i="38"/>
  <c r="AL397" i="38"/>
  <c r="AM398" i="38"/>
  <c r="J561" i="38"/>
  <c r="H561" i="38"/>
  <c r="AI13" i="38"/>
  <c r="AB222" i="38"/>
  <c r="AE312" i="38"/>
  <c r="AR312" i="38" s="1"/>
  <c r="AF222" i="38"/>
  <c r="AI223" i="38"/>
  <c r="AB12" i="38"/>
  <c r="AE13" i="38"/>
  <c r="C57" i="27"/>
  <c r="C13" i="27"/>
  <c r="D57" i="27"/>
  <c r="C103" i="27"/>
  <c r="D80" i="27"/>
  <c r="C80" i="27"/>
  <c r="D103" i="27"/>
  <c r="Y327" i="38" l="1"/>
  <c r="Y526" i="38"/>
  <c r="Z526" i="38"/>
  <c r="Z190" i="38"/>
  <c r="Y397" i="38"/>
  <c r="AR207" i="38"/>
  <c r="H267" i="38"/>
  <c r="Z327" i="38"/>
  <c r="Z222" i="38"/>
  <c r="F222" i="38"/>
  <c r="H222" i="38" s="1"/>
  <c r="H149" i="38"/>
  <c r="AR345" i="38"/>
  <c r="J541" i="38"/>
  <c r="Z397" i="38"/>
  <c r="T106" i="38"/>
  <c r="H243" i="38"/>
  <c r="F397" i="38"/>
  <c r="J397" i="38" s="1"/>
  <c r="Y222" i="38"/>
  <c r="D106" i="38"/>
  <c r="F106" i="38" s="1"/>
  <c r="F190" i="38"/>
  <c r="H398" i="38"/>
  <c r="Z12" i="38"/>
  <c r="Z106" i="38"/>
  <c r="Y190" i="38"/>
  <c r="Y106" i="38" s="1"/>
  <c r="P566" i="38"/>
  <c r="Y12" i="38"/>
  <c r="H345" i="38"/>
  <c r="H328" i="38"/>
  <c r="AI327" i="38"/>
  <c r="AE190" i="38"/>
  <c r="J499" i="38"/>
  <c r="AM190" i="38"/>
  <c r="AR199" i="38"/>
  <c r="J47" i="38"/>
  <c r="AE397" i="38"/>
  <c r="W566" i="38"/>
  <c r="AR118" i="38"/>
  <c r="AR214" i="38"/>
  <c r="AR83" i="38"/>
  <c r="AQ222" i="38"/>
  <c r="AQ397" i="38"/>
  <c r="T566" i="38"/>
  <c r="AR499" i="38"/>
  <c r="AR389" i="38"/>
  <c r="F327" i="38"/>
  <c r="H327" i="38" s="1"/>
  <c r="AR235" i="38"/>
  <c r="AL106" i="38"/>
  <c r="AL566" i="38" s="1"/>
  <c r="AR383" i="38"/>
  <c r="AR164" i="38"/>
  <c r="AR89" i="38"/>
  <c r="Q566" i="38"/>
  <c r="AR267" i="38"/>
  <c r="AR149" i="38"/>
  <c r="AR133" i="38"/>
  <c r="AR47" i="38"/>
  <c r="AE327" i="38"/>
  <c r="AA566" i="38"/>
  <c r="AI190" i="38"/>
  <c r="AR526" i="38"/>
  <c r="V566" i="38"/>
  <c r="H526" i="38"/>
  <c r="AR243" i="38"/>
  <c r="AM222" i="38"/>
  <c r="K566" i="38"/>
  <c r="D566" i="38"/>
  <c r="F8" i="27" s="1"/>
  <c r="U566" i="38"/>
  <c r="AR260" i="38"/>
  <c r="M566" i="38"/>
  <c r="N566" i="38"/>
  <c r="H223" i="38"/>
  <c r="R566" i="38"/>
  <c r="L566" i="38"/>
  <c r="AH566" i="38"/>
  <c r="AP566" i="38"/>
  <c r="AM12" i="38"/>
  <c r="AQ327" i="38"/>
  <c r="O566" i="38"/>
  <c r="AM327" i="38"/>
  <c r="S566" i="38"/>
  <c r="AR398" i="38"/>
  <c r="AO566" i="38"/>
  <c r="X566" i="38"/>
  <c r="AC566" i="38"/>
  <c r="AR96" i="38"/>
  <c r="AI12" i="38"/>
  <c r="AG566" i="38"/>
  <c r="AQ190" i="38"/>
  <c r="H389" i="38"/>
  <c r="J389" i="38"/>
  <c r="AR223" i="38"/>
  <c r="AE222" i="38"/>
  <c r="AK566" i="38"/>
  <c r="AR328" i="38"/>
  <c r="AJ566" i="38"/>
  <c r="J235" i="38"/>
  <c r="H235" i="38"/>
  <c r="AE106" i="38"/>
  <c r="H12" i="38"/>
  <c r="E566" i="38"/>
  <c r="F9" i="27" s="1"/>
  <c r="J459" i="38"/>
  <c r="H459" i="38"/>
  <c r="AR13" i="38"/>
  <c r="AD566" i="38"/>
  <c r="AR107" i="38"/>
  <c r="AR191" i="38"/>
  <c r="AF106" i="38"/>
  <c r="AI106" i="38" s="1"/>
  <c r="AN566" i="38"/>
  <c r="AQ12" i="38"/>
  <c r="H133" i="38"/>
  <c r="J133" i="38"/>
  <c r="J164" i="38"/>
  <c r="H164" i="38"/>
  <c r="AM397" i="38"/>
  <c r="J190" i="38"/>
  <c r="H190" i="38"/>
  <c r="H89" i="38"/>
  <c r="J89" i="38"/>
  <c r="AQ106" i="38"/>
  <c r="AM106" i="38"/>
  <c r="AI222" i="38"/>
  <c r="AE12" i="38"/>
  <c r="AB566" i="38"/>
  <c r="J222" i="38" l="1"/>
  <c r="H397" i="38"/>
  <c r="Y566" i="38"/>
  <c r="Z566" i="38"/>
  <c r="AR397" i="38"/>
  <c r="AR190" i="38"/>
  <c r="AR222" i="38"/>
  <c r="J327" i="38"/>
  <c r="AR12" i="38"/>
  <c r="AQ566" i="38"/>
  <c r="AR327" i="38"/>
  <c r="AM566" i="38"/>
  <c r="AF566" i="38"/>
  <c r="AI566" i="38" s="1"/>
  <c r="AE566" i="38"/>
  <c r="F566" i="38"/>
  <c r="J566" i="38" s="1"/>
  <c r="AR106" i="38"/>
  <c r="J106" i="38"/>
  <c r="H106" i="38"/>
  <c r="F10" i="27" l="1"/>
  <c r="G16" i="27" s="1"/>
  <c r="AR566" i="38"/>
  <c r="F11" i="27" s="1"/>
  <c r="H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DICU</author>
  </authors>
  <commentList>
    <comment ref="D115" authorId="0">
      <text>
        <r>
          <rPr>
            <b/>
            <sz val="9"/>
            <color indexed="81"/>
            <rFont val="Tahoma"/>
            <family val="2"/>
          </rPr>
          <t>DICU:</t>
        </r>
        <r>
          <rPr>
            <sz val="9"/>
            <color indexed="81"/>
            <rFont val="Tahoma"/>
            <family val="2"/>
          </rPr>
          <t xml:space="preserve">
Son dos viajes CSUCA</t>
        </r>
      </text>
    </comment>
    <comment ref="D116" authorId="0">
      <text>
        <r>
          <rPr>
            <b/>
            <sz val="9"/>
            <color indexed="81"/>
            <rFont val="Tahoma"/>
            <family val="2"/>
          </rPr>
          <t>DICU:</t>
        </r>
        <r>
          <rPr>
            <sz val="9"/>
            <color indexed="81"/>
            <rFont val="Tahoma"/>
            <family val="2"/>
          </rPr>
          <t xml:space="preserve">
Son dos personas, un viaje</t>
        </r>
      </text>
    </comment>
  </commentList>
</comments>
</file>

<file path=xl/comments3.xml><?xml version="1.0" encoding="utf-8"?>
<comments xmlns="http://schemas.openxmlformats.org/spreadsheetml/2006/main">
  <authors>
    <author>aly13</author>
  </authors>
  <commentList>
    <comment ref="Q17"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<sst xmlns="http://schemas.openxmlformats.org/spreadsheetml/2006/main" count="10003" uniqueCount="1689">
  <si>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</si>
  <si>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</si>
  <si>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</si>
  <si>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</si>
  <si>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</si>
  <si>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</si>
  <si>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</si>
  <si>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</si>
  <si>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</si>
  <si>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</si>
  <si>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</si>
  <si>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</si>
  <si>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</si>
  <si>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</si>
  <si>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</si>
  <si>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</si>
  <si>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</si>
  <si>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</si>
  <si>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</si>
  <si>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</si>
  <si>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</si>
  <si>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</si>
  <si>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</si>
  <si>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</si>
  <si>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</si>
  <si>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</si>
  <si>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</si>
  <si>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</si>
  <si>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</si>
  <si>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</si>
  <si>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</si>
  <si>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</si>
  <si>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</si>
  <si>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</si>
  <si>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</si>
  <si>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</si>
  <si>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</si>
  <si>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</si>
  <si>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</si>
  <si>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</si>
  <si>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</si>
  <si>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</si>
  <si>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</si>
  <si>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</si>
  <si>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</si>
  <si>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</si>
  <si>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</si>
  <si>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</si>
  <si>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</si>
  <si>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</si>
  <si>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</si>
  <si>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</si>
  <si>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</si>
  <si>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</si>
  <si>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</si>
  <si>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</si>
  <si>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</si>
  <si>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</si>
  <si>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</si>
  <si>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</si>
  <si>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</si>
  <si>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</si>
  <si>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</si>
  <si>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</si>
  <si>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</si>
  <si>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</si>
  <si>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</si>
  <si>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</si>
  <si>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</si>
  <si>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</si>
  <si>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</si>
  <si>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</si>
  <si>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</si>
  <si>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</si>
  <si>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</si>
  <si>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</si>
  <si>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</si>
  <si>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</si>
  <si>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</si>
  <si>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</si>
  <si>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</si>
  <si>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</si>
  <si>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</si>
  <si>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</si>
  <si>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</si>
  <si>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</si>
  <si>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</si>
  <si>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</si>
  <si>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</si>
  <si>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</si>
  <si>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</si>
  <si>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</si>
  <si>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</si>
  <si>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</si>
  <si>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</si>
  <si>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</si>
  <si>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</si>
  <si>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</si>
  <si>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</si>
  <si>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</si>
  <si>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</si>
  <si>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</si>
  <si>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</si>
  <si>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</si>
  <si>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</si>
  <si>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</si>
  <si>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</si>
  <si>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</si>
  <si>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</si>
  <si>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</si>
  <si>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</si>
  <si>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</si>
  <si>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</si>
  <si>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</si>
  <si>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</si>
  <si>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</si>
  <si>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</si>
  <si>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</si>
  <si>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</si>
  <si>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</si>
  <si>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</si>
  <si>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</si>
  <si>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</si>
  <si>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</si>
  <si>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</si>
  <si>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</si>
  <si>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</si>
  <si>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</si>
  <si>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</si>
  <si>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</si>
  <si>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</si>
  <si>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</si>
  <si>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</si>
  <si>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</si>
  <si>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</si>
  <si>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</si>
  <si>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</si>
  <si>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</si>
  <si>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</si>
  <si>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</si>
  <si>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</si>
  <si>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</si>
  <si>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</si>
  <si>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</si>
  <si>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</si>
  <si>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</si>
  <si>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</si>
  <si>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</si>
  <si>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</si>
  <si>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</si>
  <si>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</si>
  <si>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</si>
  <si>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</si>
  <si>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</si>
  <si>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</si>
  <si>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</si>
  <si>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</si>
  <si>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</si>
  <si>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</si>
  <si>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</si>
  <si>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</si>
  <si>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</si>
  <si>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</si>
  <si>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</si>
  <si>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</si>
  <si>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</si>
  <si>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</si>
  <si>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</si>
  <si>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</si>
  <si>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</si>
  <si>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</si>
  <si>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</si>
  <si>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</si>
  <si>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</si>
  <si>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</si>
  <si>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</si>
  <si>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</si>
  <si>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</si>
  <si>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</si>
  <si>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</si>
  <si>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</si>
  <si>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</si>
  <si>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</si>
  <si>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</si>
  <si>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</si>
  <si>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</si>
  <si>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</si>
  <si>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</si>
  <si>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</si>
  <si>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</si>
  <si>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</si>
  <si>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</si>
  <si>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</si>
  <si>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</si>
  <si>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</si>
  <si>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</si>
  <si>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</si>
  <si>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</si>
  <si>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</si>
  <si>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</si>
  <si>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</si>
  <si>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</si>
  <si>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</si>
  <si>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</si>
  <si>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</si>
  <si>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</si>
  <si>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</si>
  <si>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</si>
  <si>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</si>
  <si>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</si>
  <si>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</si>
  <si>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</si>
  <si>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</si>
  <si>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</si>
  <si>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</si>
  <si>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</si>
  <si>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</si>
  <si>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</si>
  <si>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</si>
  <si>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</si>
  <si>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</si>
  <si>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</si>
  <si>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</si>
  <si>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</si>
  <si>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</si>
  <si>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</si>
  <si>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</si>
  <si>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</si>
  <si>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</si>
  <si>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</si>
  <si>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</si>
  <si>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</si>
  <si>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</si>
  <si>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</si>
  <si>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</si>
  <si>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</si>
  <si>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</si>
  <si>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</si>
  <si>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</si>
  <si>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</si>
  <si>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</si>
  <si>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</si>
  <si>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</si>
  <si>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</si>
  <si>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</si>
  <si>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</si>
  <si>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</si>
  <si>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</si>
  <si>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</si>
  <si>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</si>
  <si>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</si>
  <si>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</si>
  <si>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</si>
  <si>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</si>
  <si>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</si>
  <si>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</si>
  <si>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</si>
  <si>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</si>
  <si>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</si>
  <si>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</si>
  <si>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</si>
  <si>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</si>
  <si>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</si>
  <si>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</si>
  <si>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</si>
  <si>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</si>
  <si>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</si>
  <si>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</si>
  <si>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</si>
  <si>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</si>
  <si>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</si>
  <si>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</si>
  <si>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</si>
  <si>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</si>
  <si>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</si>
  <si>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</si>
  <si>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</si>
  <si>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</si>
  <si>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</si>
  <si>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</si>
  <si>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</si>
  <si>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</si>
  <si>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</si>
  <si>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</si>
  <si>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</si>
  <si>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</si>
  <si>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</si>
  <si>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</si>
  <si>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</si>
  <si>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</si>
  <si>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</si>
  <si>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</si>
  <si>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</si>
  <si>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</si>
  <si>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</si>
  <si>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</si>
  <si>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</si>
  <si>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</si>
  <si>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</si>
  <si>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</si>
  <si>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</si>
  <si>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</si>
  <si>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</si>
  <si>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</si>
  <si>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</si>
  <si>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</si>
  <si>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</si>
  <si>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</si>
  <si>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</si>
  <si>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</si>
  <si>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</si>
  <si>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</si>
  <si>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</si>
  <si>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</si>
  <si>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</si>
  <si>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</si>
  <si>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</si>
  <si>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</si>
  <si>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</si>
  <si>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</si>
  <si>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</si>
  <si>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</si>
  <si>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</si>
  <si>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</si>
  <si>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</si>
  <si>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</si>
  <si>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</si>
  <si>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</si>
  <si>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</si>
  <si>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</si>
  <si>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</si>
  <si>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</si>
  <si>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</si>
  <si>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</si>
  <si>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</si>
  <si>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</si>
  <si>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</si>
  <si>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</si>
  <si>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</si>
  <si>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</si>
  <si>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</si>
  <si>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</si>
  <si>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</si>
  <si>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</si>
  <si>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</si>
  <si>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</si>
  <si>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</si>
  <si>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</si>
  <si>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</si>
  <si>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</si>
  <si>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</si>
  <si>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</si>
  <si>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</si>
  <si>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</si>
  <si>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</si>
  <si>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</si>
  <si>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</si>
  <si>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</si>
  <si>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</si>
  <si>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</si>
  <si>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</si>
  <si>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</si>
  <si>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</si>
  <si>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</si>
  <si>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</si>
  <si>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</si>
  <si>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</si>
  <si>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</si>
  <si>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</si>
  <si>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</si>
  <si>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</si>
  <si>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</si>
  <si>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</si>
  <si>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</si>
  <si>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</si>
  <si>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</si>
  <si>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</si>
  <si>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</si>
  <si>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</si>
  <si>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</si>
  <si>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</si>
  <si>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</si>
  <si>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</si>
  <si>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</si>
  <si>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</si>
  <si>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</si>
  <si>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</si>
  <si>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</si>
  <si>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</si>
  <si>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</si>
  <si>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</si>
  <si>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</si>
  <si>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</si>
  <si>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</si>
  <si>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</si>
  <si>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</si>
  <si>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</si>
  <si>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</si>
  <si>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</si>
  <si>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</si>
  <si>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</si>
  <si>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</si>
  <si>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</si>
  <si>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</si>
  <si>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</si>
  <si>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</si>
  <si>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</si>
  <si>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</si>
  <si>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</si>
  <si>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</si>
  <si>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</si>
  <si>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</si>
  <si>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</si>
  <si>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</si>
  <si>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</si>
  <si>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</si>
  <si>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</si>
  <si>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</si>
  <si>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</si>
  <si>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</si>
  <si>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</si>
  <si>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</si>
  <si>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</si>
  <si>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</si>
  <si>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</si>
  <si>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</si>
  <si>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</si>
  <si>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</si>
  <si>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</si>
  <si>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</si>
  <si>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</si>
  <si>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</si>
  <si>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</si>
  <si>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</si>
  <si>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</si>
  <si>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</si>
  <si>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</si>
  <si>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</si>
  <si>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</si>
  <si>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</si>
  <si>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</si>
  <si>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</si>
  <si>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</si>
  <si>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</si>
  <si>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</si>
  <si>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</si>
  <si>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</si>
  <si>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</si>
  <si>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</si>
  <si>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</si>
  <si>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</si>
  <si>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</si>
  <si>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</si>
  <si>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</si>
  <si>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</si>
  <si>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</si>
  <si>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</si>
  <si>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</si>
  <si>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</si>
  <si>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</si>
  <si>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</si>
  <si>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</si>
  <si>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</si>
  <si>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</si>
  <si>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</si>
  <si>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</si>
  <si>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</si>
  <si>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</si>
  <si>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</si>
  <si>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</si>
  <si>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</si>
  <si>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</si>
  <si>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</si>
  <si>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</si>
  <si>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</si>
  <si>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</si>
  <si>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</si>
  <si>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</si>
  <si>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</si>
  <si>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</si>
  <si>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</si>
  <si>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</si>
  <si>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</si>
  <si>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</si>
  <si>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</si>
  <si>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</si>
  <si>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</si>
  <si>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</si>
  <si>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</si>
  <si>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</si>
  <si>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</si>
  <si>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</si>
  <si>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</si>
  <si>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</si>
  <si>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</si>
  <si>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</si>
  <si>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</si>
  <si>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</si>
  <si>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</si>
  <si>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</si>
  <si>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</si>
  <si>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</si>
  <si>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</si>
  <si>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</si>
  <si>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</si>
  <si>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</si>
  <si>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</si>
  <si>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</si>
  <si>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</si>
  <si>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</si>
  <si>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</si>
  <si>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</si>
  <si>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</si>
  <si>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</si>
  <si>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</si>
  <si>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</si>
  <si>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</si>
  <si>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</si>
  <si>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</si>
  <si>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</si>
  <si>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</si>
  <si>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</si>
  <si>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</si>
  <si>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</si>
  <si>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</si>
  <si>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</si>
  <si>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</si>
  <si>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</si>
  <si>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</si>
  <si>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</si>
  <si>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</si>
  <si>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</si>
  <si>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</si>
  <si>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</si>
  <si>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</si>
  <si>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</si>
  <si>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</si>
  <si>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</si>
  <si>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</si>
  <si>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</si>
  <si>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</si>
  <si>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</si>
  <si>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</si>
  <si>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</si>
  <si>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</si>
  <si>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</si>
  <si>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</si>
  <si>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</si>
  <si>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</si>
  <si>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</si>
  <si>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</si>
  <si>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</si>
  <si>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</si>
  <si>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</si>
  <si>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</si>
  <si>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</si>
  <si>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</si>
  <si>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</si>
  <si>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</si>
  <si>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</si>
  <si>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</si>
  <si>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</si>
  <si>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</si>
  <si>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</si>
  <si>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</si>
  <si>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</si>
  <si>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</si>
  <si>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</si>
  <si>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</si>
  <si>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</si>
  <si>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</si>
  <si>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</si>
  <si>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</si>
  <si>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</si>
  <si>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</si>
  <si>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</si>
  <si>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</si>
  <si>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</si>
  <si>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</si>
  <si>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</si>
  <si>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</si>
  <si>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</si>
  <si>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</si>
  <si>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</si>
  <si>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</si>
  <si>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</si>
  <si>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</si>
  <si>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</si>
  <si>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</si>
  <si>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</si>
  <si>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</si>
  <si>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</si>
  <si>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</si>
  <si>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</si>
  <si>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</si>
  <si>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</si>
  <si>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</si>
  <si>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</si>
  <si>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</si>
  <si>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</si>
  <si>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</si>
  <si>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</si>
  <si>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</si>
  <si>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</si>
  <si>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</si>
  <si>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</si>
  <si>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</si>
  <si>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</si>
  <si>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</si>
  <si>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</si>
  <si>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</si>
  <si>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</si>
  <si>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</si>
  <si>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</si>
  <si>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</si>
  <si>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</si>
  <si>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</si>
  <si>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</si>
  <si>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</si>
  <si>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</si>
  <si>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</si>
  <si>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</si>
  <si>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</si>
  <si>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</si>
  <si>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</si>
  <si>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</si>
  <si>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</si>
  <si>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</si>
  <si>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</si>
  <si>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</si>
  <si>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</si>
  <si>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</si>
  <si>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</si>
  <si>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</si>
  <si>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</si>
  <si>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</si>
  <si>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</si>
  <si>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</si>
  <si>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</si>
  <si>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</si>
  <si>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</si>
  <si>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</si>
  <si>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</si>
  <si>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</si>
  <si>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</si>
  <si>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</si>
  <si>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</si>
  <si>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</si>
  <si>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</si>
  <si>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</si>
  <si>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</si>
  <si>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</si>
  <si>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</si>
  <si>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</si>
  <si>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</si>
  <si>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</si>
  <si>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</si>
  <si>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</si>
  <si>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</si>
  <si>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</si>
  <si>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</si>
  <si>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</si>
  <si>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</si>
  <si>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</si>
  <si>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</si>
  <si>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</si>
  <si>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</si>
  <si>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</si>
  <si>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</si>
  <si>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</si>
  <si>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</si>
  <si>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</si>
  <si>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</si>
  <si>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</si>
  <si>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</si>
  <si>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</si>
  <si>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</si>
  <si>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</si>
  <si>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</si>
  <si>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</si>
  <si>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</si>
  <si>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</si>
  <si>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</si>
  <si>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</si>
  <si>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</si>
  <si>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</si>
  <si>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</si>
  <si>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</si>
  <si>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</si>
  <si>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</si>
  <si>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</si>
  <si>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</si>
  <si>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</si>
  <si>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</si>
  <si>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</si>
  <si>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</si>
  <si>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</si>
  <si>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</si>
  <si>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</si>
  <si>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</si>
  <si>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</si>
  <si>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</si>
  <si>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</si>
  <si>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</si>
  <si>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</si>
  <si>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</si>
  <si>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</si>
  <si>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</si>
  <si>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</si>
  <si>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</si>
  <si>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</si>
  <si>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</si>
  <si>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</si>
  <si>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</si>
  <si>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</si>
  <si>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</si>
  <si>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</si>
  <si>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</si>
  <si>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</si>
  <si>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</si>
  <si>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</si>
  <si>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</si>
  <si>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</si>
  <si>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</si>
  <si>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</si>
  <si>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</si>
  <si>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</si>
  <si>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</si>
  <si>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</si>
  <si>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</si>
  <si>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</si>
  <si>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</si>
  <si>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</si>
  <si>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</si>
  <si>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</si>
  <si>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</si>
  <si>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</si>
  <si>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</si>
  <si>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</si>
  <si>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</si>
  <si>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</si>
  <si>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</si>
  <si>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</si>
  <si>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</si>
  <si>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</si>
  <si>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</si>
  <si>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</si>
  <si>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</si>
  <si>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</si>
  <si>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</si>
  <si>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</si>
  <si>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</si>
  <si>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</si>
  <si>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</si>
  <si>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</si>
  <si>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</si>
  <si>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</si>
  <si>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</si>
  <si>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</si>
  <si>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</si>
  <si>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</si>
  <si>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</si>
  <si>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</si>
  <si>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</si>
  <si>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</si>
  <si>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</si>
  <si>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</si>
  <si>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</si>
  <si>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</si>
  <si>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</si>
  <si>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</si>
  <si>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</si>
  <si>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</si>
  <si>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</si>
  <si>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</si>
  <si>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</si>
  <si>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</si>
  <si>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</si>
  <si>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</si>
  <si>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</si>
  <si>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</si>
  <si>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</si>
  <si>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</si>
  <si>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</si>
  <si>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</si>
  <si>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</si>
  <si>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</si>
  <si>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</si>
  <si>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</si>
  <si>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</si>
  <si>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</si>
  <si>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</si>
  <si>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</si>
  <si>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</si>
  <si>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</si>
  <si>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</si>
  <si>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</si>
  <si>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</si>
  <si>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</si>
  <si>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</si>
  <si>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</si>
  <si>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</si>
  <si>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</si>
  <si>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</si>
  <si>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</si>
  <si>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</si>
  <si>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</si>
  <si>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</si>
  <si>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</si>
  <si>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</si>
  <si>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</si>
  <si>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</si>
  <si>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</si>
  <si>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</si>
  <si>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</si>
  <si>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</si>
  <si>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</si>
  <si>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</si>
  <si>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</si>
  <si>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</si>
  <si>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</si>
  <si>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</si>
  <si>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</si>
  <si>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</si>
  <si>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</si>
  <si>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</si>
  <si>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</si>
  <si>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</si>
  <si>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</si>
  <si>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</si>
  <si>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</si>
  <si>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</si>
  <si>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</si>
  <si>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</si>
  <si>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</si>
  <si>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</si>
  <si>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</si>
  <si>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</si>
  <si>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</si>
  <si>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</si>
  <si>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</si>
  <si>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</si>
  <si>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</si>
  <si>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</si>
  <si>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</si>
  <si>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</si>
  <si>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</si>
  <si>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</si>
  <si>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</si>
  <si>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</si>
  <si>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</si>
  <si>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</si>
  <si>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</si>
  <si>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</si>
  <si>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</si>
  <si>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</si>
  <si>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</si>
  <si>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</si>
  <si>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</si>
  <si>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</si>
  <si>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</si>
  <si>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</si>
  <si>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</si>
  <si>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</si>
  <si>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</si>
  <si>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</si>
  <si>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</si>
  <si>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</si>
  <si>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</si>
  <si>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</si>
  <si>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</si>
  <si>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</si>
  <si>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</si>
  <si>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</si>
  <si>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</si>
  <si>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</si>
  <si>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</si>
  <si>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</si>
  <si>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</si>
  <si>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</si>
  <si>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</si>
  <si>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</si>
  <si>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</si>
  <si>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</si>
  <si>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</si>
  <si>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</si>
  <si>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</si>
  <si>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</si>
  <si>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</si>
  <si>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</si>
  <si>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</si>
  <si>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</si>
  <si>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</si>
  <si>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</si>
  <si>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</si>
  <si>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</si>
  <si>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</si>
  <si>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</si>
  <si>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</si>
  <si>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</si>
  <si>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</si>
  <si>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</si>
  <si>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</si>
  <si>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</si>
  <si>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</si>
  <si>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</si>
  <si>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</si>
  <si>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</si>
  <si>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</si>
  <si>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</si>
  <si>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</si>
  <si>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</si>
  <si>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</si>
  <si>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</si>
  <si>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</si>
  <si>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</si>
  <si>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</si>
  <si>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</si>
  <si>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</si>
  <si>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</si>
  <si>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</si>
  <si>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</si>
  <si>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</si>
  <si>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</si>
  <si>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</si>
  <si>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</si>
  <si>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</si>
  <si>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</si>
  <si>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</si>
  <si>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</si>
  <si>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</si>
  <si>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</si>
  <si>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</si>
  <si>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</si>
  <si>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</si>
  <si>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</si>
  <si>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</si>
  <si>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</si>
  <si>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</si>
  <si>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</si>
  <si>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</si>
  <si>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</si>
  <si>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</si>
  <si>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</si>
  <si>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</si>
  <si>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</si>
  <si>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</si>
  <si>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</si>
  <si>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</si>
  <si>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</si>
  <si>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</si>
  <si>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</si>
  <si>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</si>
  <si>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</si>
  <si>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</si>
  <si>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</si>
  <si>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</si>
  <si>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</si>
  <si>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</si>
  <si>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</si>
  <si>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</si>
  <si>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</si>
  <si>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</si>
  <si>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</si>
  <si>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</si>
  <si>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</si>
  <si>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</si>
  <si>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</si>
  <si>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</si>
  <si>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</si>
  <si>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</si>
  <si>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</si>
  <si>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</si>
  <si>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</si>
  <si>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</si>
  <si>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</si>
  <si>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</si>
  <si>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</si>
  <si>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</si>
  <si>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</si>
  <si>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</si>
  <si>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</si>
  <si>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</si>
  <si>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</si>
  <si>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</si>
  <si>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</si>
  <si>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</si>
  <si>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</si>
  <si>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</si>
  <si>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</si>
  <si>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</si>
  <si>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</si>
  <si>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</si>
  <si>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</si>
  <si>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</si>
  <si>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</si>
  <si>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</si>
  <si>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</si>
  <si>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</si>
  <si>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</si>
  <si>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</si>
  <si>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</si>
  <si>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</si>
  <si>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</si>
  <si>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</si>
  <si>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</si>
  <si>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</si>
  <si>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</si>
  <si>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</si>
  <si>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</si>
  <si>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</si>
  <si>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</si>
  <si>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</si>
  <si>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</si>
  <si>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</si>
  <si>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</si>
  <si>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</si>
  <si>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</si>
  <si>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</si>
  <si>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</si>
  <si>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</si>
  <si>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</si>
  <si>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</si>
  <si>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</si>
  <si>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</si>
  <si>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</si>
  <si>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</si>
  <si>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</si>
  <si>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</si>
  <si>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</si>
  <si>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</si>
  <si>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</si>
  <si>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</si>
  <si>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</si>
  <si>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</si>
  <si>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</si>
  <si>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</si>
  <si>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</si>
  <si>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</si>
  <si>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</si>
  <si>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</si>
  <si>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</si>
  <si>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</si>
  <si>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</si>
  <si>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</si>
  <si>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</si>
  <si>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</si>
  <si>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</si>
  <si>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</si>
  <si>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</si>
  <si>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</si>
  <si>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</si>
  <si>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</si>
  <si>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</si>
  <si>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</si>
  <si>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</si>
  <si>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</si>
  <si>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</si>
  <si>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</si>
  <si>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</si>
  <si>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</si>
  <si>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</si>
  <si>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</si>
  <si>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</si>
  <si>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</si>
  <si>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</si>
  <si>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</si>
  <si>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</si>
  <si>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</si>
  <si>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</si>
  <si>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</si>
  <si>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</si>
  <si>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</si>
  <si>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</si>
  <si>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</si>
  <si>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</si>
  <si>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</si>
  <si>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</si>
  <si>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</si>
  <si>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</si>
  <si>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</si>
  <si>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</si>
  <si>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</si>
  <si>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</si>
  <si>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</si>
  <si>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</si>
  <si>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</si>
  <si>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</si>
  <si>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</si>
  <si>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</si>
  <si>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</si>
  <si>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</si>
  <si>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</si>
  <si>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</si>
  <si>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</si>
  <si>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</si>
  <si>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</si>
  <si>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</si>
  <si>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</si>
  <si>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</si>
  <si>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</si>
  <si>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</si>
  <si>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</si>
  <si>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</si>
  <si>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</si>
  <si>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</si>
  <si>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</si>
  <si>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</si>
  <si>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</si>
  <si>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</si>
  <si>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</si>
  <si>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</si>
  <si>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</si>
  <si>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</si>
  <si>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</si>
  <si>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</si>
  <si>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</si>
  <si>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</si>
  <si>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</si>
  <si>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</si>
  <si>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</si>
  <si>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</si>
  <si>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</si>
  <si>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</si>
  <si>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</si>
  <si>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</si>
  <si>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</si>
  <si>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</si>
  <si>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</si>
  <si>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</si>
  <si>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</si>
  <si>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</si>
  <si>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</si>
  <si>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</si>
  <si>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</si>
  <si>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</si>
  <si>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</si>
  <si>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</si>
  <si>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</si>
  <si>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</si>
  <si>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</si>
  <si>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</si>
  <si>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</si>
  <si>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</si>
  <si>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</si>
  <si>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</si>
  <si>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</si>
  <si>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</si>
  <si>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</si>
  <si>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</si>
  <si>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</si>
  <si>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</si>
  <si>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</si>
  <si>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</si>
  <si>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</si>
  <si>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</si>
  <si>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</si>
  <si>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</si>
  <si>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</si>
  <si>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</si>
  <si>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</si>
  <si>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</si>
  <si>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</si>
  <si>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</si>
  <si>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</si>
  <si>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</si>
  <si>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</si>
  <si>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</si>
  <si>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</si>
  <si>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</si>
  <si>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</si>
  <si>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</si>
  <si>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</si>
  <si>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</si>
  <si>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</si>
  <si>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</si>
  <si>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</si>
  <si>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</si>
  <si>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</si>
  <si>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</si>
  <si>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</si>
  <si>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</si>
  <si>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</si>
  <si>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</si>
  <si>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</si>
  <si>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</si>
  <si>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</si>
  <si>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</si>
  <si>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</si>
  <si>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</si>
  <si>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</si>
  <si>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</si>
  <si>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</si>
  <si>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</si>
  <si>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</si>
  <si>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</si>
  <si>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</si>
  <si>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</si>
  <si>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</si>
  <si>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</si>
  <si>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</si>
  <si>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</si>
  <si>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</si>
  <si>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</si>
  <si>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</si>
  <si>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</si>
  <si>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</si>
  <si>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</si>
  <si>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</si>
  <si>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</si>
  <si>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</si>
  <si>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</si>
  <si>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</si>
  <si>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</si>
  <si>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</si>
  <si>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</si>
  <si>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</si>
  <si>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</si>
  <si>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</si>
  <si>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</si>
  <si>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</si>
  <si>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</si>
  <si>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</si>
  <si>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</si>
  <si>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</si>
  <si>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</si>
  <si>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</si>
  <si>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</si>
  <si>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</si>
  <si>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</si>
  <si>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</si>
  <si>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</si>
  <si>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</si>
  <si>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</si>
  <si>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</si>
  <si>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</si>
  <si>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</si>
  <si>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</si>
  <si>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</si>
  <si>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</si>
  <si>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</si>
  <si>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</si>
  <si>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</si>
  <si>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</si>
  <si>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</si>
  <si>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</si>
  <si>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</si>
  <si>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</si>
  <si>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</si>
  <si>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</si>
  <si>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</si>
  <si>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</si>
  <si>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</si>
  <si>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</si>
  <si>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</si>
  <si>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</si>
  <si>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</si>
  <si>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</si>
  <si>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</si>
  <si>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</si>
  <si>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</si>
  <si>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</si>
  <si>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</si>
  <si>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</si>
  <si>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</si>
  <si>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</si>
  <si>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</si>
  <si>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</si>
  <si>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</si>
  <si>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</si>
  <si>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</si>
  <si>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</si>
  <si>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</si>
  <si>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</si>
  <si>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</si>
  <si>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</si>
  <si>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</si>
  <si>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</si>
  <si>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</si>
  <si>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</si>
  <si>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</si>
  <si>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</si>
  <si>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</si>
  <si>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</si>
  <si>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</si>
  <si>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</si>
  <si>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</si>
  <si>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</si>
  <si>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</si>
  <si>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</si>
  <si>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</si>
  <si>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</si>
  <si>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</si>
  <si>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</si>
  <si>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</si>
  <si>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</si>
  <si>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</si>
  <si>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</si>
  <si>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</si>
  <si>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</si>
  <si>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</si>
  <si>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</si>
  <si>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</si>
  <si>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</si>
  <si>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</si>
  <si>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</si>
  <si>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</si>
  <si>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</si>
  <si>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</si>
  <si>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</si>
  <si>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</si>
  <si>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</si>
  <si>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</si>
  <si>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</si>
  <si>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</si>
  <si>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</si>
  <si>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</si>
  <si>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</si>
  <si>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</si>
  <si>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</si>
  <si>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</si>
  <si>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</si>
  <si>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</si>
  <si>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</si>
  <si>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</si>
  <si>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</si>
  <si>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</si>
  <si>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</si>
  <si>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</si>
  <si>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</si>
  <si>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</si>
  <si>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</si>
  <si>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</si>
  <si>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</si>
  <si>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</si>
  <si>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</si>
  <si>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</si>
  <si>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</si>
  <si>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</si>
  <si>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</si>
  <si>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</si>
  <si>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</si>
  <si>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</si>
  <si>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</si>
  <si>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</si>
  <si>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</si>
  <si>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</si>
  <si>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</si>
  <si>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</si>
  <si>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</si>
  <si>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</si>
  <si>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</si>
  <si>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</si>
  <si>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</si>
  <si>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</si>
  <si>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</si>
  <si>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</si>
  <si>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</si>
  <si>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</si>
  <si>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</si>
  <si>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</si>
  <si>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</si>
  <si>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</si>
  <si>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</si>
  <si>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</si>
  <si>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</si>
  <si>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</si>
  <si>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</si>
  <si>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</si>
  <si>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</si>
  <si>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</si>
  <si>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</si>
  <si>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</si>
  <si>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</si>
  <si>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</si>
  <si>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</si>
  <si>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</si>
  <si>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</si>
  <si>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</si>
  <si>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</si>
  <si>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</si>
  <si>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</si>
  <si>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</si>
  <si>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</si>
  <si>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</si>
  <si>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</si>
  <si>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</si>
  <si>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</si>
  <si>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</si>
  <si>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</si>
  <si>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</si>
  <si>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</si>
  <si>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</si>
  <si>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</si>
  <si>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</si>
  <si>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</si>
  <si>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</si>
  <si>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</si>
  <si>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</si>
  <si>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</si>
  <si>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</si>
  <si>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</si>
  <si>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</si>
  <si>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</si>
  <si>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</si>
  <si>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</si>
  <si>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</si>
  <si>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</si>
  <si>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</si>
  <si>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</si>
  <si>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</si>
  <si>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</si>
  <si>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</si>
  <si>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</si>
  <si>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</si>
  <si>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</si>
  <si>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</si>
  <si>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</si>
  <si>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</si>
  <si>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</si>
  <si>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</si>
  <si>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</si>
  <si>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</si>
  <si>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</si>
  <si>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</si>
  <si>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</si>
  <si>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</si>
  <si>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</si>
  <si>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</si>
  <si>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</si>
  <si>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</si>
  <si>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</si>
  <si>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</si>
  <si>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</si>
  <si>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</si>
  <si>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</si>
  <si>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</si>
  <si>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</si>
  <si>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</si>
  <si>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</si>
  <si>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</si>
  <si>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</si>
  <si>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</si>
  <si>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</si>
  <si>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</si>
  <si>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</si>
  <si>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</si>
  <si>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</si>
  <si>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</si>
  <si>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</si>
  <si>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</si>
  <si>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</si>
  <si>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</si>
  <si>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</si>
  <si>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</si>
  <si>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</si>
  <si>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</si>
  <si>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</si>
  <si>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</si>
  <si>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</si>
  <si>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</si>
  <si>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</si>
  <si>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</si>
  <si>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</si>
  <si>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</si>
  <si>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</si>
  <si>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</si>
  <si>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</si>
  <si>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</si>
  <si>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</si>
  <si>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</si>
  <si>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</si>
  <si>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</si>
  <si>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</si>
  <si>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</si>
  <si>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</si>
  <si>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</si>
  <si>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</si>
  <si>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</si>
  <si>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</si>
  <si>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</si>
  <si>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</si>
  <si>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</si>
  <si>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</si>
  <si>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</si>
  <si>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</si>
  <si>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</si>
  <si>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</si>
  <si>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</si>
  <si>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</si>
  <si>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</si>
  <si>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</si>
  <si>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</si>
  <si>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</si>
  <si>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</si>
  <si>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</si>
  <si>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</si>
  <si>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</si>
  <si>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</si>
  <si>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</si>
  <si>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</si>
  <si>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</si>
  <si>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</si>
  <si>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</si>
  <si>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</si>
  <si>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</si>
  <si>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</si>
  <si>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</si>
  <si>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</si>
  <si>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</si>
  <si>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</si>
  <si>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</si>
  <si>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</si>
  <si>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</si>
  <si>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</si>
  <si>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</si>
  <si>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</si>
  <si>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</si>
  <si>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</si>
  <si>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</si>
  <si>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</si>
  <si>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</si>
  <si>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</si>
  <si>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</si>
  <si>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</si>
  <si>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</si>
  <si>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</si>
  <si>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</si>
  <si>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</si>
  <si>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</si>
  <si>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</si>
  <si>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</si>
  <si>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DIRECCIÓN DEL SISTEMA DE ESTUDIOS DE POSGRADO</t>
  </si>
  <si>
    <t>CUADRO DE MANDO ESTRATÉGICO 2016</t>
  </si>
  <si>
    <t>1. Posicionar a la UNAH como una institución líder en la formación de posgrados a nivel nacional, generando oferta de posgrados con estricta pertinencia tomando como referencia las necesidades de conocimiento que los distintos sectores de la sociedad hondureña requieren, mismos unidos a la calidad de los programas y a su capacidad de actualización, en consonancia con los desafíos de crecimiento y desarrollo del país y la región.</t>
  </si>
  <si>
    <t>A) La Dirección del Sistema de Estudios de Posgrado se inserta en el eje de Los posgrados, la UNAH y el país; asesorando el diseño de propuestas de posgrados que el país, la ciencia y la propia universidad necesitan, contribuyendo de esa  manera al desarrollo económico, político y social de nuestro país.</t>
  </si>
  <si>
    <t>a.1</t>
  </si>
  <si>
    <t>Necesidad de identificar, diseñar y aprobar los posgrados que el país, la ciencia y la UNAH necesitan.</t>
  </si>
  <si>
    <t>Acuerdo de aprobación
propuestas acompañadas</t>
  </si>
  <si>
    <t>Facultades y Centros Regionales</t>
  </si>
  <si>
    <t>Departamento: Desarrollo Curricular, Gestión y Cooperación, y Proyectos de investigación.</t>
  </si>
  <si>
    <t>Carreras de posgrado</t>
  </si>
  <si>
    <t>Recursos financieros disponibles.</t>
  </si>
  <si>
    <t>Acondicionamiento y equipamiento del espacio físico y contratación de personal  como parte de los recursos necesarios para el desarrollo y gestión de los posgrados.</t>
  </si>
  <si>
    <t>Equipo adquirido</t>
  </si>
  <si>
    <t>Departamentos de la Dirección del Sistema de Estudios de Posgrado.</t>
  </si>
  <si>
    <t xml:space="preserve">Departamento de Administración y Presupuesto.
</t>
  </si>
  <si>
    <t>c) La Dirección del Sistema de Estudios de Posgrado se inserta en el eje de Evaluación y Acreditación; procurando la evaluación del desempeño de las Carreras de Posgrado, de conformidad con los estándares de calidad a nivel internacional.</t>
  </si>
  <si>
    <t>Departamento de Evaluación y Acreditación.</t>
  </si>
  <si>
    <t>La disposición de los coordinadores de las carreras de posgrado  en colaborar con el proceso</t>
  </si>
  <si>
    <t xml:space="preserve">La autoevaluación es necesaria porque puede identificar el estado actual del posgrado, brindando un análisis global de su funcionamiento que considere aquellos aspectos que experimentaron cambios y el impacto de esos cambios sobre el proceso de formación. </t>
  </si>
  <si>
    <t>Planes de mejora</t>
  </si>
  <si>
    <t>D) La Dirección del Sistema de Estudios de Posgrado se inserta en el eje de Investigación, Desarrollo e Innovación; impulsando la integración de la función de investigación en los diferentes posgrados y promoviendo el programa de incentivos que la UNAH ofrece: becas de investigación, capacitaciones, revistas, congresos, y la estructura de investigación de la UNAH (Institutos, grupos, observatorios) todo ello en alineamiento con las prioridades de investigación de la UNAH, de la facultad y centro regional.</t>
  </si>
  <si>
    <t>d.2</t>
  </si>
  <si>
    <t>La necesidad de mejorar las competencias y destrezas en investigación en la formación de estudiantes de posgrado.</t>
  </si>
  <si>
    <t>Catálogo de grupos de investigación</t>
  </si>
  <si>
    <t>Estudiantes de carreras de posgrado</t>
  </si>
  <si>
    <t>Departamento de Gestión y Cooperación.</t>
  </si>
  <si>
    <t>d.3</t>
  </si>
  <si>
    <t xml:space="preserve">Estudiantes con habilidades y competencias en investigación capaces de publicar artículos. </t>
  </si>
  <si>
    <t>Artículos publicados en revistas científicas.</t>
  </si>
  <si>
    <t>Estudiantes de carreras de posgrado.</t>
  </si>
  <si>
    <t xml:space="preserve">Departamentos: Proyectos de investigación y Documentación e Información. </t>
  </si>
  <si>
    <t>Disponibilidad de recursos financieros y participación de las carreras de posgrado.</t>
  </si>
  <si>
    <t>La importancia de compartir temas relacionados con la gestión  y desarrollo de los posgrados a nivel nacional e internacional, para fortalecer la calidad y pertinencia de los mismo, de manera que se conviertan en ejes potenciadores de la investigación científica, el desarrollo tecnológico y la innovación.</t>
  </si>
  <si>
    <t>Programa de ponencias.</t>
  </si>
  <si>
    <t>Carreras de posgrado.</t>
  </si>
  <si>
    <t xml:space="preserve">Convenios firmados. </t>
  </si>
  <si>
    <t>f.1</t>
  </si>
  <si>
    <t>Recepción de propuestas de apertura de programas de posgrados para revisión y aprobación.</t>
  </si>
  <si>
    <t>Necesidad de identificar, diseñar y aprobar los posgrados que la región y el centro universitario necesitan.</t>
  </si>
  <si>
    <t>Oficio dictamen.</t>
  </si>
  <si>
    <t>Comunidad universitaria (posgrado).</t>
  </si>
  <si>
    <t>Departamentos: Política de Investigación y Posgrado, Desarrollo Curricular y Proyectos de Investigación.</t>
  </si>
  <si>
    <t>f.2</t>
  </si>
  <si>
    <t>Cooperación nacional e internacional con interés en establecer alianzas y convenios con la UNAH.</t>
  </si>
  <si>
    <t xml:space="preserve">La necesidad de impulsar la movilidad de profesores y estudiantes de posgrados con universidades nacionales e internacionales. </t>
  </si>
  <si>
    <t>Departamentos: Gestión y Cooperación, y Política.</t>
  </si>
  <si>
    <t>G) Las facultades y los centro regionales se insertan en el eje de Formación y capacitación; registrando y acreditando un equipo de profesionales especializados en la gestión de posgrados, incluyendo el componente de investigación.</t>
  </si>
  <si>
    <t>g.1</t>
  </si>
  <si>
    <t>Disponibilidad según recursos financieros y demanda de participantes a optar en la capacitación.</t>
  </si>
  <si>
    <t>Listados de participantes.</t>
  </si>
  <si>
    <t>Comunidad universitaria.</t>
  </si>
  <si>
    <t>g.2</t>
  </si>
  <si>
    <t>Departamento: Proyectos de Investigación y Desarrollo curricular.</t>
  </si>
  <si>
    <t xml:space="preserve">Servicios de Transporte </t>
  </si>
  <si>
    <t>trifolios</t>
  </si>
  <si>
    <t>separadores</t>
  </si>
  <si>
    <t>carpetas</t>
  </si>
  <si>
    <t>libretas</t>
  </si>
  <si>
    <t>fotocopias</t>
  </si>
  <si>
    <t xml:space="preserve">afiches </t>
  </si>
  <si>
    <t>banner</t>
  </si>
  <si>
    <t>flores</t>
  </si>
  <si>
    <t>Otros servicios financieros</t>
  </si>
  <si>
    <t>viáticos internacionales</t>
  </si>
  <si>
    <t>viáticos nacionales</t>
  </si>
  <si>
    <t>alimentos( eventos)</t>
  </si>
  <si>
    <t>programas</t>
  </si>
  <si>
    <t>Bolsas de cartón</t>
  </si>
  <si>
    <t>cartón para diploma</t>
  </si>
  <si>
    <t>bolsas para basura (caja)</t>
  </si>
  <si>
    <t>porta banner</t>
  </si>
  <si>
    <t>lápices</t>
  </si>
  <si>
    <t>marcadores</t>
  </si>
  <si>
    <t xml:space="preserve">maskin tape </t>
  </si>
  <si>
    <t>borrador de pizarra</t>
  </si>
  <si>
    <t>papel para laminar</t>
  </si>
  <si>
    <t>cordones para gafete paquete</t>
  </si>
  <si>
    <t>vasos fardo</t>
  </si>
  <si>
    <t>platos  fardo</t>
  </si>
  <si>
    <t>cucharas fardo</t>
  </si>
  <si>
    <t>tenedores fardo</t>
  </si>
  <si>
    <t xml:space="preserve">tinta para impresora  </t>
  </si>
  <si>
    <t>alquiler de equipo audiovisual</t>
  </si>
  <si>
    <t>grabaciones y filmaciones</t>
  </si>
  <si>
    <t>Documentación enviada</t>
  </si>
  <si>
    <t>pasajes internacionales</t>
  </si>
  <si>
    <t>Porcentaje de recurso humano contratado</t>
  </si>
  <si>
    <t>b.1</t>
  </si>
  <si>
    <t>c.1</t>
  </si>
  <si>
    <t>d.1</t>
  </si>
  <si>
    <t>4) Impulsar junto a las coordinaciones de carreras,  el proceso de la integración de los estudiantes de posgrado de un 2% a los grupos de investigación de la UNAH.</t>
  </si>
  <si>
    <t>g.3</t>
  </si>
  <si>
    <t>g.4</t>
  </si>
  <si>
    <t>Sobre contrataciones 129 y 249</t>
  </si>
  <si>
    <r>
      <t xml:space="preserve">Iniciativas de apertura de nuevos posgrados y conformación de comisiones curriculares para el trabajo de </t>
    </r>
    <r>
      <rPr>
        <sz val="12"/>
        <color theme="1"/>
        <rFont val="Calibri"/>
        <family val="2"/>
      </rPr>
      <t>propuestas,</t>
    </r>
    <r>
      <rPr>
        <sz val="12"/>
        <rFont val="Calibri"/>
        <family val="2"/>
      </rPr>
      <t xml:space="preserve"> mismas que darían lugar a la recepción de propuestas de apertura de programas de posgrados para revisión y aprobación.</t>
    </r>
  </si>
  <si>
    <t>B) La Dirección del Sistema de Estudios de Posgrado se inserta en el eje de Gestión Académico Institucional, asesorando el proceso de creación y aprobación de nuevas ofertas, sean éstas académicos o profesionalizantes, misma con un sistema integrado plenamente a los departamentos.</t>
  </si>
  <si>
    <t>2) Contar con recurso humano disponible para la ejecución del programa de posgrado.</t>
  </si>
  <si>
    <t>Porcentaje de estudiantes de posgrado incorporados a grupos de investigación.</t>
  </si>
  <si>
    <t>Disposición del estudiante a integrarse a los grupos de investigación con el apoyo de la coordinación de la carrera de posgrado.</t>
  </si>
  <si>
    <t>Necesidad de publicar los resultados de investigación generados en los posgrados.</t>
  </si>
  <si>
    <t>Comisión coordinadora</t>
  </si>
  <si>
    <t>7) Impulsar y acompañar los procesos de negociación y suscripción de convenios para el desarrollo de dos posgrados estratégicos impartidos por contrapartes internacionales.</t>
  </si>
  <si>
    <t xml:space="preserve">8) Gestionar la firma de convenios con  universidades públicas de la región centroamericana en coordinación con la VRI,  para movilidad de profesores investigadores y estudiantes en la participación de cursos, proyectos, pasantías y otros.
</t>
  </si>
  <si>
    <r>
      <t xml:space="preserve">14) Dar capacitación a coordinadores de posgrado y a los miembros de las comisiones y subcomisiones de desarrllo curricular en </t>
    </r>
    <r>
      <rPr>
        <b/>
        <sz val="12"/>
        <rFont val="Calibri"/>
        <family val="2"/>
      </rPr>
      <t>diseño y rediseño de carreras de posgrado</t>
    </r>
  </si>
  <si>
    <t xml:space="preserve"> Nùmero de artículos publicados</t>
  </si>
  <si>
    <t>5) Promover la publicación de  artículos científicos producto de resultados de investigación del plan de estudios y de trabajos de graduación en las diferentes revistas científicas de la DICyP.</t>
  </si>
  <si>
    <t>Número de planes acompañados en el rediseño</t>
  </si>
  <si>
    <t>Mejorar en cantidad y calidad el recurso humano de la UNAH dedicado a las actividades de diseño y rediseño de carreras</t>
  </si>
  <si>
    <t>Mejorar en cantidad y calidad el recurso humano de la UNAH dedicado a las actividades de creación de carreras de posgrado</t>
  </si>
  <si>
    <t>1) Impulsar la creación de 10 nuevos posgrados considerados estratégicos en consonancia con las necesidades del desarrollo nacional y regional, científico y tecnológico con el asesoramiento y acompañamiento a las subcomisiones de desarrollo curricular de los departamentos académicos en la elaboración y revisión de propuestas de posgrados.</t>
  </si>
  <si>
    <t>Ya</t>
  </si>
  <si>
    <t>Número de profesores capacitados</t>
  </si>
  <si>
    <t>Apoyar la realización del X Congreso de Investigación Científica.</t>
  </si>
  <si>
    <t xml:space="preserve">Porcentaje de apoyo en la realización del X Congreso de Investigación Científica </t>
  </si>
  <si>
    <t>d.4</t>
  </si>
  <si>
    <t xml:space="preserve">papel </t>
  </si>
  <si>
    <t>Viáticos internacionales</t>
  </si>
  <si>
    <t>f.3</t>
  </si>
  <si>
    <t>35) Apoyar la ejecución de los acuerdos contraídos en el Consejo del CSUCA/SICAR.</t>
  </si>
  <si>
    <t>Porcentaje de ejecución de los acuerdos del Consejo del CSUCA</t>
  </si>
  <si>
    <t>Contar con las recursos disponibles.</t>
  </si>
  <si>
    <t>El CSUCA desde su fundación hasta la fecha, ha desarrollado una cantidad de programas y proyectos académicos de cobertura regional, de gran impacto en la modernización de las instituciones universitarias centroamericanas, la movilidad académica y cooperación regional en la educación superior.</t>
  </si>
  <si>
    <t>Convocatorias e informes.</t>
  </si>
  <si>
    <t>Comunidad científica</t>
  </si>
  <si>
    <t xml:space="preserve">Dirección y Coordinación General de la Dirección de Investigación Científica y Posgrado. </t>
  </si>
  <si>
    <t>Pasajes al exterior</t>
  </si>
  <si>
    <t>3) Dar acompañamiento a 25 carreras de posgrado  en el proceso de rediseño del plan de estudios,  tomando como base los resultados del plan de mejora.</t>
  </si>
  <si>
    <t>6) Organizar y realizar el III  congreso de   Gestión de Posgrado, con la participación de  docentes y estudiantes de posgrado.</t>
  </si>
  <si>
    <r>
      <t xml:space="preserve">12) Dar capacitación a 15 profesores de los posgrados académicos en  </t>
    </r>
    <r>
      <rPr>
        <b/>
        <sz val="12"/>
        <rFont val="Calibri"/>
        <family val="2"/>
      </rPr>
      <t xml:space="preserve">asesoría de trabajo de graduación.
</t>
    </r>
  </si>
  <si>
    <t>Mejorar el nivel académico de los estudiantes de primer ingreso de posgrado para obtener mejores trabajos de graduación.</t>
  </si>
  <si>
    <t>Número de propuestas atendidas y revisadas</t>
  </si>
  <si>
    <t xml:space="preserve">Número de convenios suscritos
</t>
  </si>
  <si>
    <r>
      <t xml:space="preserve">15) Dar capacitación a profesores de la UNAH en </t>
    </r>
    <r>
      <rPr>
        <b/>
        <sz val="12"/>
        <rFont val="Calibri"/>
        <family val="2"/>
        <scheme val="minor"/>
      </rPr>
      <t>elaboración de propuestas para la creación de carreras de  posgrados.</t>
    </r>
  </si>
  <si>
    <r>
      <t xml:space="preserve">11) Dar capacitación a  15 profesores de los posgrados profesionalzantes en </t>
    </r>
    <r>
      <rPr>
        <b/>
        <sz val="12"/>
        <rFont val="Calibri"/>
        <family val="2"/>
      </rPr>
      <t>asesoría de trabajo de graduación.</t>
    </r>
  </si>
  <si>
    <t>a.1)  La Dirección del Sistema de Estudios de Posgrado promueve una oferta de posgrados en base a la demanda del país y las necesidades en ciencia y tecnología.</t>
  </si>
  <si>
    <t>b.1)  La Dirección del Sistema de Estudios de Posgrado fortalece su funcionamiento  a través de la adquisición de diferentes recursos.</t>
  </si>
  <si>
    <t xml:space="preserve">c.1)La Dirección del Sistema de Estudios de Posgrado diseña el sistema de gestión de la calidad de las carreras afines a las demandas regionales e internacionales sobre autoevaluación con fines de mejora continua; impulsa el proceso de autoevaluación, evaluación, rediseño y acreditación de los posgrados de las facultades y los centros regionales, además  promueve la creación o reconversión de algunos posgrados de la UNAH en posgrados regionales. </t>
  </si>
  <si>
    <t>d.1) La Dirección del Sistema de Estudios de Posgrado promueve la integración de los estudiantes de posgrado a los grupos de investigación para desarrollar proyectos de investigación.</t>
  </si>
  <si>
    <t>d.2) La Dirección del Sistema de Estudios de Posgrado promueve mecanismos de publicación, comunicación y difusión de resultados y actividades de investigación.</t>
  </si>
  <si>
    <t>f.1) La Dirección del Sistema de Estudios de Posgrado asesora el  diseño y desarrollo de una oferta educativa de posgrados en los centros universitarios regionales de acuerdo a las necesidades de la región y del centro universitario.</t>
  </si>
  <si>
    <t xml:space="preserve">f.2) La Dirección del Sistema de Estudios de Posgrado gestiona el establecimiento de vínculos de cooperación con universidades públicas de la región centroamericana  para movilidad de docentes, investigadores y estudiantes en la participación de cursos, proyectos, pasantías y otros. </t>
  </si>
  <si>
    <t>f.3)La Dirección de Posgrado fortalece los vínculos de la UNAH con la gestión de convenios con el gobierno, sectores productivos, sociales y otras universidades, en torno a la investigación científica, para contribuir de forma integral al conocimiento y solución de los principales problemas del país</t>
  </si>
  <si>
    <t>g.1) La Dirección del Sistema de Estudios de Posgrado ofrece a las facultades y a los centros regionales un programa de capacitación en investigación, asesoría de trabajo de graduación, y diseño y rediseño de planes de estudios.</t>
  </si>
  <si>
    <t xml:space="preserve">Recursos financieros disponibles para la realización del Congreso, participación y compromiso de las 120 unidades académicas que conforman a las 10 facultades y 8 centros regionales (carreras, departamentos, coordinaciones).
</t>
  </si>
  <si>
    <t>Necesidad de que las facultades y centros regionales se inserten en la investigación y participen en congresos para intercambiar avances, resultados, tratamiento teórico y abordaje metodológico de los diversos temas prioritarios para el desarrollo nacional, científico y tecnológico.</t>
  </si>
  <si>
    <t>Publicidad, programa de ponencias, listados de investigadores participantes y asistencia al congreso.</t>
  </si>
  <si>
    <t>Comisión Coordinadora.</t>
  </si>
  <si>
    <t>Cuadro N. 1 Techo presupuestario DSEP</t>
  </si>
  <si>
    <t>Techo posgrado</t>
  </si>
  <si>
    <t>Sueldos 129</t>
  </si>
  <si>
    <r>
      <rPr>
        <b/>
        <u/>
        <sz val="11"/>
        <color theme="1"/>
        <rFont val="Arial"/>
        <family val="2"/>
      </rPr>
      <t>Justificación actividad c.1</t>
    </r>
    <r>
      <rPr>
        <sz val="11"/>
        <color theme="1"/>
        <rFont val="Arial"/>
        <family val="2"/>
      </rPr>
      <t>:solicitud de fondos adicionales con un monto de L. 940,000, suplementarios al techo presupuestario de la Dirección del Sistema de Estudios de Posgrado (DSEP) destinado para el diseño y rediseño de los programas de posgrado de la UNAH</t>
    </r>
  </si>
  <si>
    <t>Para la UNAH, los programas de posgrado son una de las prioridades contempladas en el proceso de reforma, la actualización y mejoramiento de la calidad de los mismos es un tema recurrente en la agenda universitaria.
Por tal razón, la Dirección del Sistema de Estudios de Posgrado se le ha asignado la tarea de diseñar y rediseñar todos los programas de posgrado de la UNAH.
Debido a las limitaciones presupuestarias con que cuenta la Dirección, se solicita presupuesto adicional destinado a la formulación e implementación del diseño y rediseño curricular en todos los programas de posgrado, necesitando para ello contratar personal que permita cumplir con la meta para 2016, es decir que todos los programas de posgrado cuenten con planes de estudio diseñados o rediseñados.</t>
  </si>
  <si>
    <t>Programa de  rediseño</t>
  </si>
  <si>
    <r>
      <t xml:space="preserve">El techo presupuestario de la DSEP asciende a L. 4,157,361.00 sin salarios permanentes, ver cuadro N. 1 Techo presupuestario DSEP
EL financiamiento de la </t>
    </r>
    <r>
      <rPr>
        <b/>
        <sz val="14"/>
        <rFont val="Arial"/>
        <family val="2"/>
      </rPr>
      <t xml:space="preserve">actividad C.1 </t>
    </r>
    <r>
      <rPr>
        <sz val="14"/>
        <rFont val="Arial"/>
        <family val="2"/>
      </rPr>
      <t>tiene un presupuesto de L. 940,000, se solicita esta cantidad adicional para cubrir dicha actividad, la cual se ve reflejada en el POA mediante programa proyecto. 
La justificación de este presupuesto adicional se puede revisar en la hoja adjunta "</t>
    </r>
    <r>
      <rPr>
        <b/>
        <sz val="14"/>
        <rFont val="Arial"/>
        <family val="2"/>
      </rPr>
      <t>Programa rediseño</t>
    </r>
    <r>
      <rPr>
        <sz val="14"/>
        <rFont val="Arial"/>
        <family val="2"/>
      </rPr>
      <t xml:space="preserve">" </t>
    </r>
  </si>
  <si>
    <t>Presupuesto total</t>
  </si>
  <si>
    <t>Sub total</t>
  </si>
  <si>
    <t xml:space="preserve">Congreso realizado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</si>
</sst>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quot;L.&quot;\ #,##0.00;[Red]&quot;L.&quot;\ \-#,##0.00"/>
    <numFmt numFmtId="165" formatCode="_ * #,##0_ ;_ * \-#,##0_ ;_ * &quot;-&quot;_ ;_ @_ "/>
    <numFmt numFmtId="166" formatCode="_ &quot;L.&quot;\ * #,##0.00_ ;_ &quot;L.&quot;\ * \-#,##0.00_ ;_ &quot;L.&quot;\ * &quot;-&quot;??_ ;_ @_ "/>
    <numFmt numFmtId="167" formatCode="_ * #,##0.00_ ;_ * \-#,##0.00_ ;_ * &quot;-&quot;??_ ;_ @_ "/>
    <numFmt numFmtId="168" formatCode="_-* #,##0.00\ _P_t_s_-;\-* #,##0.00\ _P_t_s_-;_-* &quot;-&quot;??\ _P_t_s_-;_-@_-"/>
    <numFmt numFmtId="169" formatCode="_(&quot;$&quot;* #,##0.00_);_(&quot;$&quot;* \(#,##0.00\);_(&quot;$&quot;* &quot;-&quot;??_);_(@_)"/>
    <numFmt numFmtId="170" formatCode="_-* #,##0\ _P_t_s_-;\-* #,##0\ _P_t_s_-;_-* &quot;-&quot;\ _P_t_s_-;_-@_-"/>
    <numFmt numFmtId="171" formatCode="_-* #,##0\ &quot;Pts&quot;_-;\-* #,##0\ &quot;Pts&quot;_-;_-* &quot;-&quot;\ &quot;Pts&quot;_-;_-@_-"/>
    <numFmt numFmtId="172" formatCode="_-* #,##0.00\ &quot;Pts&quot;_-;\-* #,##0.00\ &quot;Pts&quot;_-;_-* &quot;-&quot;??\ &quot;Pts&quot;_-;_-@_-"/>
    <numFmt numFmtId="173" formatCode="00"/>
    <numFmt numFmtId="174" formatCode="0#,##0"/>
    <numFmt numFmtId="175" formatCode="_ * #,##0.00_ ;_ * \-#,##0.00_ ;_ * &quot;-&quot;_ ;_ @_ "/>
    <numFmt numFmtId="176" formatCode="_ * #,##0_ ;_ * \-#,##0_ ;_ * &quot;-&quot;??_ ;_ @_ "/>
    <numFmt numFmtId="177" formatCode="_ &quot;L.&quot;\ * #,##0.0000_ ;_ &quot;L.&quot;\ * \-#,##0.0000_ ;_ &quot;L.&quot;\ * &quot;-&quot;??_ ;_ @_ "/>
    <numFmt numFmtId="178" formatCode="&quot;L.&quot;\ #,##0.00"/>
    <numFmt numFmtId="179" formatCode="_ &quot;L.&quot;\ * #,##0.000_ ;_ &quot;L.&quot;\ * \-#,##0.000_ ;_ &quot;L.&quot;\ * &quot;-&quot;??_ ;_ @_ "/>
    <numFmt numFmtId="180" formatCode="_ [$L.-480A]\ * #,##0.00_ ;_ [$L.-480A]\ * \-#,##0.00_ ;_ [$L.-480A]\ * &quot;-&quot;??_ ;_ @_ "/>
  </numFmts>
  <fonts count="87"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name val="Arial Narrow"/>
      <family val="2"/>
    </font>
    <font>
      <sz val="12"/>
      <color theme="1"/>
      <name val="Calibri"/>
      <family val="2"/>
    </font>
    <font>
      <sz val="10"/>
      <color rgb="FF000000"/>
      <name val="Arial"/>
      <family val="2"/>
    </font>
    <font>
      <sz val="12"/>
      <name val="Arial Narrow"/>
      <family val="2"/>
    </font>
    <font>
      <sz val="12"/>
      <color indexed="8"/>
      <name val="Arial Narrow"/>
      <family val="2"/>
    </font>
    <font>
      <b/>
      <sz val="12"/>
      <name val="Calibri"/>
      <family val="2"/>
      <scheme val="minor"/>
    </font>
    <font>
      <sz val="11"/>
      <color theme="1"/>
      <name val="Arial"/>
      <family val="2"/>
    </font>
    <font>
      <b/>
      <u/>
      <sz val="11"/>
      <color theme="1"/>
      <name val="Arial"/>
      <family val="2"/>
    </font>
    <font>
      <sz val="14"/>
      <name val="Arial"/>
      <family val="2"/>
    </font>
    <font>
      <b/>
      <sz val="14"/>
      <name val="Arial"/>
      <family val="2"/>
    </font>
    <font>
      <b/>
      <sz val="14"/>
      <color theme="1"/>
      <name val="Arial"/>
      <family val="2"/>
    </font>
    <font>
      <sz val="14"/>
      <color theme="1"/>
      <name val="Arial"/>
      <family val="2"/>
    </font>
  </fonts>
  <fills count="2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rgb="FFCCCCFF"/>
        <bgColor indexed="64"/>
      </patternFill>
    </fill>
    <fill>
      <patternFill patternType="solid">
        <fgColor rgb="FFCCCCFF"/>
        <bgColor indexed="22"/>
      </patternFill>
    </fill>
    <fill>
      <patternFill patternType="solid">
        <fgColor theme="3"/>
        <bgColor indexed="22"/>
      </patternFill>
    </fill>
    <fill>
      <patternFill patternType="solid">
        <fgColor theme="5" tint="0.59999389629810485"/>
        <bgColor indexed="64"/>
      </patternFill>
    </fill>
    <fill>
      <patternFill patternType="solid">
        <fgColor theme="4" tint="0.79998168889431442"/>
        <bgColor indexed="64"/>
      </patternFill>
    </fill>
  </fills>
  <borders count="64">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21">
    <xf numFmtId="0" fontId="0" fillId="0" borderId="0"/>
    <xf numFmtId="0" fontId="8" fillId="0" borderId="0"/>
    <xf numFmtId="168" fontId="8" fillId="0" borderId="0" applyFont="0" applyFill="0" applyBorder="0" applyAlignment="0" applyProtection="0"/>
    <xf numFmtId="169" fontId="9" fillId="0" borderId="0" applyFont="0" applyFill="0" applyBorder="0" applyAlignment="0" applyProtection="0"/>
    <xf numFmtId="170" fontId="8" fillId="0" borderId="0" applyFont="0" applyFill="0" applyBorder="0" applyAlignment="0" applyProtection="0"/>
    <xf numFmtId="168" fontId="8" fillId="0" borderId="0" applyFont="0" applyFill="0" applyBorder="0" applyAlignment="0" applyProtection="0"/>
    <xf numFmtId="171" fontId="8" fillId="0" borderId="0" applyFont="0" applyFill="0" applyBorder="0" applyAlignment="0" applyProtection="0"/>
    <xf numFmtId="17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6" fontId="20" fillId="0" borderId="0" applyFont="0" applyFill="0" applyBorder="0" applyAlignment="0" applyProtection="0"/>
    <xf numFmtId="168" fontId="8" fillId="0" borderId="0" applyFont="0" applyFill="0" applyBorder="0" applyAlignment="0" applyProtection="0"/>
    <xf numFmtId="167" fontId="20" fillId="0" borderId="0" applyFont="0" applyFill="0" applyBorder="0" applyAlignment="0" applyProtection="0"/>
    <xf numFmtId="166" fontId="20" fillId="0" borderId="0" applyFont="0" applyFill="0" applyBorder="0" applyAlignment="0" applyProtection="0"/>
    <xf numFmtId="166"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167" fontId="20" fillId="0" borderId="0" applyFont="0" applyFill="0" applyBorder="0" applyAlignment="0" applyProtection="0"/>
    <xf numFmtId="0" fontId="8" fillId="0" borderId="0"/>
    <xf numFmtId="0" fontId="77" fillId="0" borderId="0"/>
  </cellStyleXfs>
  <cellXfs count="695">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165"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165" fontId="18" fillId="2" borderId="10" xfId="0" applyNumberFormat="1" applyFont="1" applyFill="1" applyBorder="1" applyAlignment="1">
      <alignment horizontal="justify" vertical="top"/>
    </xf>
    <xf numFmtId="165" fontId="18" fillId="2" borderId="10" xfId="0" applyNumberFormat="1" applyFont="1" applyFill="1" applyBorder="1" applyAlignment="1">
      <alignment horizontal="left" vertical="top" wrapText="1"/>
    </xf>
    <xf numFmtId="174" fontId="18" fillId="2" borderId="10" xfId="0" applyNumberFormat="1" applyFont="1" applyFill="1" applyBorder="1" applyAlignment="1">
      <alignment horizontal="center" vertical="top"/>
    </xf>
    <xf numFmtId="165"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165" fontId="1" fillId="2" borderId="10" xfId="0" applyNumberFormat="1" applyFont="1" applyFill="1" applyBorder="1" applyAlignment="1">
      <alignment horizontal="center" vertical="top" wrapText="1"/>
    </xf>
    <xf numFmtId="165" fontId="1" fillId="2" borderId="10" xfId="0" applyNumberFormat="1" applyFont="1" applyFill="1" applyBorder="1" applyAlignment="1">
      <alignment horizontal="justify" vertical="top"/>
    </xf>
    <xf numFmtId="174"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165"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165" fontId="21" fillId="3" borderId="3" xfId="0" applyNumberFormat="1" applyFont="1" applyFill="1" applyBorder="1" applyAlignment="1">
      <alignment horizontal="right" vertical="center"/>
    </xf>
    <xf numFmtId="165" fontId="21" fillId="3" borderId="3" xfId="10" applyNumberFormat="1" applyFont="1" applyFill="1" applyBorder="1" applyAlignment="1">
      <alignment horizontal="center" vertical="center"/>
    </xf>
    <xf numFmtId="166"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165" fontId="5" fillId="2" borderId="10" xfId="0" applyNumberFormat="1" applyFont="1" applyFill="1" applyBorder="1" applyAlignment="1">
      <alignment horizontal="justify" vertical="top"/>
    </xf>
    <xf numFmtId="165" fontId="5" fillId="2" borderId="10" xfId="0" applyNumberFormat="1" applyFont="1" applyFill="1" applyBorder="1" applyAlignment="1">
      <alignment horizontal="center" vertical="top" wrapText="1"/>
    </xf>
    <xf numFmtId="165" fontId="31" fillId="0" borderId="10" xfId="0" applyNumberFormat="1" applyFont="1" applyBorder="1" applyAlignment="1">
      <alignment horizontal="justify" vertical="top" wrapText="1"/>
    </xf>
    <xf numFmtId="165" fontId="31" fillId="0" borderId="11" xfId="0" applyNumberFormat="1" applyFont="1" applyBorder="1" applyAlignment="1">
      <alignment horizontal="justify" vertical="top"/>
    </xf>
    <xf numFmtId="165"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3" fontId="5" fillId="2" borderId="10" xfId="0" applyNumberFormat="1" applyFont="1" applyFill="1" applyBorder="1" applyAlignment="1">
      <alignment horizontal="center" vertical="top" wrapText="1"/>
    </xf>
    <xf numFmtId="173"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3" fontId="31" fillId="0" borderId="10" xfId="0" applyNumberFormat="1" applyFont="1" applyBorder="1" applyAlignment="1">
      <alignment horizontal="center" vertical="top"/>
    </xf>
    <xf numFmtId="173"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3"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165"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6" fontId="42" fillId="0" borderId="0" xfId="18" applyNumberFormat="1" applyFont="1" applyAlignment="1">
      <alignment vertical="center"/>
    </xf>
    <xf numFmtId="0" fontId="43" fillId="0" borderId="0" xfId="0" applyFont="1" applyAlignment="1">
      <alignment vertical="center"/>
    </xf>
    <xf numFmtId="176"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165" fontId="22" fillId="2" borderId="14" xfId="0" applyNumberFormat="1" applyFont="1" applyFill="1" applyBorder="1" applyAlignment="1">
      <alignment vertical="center"/>
    </xf>
    <xf numFmtId="165"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165"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165" fontId="22" fillId="5" borderId="19" xfId="0" applyNumberFormat="1" applyFont="1" applyFill="1" applyBorder="1" applyAlignment="1">
      <alignment vertical="center"/>
    </xf>
    <xf numFmtId="165" fontId="22" fillId="2" borderId="19" xfId="0" applyNumberFormat="1" applyFont="1" applyFill="1" applyBorder="1" applyAlignment="1">
      <alignment vertical="center"/>
    </xf>
    <xf numFmtId="165"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5"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0" fontId="22" fillId="6" borderId="7" xfId="0" applyFont="1" applyFill="1" applyBorder="1" applyAlignment="1">
      <alignment horizontal="center" vertical="center"/>
    </xf>
    <xf numFmtId="165"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165" fontId="22" fillId="5" borderId="17" xfId="0" applyNumberFormat="1" applyFont="1" applyFill="1" applyBorder="1" applyAlignment="1">
      <alignment vertical="center"/>
    </xf>
    <xf numFmtId="165" fontId="22" fillId="2" borderId="22" xfId="0" applyNumberFormat="1" applyFont="1" applyFill="1" applyBorder="1" applyAlignment="1">
      <alignment vertical="center"/>
    </xf>
    <xf numFmtId="165"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165"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165"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165" fontId="22" fillId="2" borderId="15" xfId="0" applyNumberFormat="1" applyFont="1" applyFill="1" applyBorder="1" applyAlignment="1">
      <alignment vertical="center"/>
    </xf>
    <xf numFmtId="165" fontId="22" fillId="2" borderId="21" xfId="0" applyNumberFormat="1" applyFont="1" applyFill="1" applyBorder="1" applyAlignment="1">
      <alignment vertical="center"/>
    </xf>
    <xf numFmtId="165" fontId="22" fillId="2" borderId="35" xfId="0" applyNumberFormat="1" applyFont="1" applyFill="1" applyBorder="1" applyAlignment="1">
      <alignment vertical="center"/>
    </xf>
    <xf numFmtId="165"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165"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165"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165" fontId="22" fillId="2" borderId="18" xfId="0" applyNumberFormat="1" applyFont="1" applyFill="1" applyBorder="1" applyAlignment="1">
      <alignment vertical="center"/>
    </xf>
    <xf numFmtId="0" fontId="0" fillId="0" borderId="0" xfId="0" applyFill="1" applyBorder="1" applyAlignment="1">
      <alignment vertical="center"/>
    </xf>
    <xf numFmtId="167"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165" fontId="22" fillId="2" borderId="15" xfId="0" applyNumberFormat="1" applyFont="1" applyFill="1" applyBorder="1" applyAlignment="1">
      <alignment horizontal="center" vertical="center"/>
    </xf>
    <xf numFmtId="165" fontId="22" fillId="2" borderId="11" xfId="0" applyNumberFormat="1" applyFont="1" applyFill="1" applyBorder="1" applyAlignment="1">
      <alignment horizontal="center" vertical="center"/>
    </xf>
    <xf numFmtId="165" fontId="22" fillId="2" borderId="10" xfId="0" applyNumberFormat="1" applyFont="1" applyFill="1" applyBorder="1" applyAlignment="1">
      <alignment horizontal="center" vertical="center"/>
    </xf>
    <xf numFmtId="165" fontId="22" fillId="2" borderId="12" xfId="0" applyNumberFormat="1" applyFont="1" applyFill="1" applyBorder="1" applyAlignment="1">
      <alignment horizontal="center" vertical="center"/>
    </xf>
    <xf numFmtId="165" fontId="22" fillId="2" borderId="26" xfId="0" applyNumberFormat="1" applyFont="1" applyFill="1" applyBorder="1" applyAlignment="1">
      <alignment horizontal="center" vertical="center"/>
    </xf>
    <xf numFmtId="165" fontId="21" fillId="6" borderId="24" xfId="0" applyNumberFormat="1" applyFont="1" applyFill="1" applyBorder="1" applyAlignment="1">
      <alignment horizontal="center" vertical="center"/>
    </xf>
    <xf numFmtId="176" fontId="42" fillId="0" borderId="0" xfId="18" applyNumberFormat="1" applyFont="1" applyAlignment="1">
      <alignment horizontal="center" vertical="center"/>
    </xf>
    <xf numFmtId="176" fontId="44" fillId="0" borderId="0" xfId="18" applyNumberFormat="1" applyFont="1" applyAlignment="1">
      <alignment horizontal="center" vertical="center"/>
    </xf>
    <xf numFmtId="165"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167"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6"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6"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6"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6"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6"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167"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166" fontId="0" fillId="0" borderId="0" xfId="0" applyNumberFormat="1" applyAlignment="1">
      <alignment vertical="center"/>
    </xf>
    <xf numFmtId="0" fontId="14" fillId="0" borderId="0" xfId="0" applyFont="1" applyAlignment="1">
      <alignment horizontal="left" vertical="center" indent="11"/>
    </xf>
    <xf numFmtId="175"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6"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167"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6" fontId="14" fillId="3" borderId="0" xfId="18" applyNumberFormat="1" applyFont="1" applyFill="1" applyAlignment="1">
      <alignment horizontal="center" vertical="center"/>
    </xf>
    <xf numFmtId="176"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165"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165"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167" fontId="33" fillId="0" borderId="26" xfId="18" applyFont="1" applyBorder="1" applyAlignment="1">
      <alignment horizontal="center" vertical="center" wrapText="1"/>
    </xf>
    <xf numFmtId="167" fontId="33" fillId="10" borderId="26" xfId="18" applyFont="1" applyFill="1" applyBorder="1" applyAlignment="1">
      <alignment vertical="center" wrapText="1"/>
    </xf>
    <xf numFmtId="167" fontId="33" fillId="10" borderId="26" xfId="18" applyFont="1" applyFill="1" applyBorder="1" applyAlignment="1">
      <alignment vertical="top" wrapText="1"/>
    </xf>
    <xf numFmtId="167" fontId="0" fillId="0" borderId="0" xfId="18" applyFont="1"/>
    <xf numFmtId="167" fontId="33" fillId="10" borderId="26" xfId="18" applyFont="1" applyFill="1" applyBorder="1" applyAlignment="1">
      <alignment horizontal="right" vertical="top" wrapText="1"/>
    </xf>
    <xf numFmtId="167" fontId="33" fillId="10" borderId="26" xfId="18" applyFont="1" applyFill="1" applyBorder="1" applyAlignment="1">
      <alignment horizontal="right" wrapText="1"/>
    </xf>
    <xf numFmtId="0" fontId="56" fillId="0" borderId="0" xfId="0" applyFont="1" applyAlignment="1">
      <alignment horizontal="center" vertical="center"/>
    </xf>
    <xf numFmtId="167" fontId="56" fillId="0" borderId="0" xfId="18" applyFont="1" applyAlignment="1">
      <alignment vertical="center"/>
    </xf>
    <xf numFmtId="176" fontId="56" fillId="0" borderId="0" xfId="18" applyNumberFormat="1" applyFont="1" applyAlignment="1">
      <alignment vertical="center"/>
    </xf>
    <xf numFmtId="176"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164"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167"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167"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167" fontId="33" fillId="2" borderId="26" xfId="18" applyFont="1" applyFill="1" applyBorder="1" applyAlignment="1">
      <alignment horizontal="center" vertical="center" wrapText="1"/>
    </xf>
    <xf numFmtId="165"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167" fontId="33" fillId="10" borderId="26" xfId="18" applyNumberFormat="1" applyFont="1" applyFill="1" applyBorder="1" applyAlignment="1">
      <alignment vertical="top" wrapText="1"/>
    </xf>
    <xf numFmtId="167" fontId="33" fillId="10" borderId="26" xfId="19" applyNumberFormat="1" applyFont="1" applyFill="1" applyBorder="1" applyAlignment="1">
      <alignment horizontal="right" vertical="top" wrapText="1"/>
    </xf>
    <xf numFmtId="167"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167" fontId="33" fillId="10" borderId="26" xfId="19" applyNumberFormat="1" applyFont="1" applyFill="1" applyBorder="1" applyAlignment="1">
      <alignment horizontal="right" wrapText="1"/>
    </xf>
    <xf numFmtId="167"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167" fontId="0" fillId="0" borderId="0" xfId="18" applyFont="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165" fontId="22" fillId="2" borderId="9" xfId="0" applyNumberFormat="1" applyFont="1" applyFill="1" applyBorder="1" applyAlignment="1">
      <alignment vertical="center"/>
    </xf>
    <xf numFmtId="165"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165"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165" fontId="21" fillId="0" borderId="0" xfId="0" applyNumberFormat="1" applyFont="1" applyFill="1" applyBorder="1" applyAlignment="1">
      <alignment horizontal="right" vertical="center"/>
    </xf>
    <xf numFmtId="165"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167"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166"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167" fontId="36" fillId="2" borderId="26" xfId="18" applyFont="1" applyFill="1" applyBorder="1" applyAlignment="1">
      <alignment horizontal="center" vertical="center" wrapText="1"/>
    </xf>
    <xf numFmtId="0" fontId="27" fillId="8" borderId="0" xfId="19" applyFont="1" applyFill="1" applyBorder="1" applyAlignment="1">
      <alignment vertical="center"/>
    </xf>
    <xf numFmtId="167"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167"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167"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167"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69" fillId="0" borderId="0" xfId="19" applyFont="1" applyAlignment="1">
      <alignment horizontal="left" vertical="top"/>
    </xf>
    <xf numFmtId="175"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167" fontId="33" fillId="0" borderId="26" xfId="16" applyNumberFormat="1" applyFont="1" applyBorder="1" applyAlignment="1">
      <alignment horizontal="center" vertical="center" wrapText="1"/>
    </xf>
    <xf numFmtId="167" fontId="25" fillId="8" borderId="0" xfId="19" applyNumberFormat="1" applyFont="1" applyFill="1" applyBorder="1" applyAlignment="1">
      <alignment vertical="center"/>
    </xf>
    <xf numFmtId="167" fontId="27" fillId="8" borderId="13" xfId="19" applyNumberFormat="1" applyFont="1" applyFill="1" applyBorder="1" applyAlignment="1">
      <alignment vertical="center" wrapText="1"/>
    </xf>
    <xf numFmtId="167" fontId="33" fillId="0" borderId="26" xfId="19" applyNumberFormat="1" applyFont="1" applyBorder="1" applyAlignment="1">
      <alignment horizontal="center" vertical="center" wrapText="1"/>
    </xf>
    <xf numFmtId="167" fontId="33" fillId="0" borderId="26" xfId="18" applyNumberFormat="1" applyFont="1" applyBorder="1" applyAlignment="1">
      <alignment horizontal="center" vertical="center" wrapText="1"/>
    </xf>
    <xf numFmtId="167" fontId="33" fillId="0" borderId="26" xfId="17" applyNumberFormat="1" applyFont="1" applyBorder="1" applyAlignment="1">
      <alignment horizontal="center" vertical="center" wrapText="1"/>
    </xf>
    <xf numFmtId="167" fontId="33" fillId="0" borderId="0" xfId="19" applyNumberFormat="1" applyFont="1" applyBorder="1" applyAlignment="1">
      <alignment vertical="center" wrapText="1"/>
    </xf>
    <xf numFmtId="167" fontId="26" fillId="0" borderId="0" xfId="19" applyNumberFormat="1" applyFont="1" applyBorder="1" applyAlignment="1">
      <alignment vertical="center" wrapText="1"/>
    </xf>
    <xf numFmtId="167" fontId="39" fillId="0" borderId="26" xfId="19" applyNumberFormat="1" applyFont="1" applyBorder="1" applyAlignment="1">
      <alignment horizontal="center" vertical="center" wrapText="1"/>
    </xf>
    <xf numFmtId="167" fontId="39" fillId="0" borderId="26" xfId="18" applyNumberFormat="1" applyFont="1" applyBorder="1" applyAlignment="1">
      <alignment horizontal="center" vertical="center" wrapText="1"/>
    </xf>
    <xf numFmtId="167" fontId="39" fillId="0" borderId="26" xfId="18" applyNumberFormat="1" applyFont="1" applyFill="1" applyBorder="1" applyAlignment="1">
      <alignment horizontal="center" vertical="center" wrapText="1"/>
    </xf>
    <xf numFmtId="167" fontId="33" fillId="2" borderId="26" xfId="19" applyNumberFormat="1" applyFont="1" applyFill="1" applyBorder="1" applyAlignment="1">
      <alignment horizontal="center" vertical="center" wrapText="1"/>
    </xf>
    <xf numFmtId="167" fontId="33" fillId="2" borderId="26" xfId="18" applyNumberFormat="1" applyFont="1" applyFill="1" applyBorder="1" applyAlignment="1">
      <alignment horizontal="center" vertical="center" wrapText="1"/>
    </xf>
    <xf numFmtId="167" fontId="25" fillId="8" borderId="0" xfId="19" applyNumberFormat="1" applyFont="1" applyFill="1" applyBorder="1" applyAlignment="1">
      <alignment vertical="top"/>
    </xf>
    <xf numFmtId="167" fontId="27" fillId="9" borderId="13" xfId="19" applyNumberFormat="1" applyFont="1" applyFill="1" applyBorder="1" applyAlignment="1" applyProtection="1">
      <alignment vertical="top"/>
      <protection locked="0"/>
    </xf>
    <xf numFmtId="167" fontId="36" fillId="2" borderId="26" xfId="18" applyNumberFormat="1" applyFont="1" applyFill="1" applyBorder="1" applyAlignment="1">
      <alignment horizontal="center" vertical="center" wrapText="1"/>
    </xf>
    <xf numFmtId="167" fontId="0" fillId="0" borderId="0" xfId="0" applyNumberFormat="1"/>
    <xf numFmtId="167" fontId="0" fillId="0" borderId="0" xfId="18" applyNumberFormat="1" applyFont="1"/>
    <xf numFmtId="167" fontId="39" fillId="0" borderId="26" xfId="19" applyNumberFormat="1" applyFont="1" applyFill="1" applyBorder="1" applyAlignment="1">
      <alignment horizontal="center" vertical="center"/>
    </xf>
    <xf numFmtId="167" fontId="39" fillId="0" borderId="26" xfId="18" applyNumberFormat="1" applyFont="1" applyFill="1" applyBorder="1" applyAlignment="1">
      <alignment horizontal="center" vertical="center"/>
    </xf>
    <xf numFmtId="167" fontId="32" fillId="0" borderId="26" xfId="0" applyNumberFormat="1" applyFont="1" applyBorder="1" applyAlignment="1">
      <alignment horizontal="center" vertical="center" wrapText="1"/>
    </xf>
    <xf numFmtId="167" fontId="32" fillId="0" borderId="26" xfId="18" applyNumberFormat="1" applyFont="1" applyBorder="1" applyAlignment="1">
      <alignment horizontal="center" vertical="center" wrapText="1"/>
    </xf>
    <xf numFmtId="167" fontId="33" fillId="0" borderId="26" xfId="19" applyNumberFormat="1" applyFont="1" applyFill="1" applyBorder="1" applyAlignment="1">
      <alignment horizontal="center" vertical="center" wrapText="1"/>
    </xf>
    <xf numFmtId="167" fontId="33" fillId="0" borderId="26" xfId="18" applyNumberFormat="1" applyFont="1" applyFill="1" applyBorder="1" applyAlignment="1">
      <alignment horizontal="center" vertical="center" wrapText="1"/>
    </xf>
    <xf numFmtId="167" fontId="33" fillId="0" borderId="26" xfId="16" applyNumberFormat="1" applyFont="1" applyFill="1" applyBorder="1" applyAlignment="1">
      <alignment horizontal="center" vertical="center" wrapText="1"/>
    </xf>
    <xf numFmtId="167" fontId="37" fillId="0" borderId="26" xfId="16" applyNumberFormat="1" applyFont="1" applyFill="1" applyBorder="1" applyAlignment="1">
      <alignment horizontal="center" vertical="center" wrapText="1"/>
    </xf>
    <xf numFmtId="167"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59" fillId="0" borderId="0" xfId="0" applyFont="1" applyFill="1"/>
    <xf numFmtId="0" fontId="0" fillId="0" borderId="0" xfId="0" applyFill="1"/>
    <xf numFmtId="0" fontId="25" fillId="0" borderId="0" xfId="16" applyFont="1" applyFill="1" applyBorder="1" applyAlignment="1">
      <alignment vertical="top"/>
    </xf>
    <xf numFmtId="167"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166" fontId="0" fillId="0" borderId="14" xfId="18" applyNumberFormat="1" applyFont="1" applyBorder="1" applyAlignment="1">
      <alignment vertical="center"/>
    </xf>
    <xf numFmtId="166" fontId="0" fillId="0" borderId="17" xfId="18" applyNumberFormat="1" applyFont="1" applyBorder="1" applyAlignment="1">
      <alignment vertical="center"/>
    </xf>
    <xf numFmtId="166" fontId="0" fillId="0" borderId="17" xfId="18" applyNumberFormat="1" applyFont="1" applyFill="1" applyBorder="1" applyAlignment="1">
      <alignment vertical="center"/>
    </xf>
    <xf numFmtId="166" fontId="0" fillId="0" borderId="22" xfId="18" applyNumberFormat="1" applyFont="1" applyFill="1" applyBorder="1" applyAlignment="1">
      <alignment vertical="center"/>
    </xf>
    <xf numFmtId="0" fontId="14" fillId="0" borderId="47" xfId="0" applyFont="1" applyBorder="1" applyAlignment="1">
      <alignment horizontal="center" vertical="center"/>
    </xf>
    <xf numFmtId="166" fontId="14" fillId="0" borderId="48" xfId="0" applyNumberFormat="1" applyFont="1" applyBorder="1" applyAlignment="1">
      <alignment horizontal="center" vertical="center"/>
    </xf>
    <xf numFmtId="0" fontId="14" fillId="0" borderId="32" xfId="0" applyFont="1" applyFill="1" applyBorder="1" applyAlignment="1">
      <alignment vertical="center"/>
    </xf>
    <xf numFmtId="166" fontId="14" fillId="0" borderId="50" xfId="18" applyNumberFormat="1" applyFont="1" applyFill="1" applyBorder="1" applyAlignment="1">
      <alignment vertical="center"/>
    </xf>
    <xf numFmtId="0" fontId="14" fillId="0" borderId="48" xfId="0" applyFont="1" applyBorder="1" applyAlignment="1">
      <alignment horizontal="center" vertical="center"/>
    </xf>
    <xf numFmtId="166" fontId="14" fillId="0" borderId="49" xfId="0" applyNumberFormat="1" applyFont="1" applyBorder="1" applyAlignment="1">
      <alignment horizontal="center" vertical="center"/>
    </xf>
    <xf numFmtId="0" fontId="63" fillId="17" borderId="6" xfId="0" applyFont="1" applyFill="1" applyBorder="1" applyAlignment="1">
      <alignment vertical="center"/>
    </xf>
    <xf numFmtId="166" fontId="63" fillId="17" borderId="3" xfId="0" applyNumberFormat="1" applyFont="1" applyFill="1" applyBorder="1" applyAlignment="1">
      <alignment vertical="center"/>
    </xf>
    <xf numFmtId="176" fontId="43" fillId="0" borderId="0" xfId="18" applyNumberFormat="1" applyFont="1" applyAlignment="1">
      <alignment vertical="center"/>
    </xf>
    <xf numFmtId="0" fontId="0" fillId="0" borderId="51" xfId="0" applyFont="1" applyBorder="1" applyAlignment="1">
      <alignment horizontal="left" vertical="center"/>
    </xf>
    <xf numFmtId="166" fontId="0" fillId="0" borderId="52" xfId="0" applyNumberFormat="1" applyBorder="1" applyAlignment="1">
      <alignment vertical="center"/>
    </xf>
    <xf numFmtId="0" fontId="0" fillId="0" borderId="31" xfId="0" applyFont="1" applyBorder="1" applyAlignment="1">
      <alignment horizontal="left" vertical="center"/>
    </xf>
    <xf numFmtId="166" fontId="0" fillId="0" borderId="29" xfId="0" applyNumberFormat="1" applyBorder="1" applyAlignment="1">
      <alignment vertical="center"/>
    </xf>
    <xf numFmtId="166" fontId="0" fillId="0" borderId="49" xfId="0" applyNumberFormat="1" applyFill="1" applyBorder="1" applyAlignment="1">
      <alignment horizontal="center" vertical="center"/>
    </xf>
    <xf numFmtId="0" fontId="0" fillId="0" borderId="53" xfId="0" applyFont="1" applyBorder="1" applyAlignment="1">
      <alignment horizontal="left" vertical="center"/>
    </xf>
    <xf numFmtId="166" fontId="0" fillId="0" borderId="54" xfId="0" applyNumberFormat="1" applyBorder="1" applyAlignment="1">
      <alignment vertical="center"/>
    </xf>
    <xf numFmtId="0" fontId="71" fillId="0" borderId="53" xfId="0" applyFont="1" applyBorder="1" applyAlignment="1">
      <alignment horizontal="left" vertical="center"/>
    </xf>
    <xf numFmtId="166"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166"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6" fontId="14" fillId="3" borderId="0" xfId="18" applyNumberFormat="1" applyFont="1" applyFill="1" applyAlignment="1">
      <alignment horizontal="left" vertical="center"/>
    </xf>
    <xf numFmtId="176" fontId="0" fillId="3" borderId="0" xfId="18" applyNumberFormat="1" applyFont="1" applyFill="1" applyAlignment="1">
      <alignment horizontal="left" vertical="center"/>
    </xf>
    <xf numFmtId="0" fontId="0" fillId="3" borderId="0" xfId="0" applyFill="1" applyAlignment="1">
      <alignment horizontal="left" vertical="center"/>
    </xf>
    <xf numFmtId="165" fontId="46" fillId="3" borderId="0" xfId="10" applyNumberFormat="1" applyFont="1" applyFill="1" applyAlignment="1">
      <alignment vertical="center"/>
    </xf>
    <xf numFmtId="167" fontId="0" fillId="3" borderId="0" xfId="0" applyNumberFormat="1" applyFill="1" applyAlignment="1">
      <alignment vertical="center"/>
    </xf>
    <xf numFmtId="167"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7" fontId="23" fillId="22" borderId="0" xfId="0" applyNumberFormat="1" applyFont="1" applyFill="1" applyAlignment="1">
      <alignment vertical="center"/>
    </xf>
    <xf numFmtId="0" fontId="14" fillId="22" borderId="0" xfId="0" applyFont="1" applyFill="1" applyAlignment="1">
      <alignment vertical="center"/>
    </xf>
    <xf numFmtId="177" fontId="0" fillId="0" borderId="0" xfId="0" applyNumberFormat="1"/>
    <xf numFmtId="0" fontId="14" fillId="0" borderId="6" xfId="0" applyFont="1" applyFill="1" applyBorder="1" applyAlignment="1">
      <alignment vertical="center"/>
    </xf>
    <xf numFmtId="166" fontId="14" fillId="0" borderId="3" xfId="0" applyNumberFormat="1" applyFont="1" applyFill="1" applyBorder="1" applyAlignment="1">
      <alignment vertical="center"/>
    </xf>
    <xf numFmtId="0" fontId="0" fillId="0" borderId="14" xfId="0" applyBorder="1" applyAlignment="1">
      <alignment vertical="center"/>
    </xf>
    <xf numFmtId="166" fontId="0" fillId="0" borderId="9" xfId="0" applyNumberFormat="1" applyBorder="1" applyAlignment="1">
      <alignment vertical="center"/>
    </xf>
    <xf numFmtId="0" fontId="0" fillId="0" borderId="17" xfId="0" applyBorder="1" applyAlignment="1">
      <alignment vertical="center"/>
    </xf>
    <xf numFmtId="166" fontId="0" fillId="0" borderId="10" xfId="0" applyNumberFormat="1" applyBorder="1" applyAlignment="1">
      <alignment vertical="center"/>
    </xf>
    <xf numFmtId="0" fontId="0" fillId="0" borderId="22" xfId="0" applyBorder="1" applyAlignment="1">
      <alignment vertical="center"/>
    </xf>
    <xf numFmtId="166" fontId="0" fillId="0" borderId="20" xfId="0" applyNumberFormat="1" applyBorder="1" applyAlignment="1">
      <alignment vertical="center"/>
    </xf>
    <xf numFmtId="0" fontId="0" fillId="0" borderId="38" xfId="0" applyBorder="1" applyAlignment="1">
      <alignment vertical="center"/>
    </xf>
    <xf numFmtId="166" fontId="0" fillId="0" borderId="57" xfId="0" applyNumberFormat="1" applyBorder="1" applyAlignment="1">
      <alignment vertical="center"/>
    </xf>
    <xf numFmtId="0" fontId="0" fillId="0" borderId="55" xfId="0" applyBorder="1" applyAlignment="1">
      <alignment vertical="center"/>
    </xf>
    <xf numFmtId="166"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167"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28" fillId="25" borderId="30" xfId="0" applyFont="1" applyFill="1" applyBorder="1" applyAlignment="1" applyProtection="1">
      <alignment horizontal="center" vertical="center" wrapText="1"/>
      <protection locked="0"/>
    </xf>
    <xf numFmtId="167" fontId="28" fillId="25" borderId="30" xfId="18" applyFont="1" applyFill="1" applyBorder="1" applyAlignment="1" applyProtection="1">
      <alignment horizontal="center" vertical="center" wrapText="1"/>
      <protection locked="0"/>
    </xf>
    <xf numFmtId="0" fontId="33" fillId="2" borderId="26" xfId="19" applyFont="1" applyFill="1" applyBorder="1" applyAlignment="1">
      <alignment horizontal="left" vertical="top" wrapText="1"/>
    </xf>
    <xf numFmtId="0" fontId="75" fillId="0" borderId="26" xfId="19" applyFont="1" applyFill="1" applyBorder="1" applyAlignment="1">
      <alignment horizontal="left" vertical="top" wrapText="1"/>
    </xf>
    <xf numFmtId="166" fontId="75" fillId="0" borderId="26" xfId="19" applyNumberFormat="1" applyFont="1" applyFill="1" applyBorder="1" applyAlignment="1">
      <alignment horizontal="left" vertical="top" wrapText="1"/>
    </xf>
    <xf numFmtId="9" fontId="75" fillId="0" borderId="26" xfId="17" applyFont="1" applyFill="1" applyBorder="1" applyAlignment="1">
      <alignment horizontal="left" vertical="top" wrapText="1"/>
    </xf>
    <xf numFmtId="0" fontId="33" fillId="0" borderId="26" xfId="19" applyFont="1" applyFill="1" applyBorder="1" applyAlignment="1">
      <alignment vertical="top" wrapText="1"/>
    </xf>
    <xf numFmtId="9" fontId="75" fillId="0" borderId="26" xfId="19" applyNumberFormat="1" applyFont="1" applyFill="1" applyBorder="1" applyAlignment="1">
      <alignment horizontal="left" vertical="top" wrapText="1"/>
    </xf>
    <xf numFmtId="1" fontId="75" fillId="0" borderId="26" xfId="19" applyNumberFormat="1" applyFont="1" applyFill="1" applyBorder="1" applyAlignment="1">
      <alignment horizontal="left" vertical="top" wrapText="1"/>
    </xf>
    <xf numFmtId="0" fontId="33" fillId="0" borderId="26" xfId="19" applyFont="1" applyFill="1" applyBorder="1" applyAlignment="1">
      <alignment horizontal="center" vertical="top" wrapText="1"/>
    </xf>
    <xf numFmtId="0" fontId="29" fillId="0" borderId="26" xfId="19" applyFont="1" applyFill="1" applyBorder="1" applyAlignment="1">
      <alignment horizontal="left" vertical="top" wrapText="1"/>
    </xf>
    <xf numFmtId="0" fontId="33" fillId="0" borderId="26" xfId="19" applyFont="1" applyFill="1" applyBorder="1" applyAlignment="1">
      <alignment horizontal="left" vertical="center" wrapText="1"/>
    </xf>
    <xf numFmtId="165" fontId="21" fillId="6" borderId="3" xfId="0" applyNumberFormat="1" applyFont="1" applyFill="1" applyBorder="1" applyAlignment="1">
      <alignment vertical="center"/>
    </xf>
    <xf numFmtId="0" fontId="22" fillId="6" borderId="3" xfId="0" applyFont="1" applyFill="1" applyBorder="1" applyAlignment="1">
      <alignment horizontal="center" vertical="center"/>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0" fontId="22" fillId="5" borderId="9" xfId="0" applyFont="1" applyFill="1" applyBorder="1" applyAlignment="1">
      <alignment vertical="center"/>
    </xf>
    <xf numFmtId="0" fontId="22" fillId="5" borderId="46" xfId="0" applyNumberFormat="1" applyFont="1" applyFill="1" applyBorder="1" applyAlignment="1">
      <alignment horizontal="center" vertical="center"/>
    </xf>
    <xf numFmtId="165" fontId="22" fillId="2" borderId="2" xfId="0" applyNumberFormat="1" applyFont="1" applyFill="1" applyBorder="1" applyAlignment="1">
      <alignment vertical="center"/>
    </xf>
    <xf numFmtId="0" fontId="22" fillId="5" borderId="23" xfId="0" applyFont="1" applyFill="1" applyBorder="1" applyAlignment="1">
      <alignment horizontal="center" vertical="center"/>
    </xf>
    <xf numFmtId="0" fontId="22" fillId="5" borderId="35" xfId="0" applyFont="1" applyFill="1" applyBorder="1" applyAlignment="1">
      <alignment horizontal="center" vertical="center"/>
    </xf>
    <xf numFmtId="0" fontId="22" fillId="5" borderId="47" xfId="0" applyFont="1" applyFill="1" applyBorder="1" applyAlignment="1">
      <alignment horizontal="center" vertical="center"/>
    </xf>
    <xf numFmtId="165" fontId="21" fillId="2" borderId="0" xfId="0" applyNumberFormat="1" applyFont="1" applyFill="1" applyAlignment="1">
      <alignment vertical="center"/>
    </xf>
    <xf numFmtId="166" fontId="0" fillId="0" borderId="0" xfId="0" applyNumberFormat="1" applyFill="1" applyAlignment="1">
      <alignment vertical="center"/>
    </xf>
    <xf numFmtId="165" fontId="22" fillId="2" borderId="0" xfId="0" applyNumberFormat="1" applyFont="1" applyFill="1" applyAlignment="1">
      <alignment vertical="center"/>
    </xf>
    <xf numFmtId="167" fontId="47" fillId="0" borderId="0" xfId="18" applyNumberFormat="1" applyFont="1" applyAlignment="1">
      <alignment vertical="center"/>
    </xf>
    <xf numFmtId="179" fontId="75" fillId="0" borderId="26" xfId="19" applyNumberFormat="1" applyFont="1" applyFill="1" applyBorder="1" applyAlignment="1">
      <alignment horizontal="left" vertical="top" wrapText="1"/>
    </xf>
    <xf numFmtId="166" fontId="75" fillId="2" borderId="26" xfId="19" applyNumberFormat="1" applyFont="1" applyFill="1" applyBorder="1" applyAlignment="1">
      <alignment horizontal="left" vertical="top" wrapText="1"/>
    </xf>
    <xf numFmtId="0" fontId="0" fillId="0" borderId="0" xfId="0" applyAlignment="1">
      <alignment horizontal="center"/>
    </xf>
    <xf numFmtId="0" fontId="22" fillId="3" borderId="19" xfId="0" applyNumberFormat="1" applyFont="1" applyFill="1" applyBorder="1" applyAlignment="1">
      <alignment horizontal="center" vertical="center"/>
    </xf>
    <xf numFmtId="165" fontId="22" fillId="3" borderId="19" xfId="0" applyNumberFormat="1" applyFont="1" applyFill="1" applyBorder="1" applyAlignment="1">
      <alignment vertical="center"/>
    </xf>
    <xf numFmtId="0" fontId="78" fillId="0" borderId="26" xfId="19" applyFont="1" applyBorder="1" applyAlignment="1">
      <alignment vertical="top" wrapText="1"/>
    </xf>
    <xf numFmtId="0" fontId="79" fillId="0" borderId="26" xfId="19" applyFont="1" applyBorder="1" applyAlignment="1">
      <alignment vertical="top" wrapText="1"/>
    </xf>
    <xf numFmtId="0" fontId="3" fillId="2" borderId="9" xfId="0" applyFont="1" applyFill="1" applyBorder="1" applyAlignment="1">
      <alignment vertical="center"/>
    </xf>
    <xf numFmtId="0" fontId="22" fillId="5" borderId="26" xfId="0" applyNumberFormat="1" applyFont="1" applyFill="1" applyBorder="1" applyAlignment="1">
      <alignment horizontal="center" vertical="center"/>
    </xf>
    <xf numFmtId="165" fontId="22" fillId="5" borderId="26" xfId="0" applyNumberFormat="1" applyFont="1" applyFill="1" applyBorder="1" applyAlignment="1">
      <alignment vertical="center"/>
    </xf>
    <xf numFmtId="0" fontId="3" fillId="2" borderId="38" xfId="0" applyFont="1" applyFill="1" applyBorder="1" applyAlignment="1">
      <alignment vertical="center"/>
    </xf>
    <xf numFmtId="165" fontId="22" fillId="2" borderId="26" xfId="0" applyNumberFormat="1" applyFont="1" applyFill="1" applyBorder="1" applyAlignment="1">
      <alignment vertical="center"/>
    </xf>
    <xf numFmtId="0" fontId="22" fillId="5" borderId="26" xfId="0" applyFont="1" applyFill="1" applyBorder="1" applyAlignment="1">
      <alignment horizontal="center" vertical="center"/>
    </xf>
    <xf numFmtId="0" fontId="0" fillId="0" borderId="58" xfId="0" applyBorder="1" applyAlignment="1">
      <alignment vertical="center"/>
    </xf>
    <xf numFmtId="0" fontId="22" fillId="5" borderId="59" xfId="0" applyNumberFormat="1" applyFont="1" applyFill="1" applyBorder="1" applyAlignment="1">
      <alignment horizontal="center" vertical="center"/>
    </xf>
    <xf numFmtId="165" fontId="22" fillId="5" borderId="59" xfId="0" applyNumberFormat="1" applyFont="1" applyFill="1" applyBorder="1" applyAlignment="1">
      <alignment vertical="center"/>
    </xf>
    <xf numFmtId="165" fontId="22" fillId="2" borderId="59" xfId="0" applyNumberFormat="1" applyFont="1" applyFill="1" applyBorder="1" applyAlignment="1">
      <alignment vertical="center"/>
    </xf>
    <xf numFmtId="0" fontId="22" fillId="5" borderId="59" xfId="0" applyFont="1" applyFill="1" applyBorder="1" applyAlignment="1">
      <alignment horizontal="center" vertical="center"/>
    </xf>
    <xf numFmtId="178" fontId="14" fillId="0" borderId="0" xfId="0" applyNumberFormat="1" applyFont="1"/>
    <xf numFmtId="0" fontId="29" fillId="0" borderId="0" xfId="19" applyFont="1" applyFill="1" applyBorder="1" applyAlignment="1">
      <alignment vertical="center"/>
    </xf>
    <xf numFmtId="167" fontId="33" fillId="0" borderId="0" xfId="19" applyNumberFormat="1" applyFont="1" applyFill="1" applyBorder="1" applyAlignment="1">
      <alignment horizontal="right" wrapText="1"/>
    </xf>
    <xf numFmtId="167" fontId="33" fillId="0" borderId="0" xfId="18" applyNumberFormat="1" applyFont="1" applyFill="1" applyBorder="1" applyAlignment="1">
      <alignment horizontal="right" wrapText="1"/>
    </xf>
    <xf numFmtId="167" fontId="33" fillId="0" borderId="0" xfId="19" applyNumberFormat="1" applyFont="1" applyFill="1" applyBorder="1" applyAlignment="1">
      <alignment vertical="top" wrapText="1"/>
    </xf>
    <xf numFmtId="9" fontId="75" fillId="0" borderId="26" xfId="17" applyFont="1" applyFill="1" applyBorder="1" applyAlignment="1">
      <alignment vertical="top" wrapText="1"/>
    </xf>
    <xf numFmtId="180" fontId="75" fillId="0" borderId="26" xfId="19" applyNumberFormat="1" applyFont="1" applyFill="1" applyBorder="1" applyAlignment="1">
      <alignment vertical="top" wrapText="1"/>
    </xf>
    <xf numFmtId="0" fontId="78" fillId="0" borderId="26" xfId="19" applyFont="1" applyFill="1" applyBorder="1" applyAlignment="1">
      <alignment vertical="top" wrapText="1"/>
    </xf>
    <xf numFmtId="0" fontId="37" fillId="0" borderId="26" xfId="0" applyFont="1" applyFill="1" applyBorder="1" applyAlignment="1">
      <alignment vertical="top" wrapText="1"/>
    </xf>
    <xf numFmtId="0" fontId="37" fillId="0" borderId="26" xfId="20" applyFont="1" applyFill="1" applyBorder="1" applyAlignment="1">
      <alignment horizontal="left" vertical="top" wrapText="1"/>
    </xf>
    <xf numFmtId="0" fontId="29" fillId="10" borderId="26" xfId="19" applyFont="1" applyFill="1" applyBorder="1" applyAlignment="1">
      <alignment vertical="center"/>
    </xf>
    <xf numFmtId="0" fontId="25" fillId="8" borderId="0" xfId="19" applyFont="1" applyFill="1" applyBorder="1" applyAlignment="1">
      <alignment horizontal="center" vertical="top"/>
    </xf>
    <xf numFmtId="0" fontId="29" fillId="10" borderId="26" xfId="19" applyFont="1" applyFill="1" applyBorder="1" applyAlignment="1">
      <alignment horizontal="center" vertical="center"/>
    </xf>
    <xf numFmtId="0" fontId="29" fillId="0" borderId="0" xfId="19" applyFont="1" applyFill="1" applyBorder="1" applyAlignment="1">
      <alignment horizontal="center" vertical="center"/>
    </xf>
    <xf numFmtId="0" fontId="33" fillId="2" borderId="26" xfId="19" applyFont="1" applyFill="1" applyBorder="1" applyAlignment="1">
      <alignment horizontal="center" vertical="top" wrapText="1"/>
    </xf>
    <xf numFmtId="0" fontId="75" fillId="0" borderId="26" xfId="17" applyNumberFormat="1" applyFont="1" applyFill="1" applyBorder="1" applyAlignment="1">
      <alignment horizontal="left" vertical="top" wrapText="1"/>
    </xf>
    <xf numFmtId="2" fontId="75" fillId="0" borderId="26" xfId="17" applyNumberFormat="1" applyFont="1" applyFill="1" applyBorder="1" applyAlignment="1">
      <alignment horizontal="left" vertical="top" wrapText="1"/>
    </xf>
    <xf numFmtId="2" fontId="75" fillId="0" borderId="26" xfId="19" applyNumberFormat="1" applyFont="1" applyFill="1" applyBorder="1" applyAlignment="1">
      <alignment horizontal="left" vertical="top" wrapText="1"/>
    </xf>
    <xf numFmtId="0" fontId="33" fillId="0" borderId="26" xfId="19" applyFont="1" applyFill="1" applyBorder="1" applyAlignment="1">
      <alignment horizontal="left" vertical="top" wrapText="1"/>
    </xf>
    <xf numFmtId="167" fontId="33" fillId="0" borderId="34" xfId="19" applyNumberFormat="1" applyFont="1" applyFill="1" applyBorder="1" applyAlignment="1">
      <alignment horizontal="right" wrapText="1"/>
    </xf>
    <xf numFmtId="167" fontId="33" fillId="0" borderId="34" xfId="18" applyNumberFormat="1" applyFont="1" applyFill="1" applyBorder="1" applyAlignment="1">
      <alignment horizontal="right" wrapText="1"/>
    </xf>
    <xf numFmtId="0" fontId="78" fillId="2" borderId="26" xfId="19" applyFont="1" applyFill="1" applyBorder="1" applyAlignment="1">
      <alignment vertical="top" wrapText="1"/>
    </xf>
    <xf numFmtId="0" fontId="21" fillId="0" borderId="33" xfId="0" applyFont="1" applyFill="1" applyBorder="1" applyAlignment="1">
      <alignment vertical="center"/>
    </xf>
    <xf numFmtId="0" fontId="22" fillId="0" borderId="10" xfId="0" applyNumberFormat="1" applyFont="1" applyFill="1" applyBorder="1" applyAlignment="1">
      <alignment horizontal="center" vertical="center"/>
    </xf>
    <xf numFmtId="0" fontId="22" fillId="0" borderId="18" xfId="0" applyNumberFormat="1" applyFont="1" applyFill="1" applyBorder="1" applyAlignment="1">
      <alignment horizontal="center" vertical="center"/>
    </xf>
    <xf numFmtId="165" fontId="22" fillId="0" borderId="17" xfId="0" applyNumberFormat="1" applyFont="1" applyFill="1" applyBorder="1" applyAlignment="1">
      <alignment vertical="center"/>
    </xf>
    <xf numFmtId="0" fontId="22" fillId="0" borderId="0" xfId="0" applyFont="1" applyFill="1" applyAlignment="1">
      <alignment vertical="center"/>
    </xf>
    <xf numFmtId="0" fontId="29" fillId="0" borderId="26" xfId="19" applyFont="1" applyFill="1" applyBorder="1" applyAlignment="1">
      <alignment vertical="top" wrapText="1"/>
    </xf>
    <xf numFmtId="167" fontId="4" fillId="0" borderId="26" xfId="18" applyFont="1" applyFill="1" applyBorder="1" applyAlignment="1">
      <alignment vertical="top"/>
    </xf>
    <xf numFmtId="0" fontId="29" fillId="0" borderId="26" xfId="19" applyFont="1" applyFill="1" applyBorder="1" applyAlignment="1">
      <alignment horizontal="left" vertical="center" wrapText="1"/>
    </xf>
    <xf numFmtId="167" fontId="81" fillId="0" borderId="0" xfId="18" applyFont="1"/>
    <xf numFmtId="0" fontId="81" fillId="0" borderId="0" xfId="0" applyFont="1"/>
    <xf numFmtId="178" fontId="81" fillId="0" borderId="0" xfId="18" applyNumberFormat="1" applyFont="1"/>
    <xf numFmtId="167" fontId="81" fillId="0" borderId="0" xfId="0" applyNumberFormat="1" applyFont="1"/>
    <xf numFmtId="178" fontId="86" fillId="0" borderId="26" xfId="0" applyNumberFormat="1" applyFont="1" applyBorder="1"/>
    <xf numFmtId="178" fontId="85" fillId="0" borderId="26" xfId="0" applyNumberFormat="1" applyFont="1" applyBorder="1"/>
    <xf numFmtId="178" fontId="85" fillId="27" borderId="26" xfId="0" applyNumberFormat="1" applyFont="1" applyFill="1" applyBorder="1"/>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167"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167" fontId="86" fillId="0" borderId="26" xfId="18" applyFont="1" applyBorder="1"/>
    <xf numFmtId="0" fontId="85" fillId="0" borderId="26" xfId="0" applyFont="1" applyBorder="1"/>
    <xf numFmtId="167" fontId="85" fillId="27" borderId="26" xfId="18" applyFont="1" applyFill="1" applyBorder="1"/>
    <xf numFmtId="0" fontId="29" fillId="0" borderId="26" xfId="19" applyFont="1" applyFill="1" applyBorder="1" applyAlignment="1">
      <alignment horizontal="left" vertical="top" wrapText="1"/>
    </xf>
    <xf numFmtId="0" fontId="33" fillId="0" borderId="26" xfId="19" applyFont="1" applyFill="1" applyBorder="1" applyAlignment="1">
      <alignment horizontal="left" vertical="top" wrapText="1"/>
    </xf>
    <xf numFmtId="0" fontId="85" fillId="0" borderId="0" xfId="0" applyFont="1" applyBorder="1"/>
    <xf numFmtId="0" fontId="83" fillId="6" borderId="6" xfId="19" applyNumberFormat="1" applyFont="1" applyFill="1" applyBorder="1" applyAlignment="1">
      <alignment vertical="top" wrapText="1"/>
    </xf>
    <xf numFmtId="0" fontId="83" fillId="6" borderId="24" xfId="19" applyNumberFormat="1" applyFont="1" applyFill="1" applyBorder="1" applyAlignment="1">
      <alignment vertical="top" wrapText="1"/>
    </xf>
    <xf numFmtId="0" fontId="83" fillId="6" borderId="7" xfId="19" applyNumberFormat="1" applyFont="1" applyFill="1" applyBorder="1" applyAlignment="1">
      <alignment vertical="top" wrapText="1"/>
    </xf>
    <xf numFmtId="0" fontId="27" fillId="24" borderId="26" xfId="0" applyFont="1" applyFill="1" applyBorder="1" applyAlignment="1">
      <alignment horizontal="center" vertical="center" wrapText="1"/>
    </xf>
    <xf numFmtId="0" fontId="27" fillId="25" borderId="26" xfId="0" applyFont="1" applyFill="1" applyBorder="1" applyAlignment="1" applyProtection="1">
      <alignment horizontal="center" vertical="center" wrapText="1"/>
      <protection locked="0"/>
    </xf>
    <xf numFmtId="0" fontId="27" fillId="24" borderId="30" xfId="0" applyFont="1" applyFill="1" applyBorder="1" applyAlignment="1">
      <alignment horizontal="center" vertical="center" wrapText="1"/>
    </xf>
    <xf numFmtId="0" fontId="27" fillId="24" borderId="28" xfId="0" applyFont="1" applyFill="1" applyBorder="1" applyAlignment="1">
      <alignment horizontal="center" vertical="center" wrapText="1"/>
    </xf>
    <xf numFmtId="0" fontId="27" fillId="24" borderId="27" xfId="0"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25" borderId="30" xfId="0" applyFont="1" applyFill="1" applyBorder="1" applyAlignment="1" applyProtection="1">
      <alignment horizontal="center" vertical="center" wrapText="1"/>
      <protection locked="0"/>
    </xf>
    <xf numFmtId="0" fontId="29" fillId="25" borderId="28" xfId="0" applyFont="1" applyFill="1" applyBorder="1" applyAlignment="1" applyProtection="1">
      <alignment horizontal="center" vertical="center" wrapText="1"/>
      <protection locked="0"/>
    </xf>
    <xf numFmtId="0" fontId="29" fillId="25" borderId="27" xfId="0" applyFont="1" applyFill="1" applyBorder="1" applyAlignment="1" applyProtection="1">
      <alignment horizontal="center" vertical="center" wrapText="1"/>
      <protection locked="0"/>
    </xf>
    <xf numFmtId="0" fontId="65" fillId="26" borderId="30" xfId="0" applyFont="1" applyFill="1" applyBorder="1" applyAlignment="1" applyProtection="1">
      <alignment horizontal="center" vertical="center" wrapText="1"/>
      <protection locked="0"/>
    </xf>
    <xf numFmtId="0" fontId="65" fillId="26" borderId="28" xfId="0" applyFont="1" applyFill="1" applyBorder="1" applyAlignment="1" applyProtection="1">
      <alignment horizontal="center" vertical="center" wrapText="1"/>
      <protection locked="0"/>
    </xf>
    <xf numFmtId="0" fontId="65" fillId="26" borderId="27" xfId="0" applyFont="1" applyFill="1" applyBorder="1" applyAlignment="1" applyProtection="1">
      <alignment horizontal="center" vertical="center" wrapText="1"/>
      <protection locked="0"/>
    </xf>
    <xf numFmtId="0" fontId="81" fillId="28" borderId="50" xfId="0" applyFont="1" applyFill="1" applyBorder="1" applyAlignment="1">
      <alignment vertical="top" wrapText="1"/>
    </xf>
    <xf numFmtId="0" fontId="81" fillId="28" borderId="5" xfId="0" applyFont="1" applyFill="1" applyBorder="1" applyAlignment="1">
      <alignment vertical="top" wrapText="1"/>
    </xf>
    <xf numFmtId="0" fontId="81" fillId="28" borderId="32" xfId="0" applyFont="1" applyFill="1" applyBorder="1" applyAlignment="1">
      <alignment vertical="top" wrapText="1"/>
    </xf>
    <xf numFmtId="0" fontId="81" fillId="28" borderId="60" xfId="0" applyFont="1" applyFill="1" applyBorder="1" applyAlignment="1">
      <alignment vertical="top" wrapText="1"/>
    </xf>
    <xf numFmtId="0" fontId="81" fillId="28" borderId="61" xfId="0" applyFont="1" applyFill="1" applyBorder="1" applyAlignment="1">
      <alignment vertical="top" wrapText="1"/>
    </xf>
    <xf numFmtId="0" fontId="81" fillId="28" borderId="62" xfId="0" applyFont="1" applyFill="1" applyBorder="1" applyAlignment="1">
      <alignment vertical="top" wrapText="1"/>
    </xf>
    <xf numFmtId="0" fontId="81" fillId="28" borderId="38" xfId="0" applyFont="1" applyFill="1" applyBorder="1" applyAlignment="1">
      <alignment vertical="top" wrapText="1"/>
    </xf>
    <xf numFmtId="0" fontId="81" fillId="28" borderId="26" xfId="0" applyFont="1" applyFill="1" applyBorder="1" applyAlignment="1">
      <alignment vertical="top" wrapText="1"/>
    </xf>
    <xf numFmtId="0" fontId="81" fillId="28" borderId="57" xfId="0" applyFont="1" applyFill="1" applyBorder="1" applyAlignment="1">
      <alignment vertical="top" wrapText="1"/>
    </xf>
    <xf numFmtId="0" fontId="81" fillId="28" borderId="58" xfId="0" applyFont="1" applyFill="1" applyBorder="1" applyAlignment="1">
      <alignment vertical="top" wrapText="1"/>
    </xf>
    <xf numFmtId="0" fontId="81" fillId="28" borderId="59" xfId="0" applyFont="1" applyFill="1" applyBorder="1" applyAlignment="1">
      <alignment vertical="top" wrapText="1"/>
    </xf>
    <xf numFmtId="0" fontId="81" fillId="28" borderId="63" xfId="0" applyFont="1" applyFill="1" applyBorder="1" applyAlignment="1">
      <alignment vertical="top" wrapText="1"/>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72" fillId="18"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8" borderId="16" xfId="0" applyFont="1" applyFill="1" applyBorder="1" applyAlignment="1">
      <alignment horizontal="center" vertical="center" wrapText="1"/>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67" fillId="0" borderId="27"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64"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29" fillId="0" borderId="26" xfId="16"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61" fillId="0" borderId="0" xfId="16" applyFont="1" applyFill="1" applyBorder="1" applyAlignment="1">
      <alignment horizontal="center" vertical="top" wrapText="1"/>
    </xf>
    <xf numFmtId="0" fontId="74" fillId="0" borderId="30" xfId="0" applyFont="1" applyBorder="1" applyAlignment="1">
      <alignment horizontal="center" vertical="center" wrapText="1"/>
    </xf>
    <xf numFmtId="0" fontId="74" fillId="0" borderId="28" xfId="0" applyFont="1" applyBorder="1" applyAlignment="1">
      <alignment horizontal="center" vertical="center" wrapText="1"/>
    </xf>
    <xf numFmtId="0" fontId="74" fillId="0" borderId="27" xfId="0" applyFont="1" applyBorder="1" applyAlignment="1">
      <alignment horizontal="center" vertical="center" wrapText="1"/>
    </xf>
  </cellXfs>
  <cellStyles count="21">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Normal 4" xfId="20"/>
    <cellStyle name="Porcentaje" xfId="17" builtinId="5"/>
    <cellStyle name="Währung [0]_Hoja1" xfId="6"/>
    <cellStyle name="Währung_Hoja1" xfId="7"/>
  </cellStyles>
  <dxfs count="36">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66"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166"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166"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6" formatCode="_ * #,##0_ ;_ * \-#,##0_ ;_ * &quot;-&quot;??_ ;_ @_ "/>
      <alignment horizontal="general" vertical="center" textRotation="0" wrapText="0" indent="0" justifyLastLine="0" shrinkToFit="0" readingOrder="0"/>
    </dxf>
    <dxf>
      <font>
        <sz val="14"/>
      </font>
      <numFmt numFmtId="176"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6"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6"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67"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6"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6"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20</c:v>
                </c:pt>
                <c:pt idx="15">
                  <c:v>0</c:v>
                </c:pt>
                <c:pt idx="16">
                  <c:v>0</c:v>
                </c:pt>
              </c:numCache>
            </c:numRef>
          </c:val>
        </c:ser>
        <c:dLbls>
          <c:showLegendKey val="0"/>
          <c:showVal val="0"/>
          <c:showCatName val="0"/>
          <c:showSerName val="0"/>
          <c:showPercent val="0"/>
          <c:showBubbleSize val="0"/>
        </c:dLbls>
        <c:gapWidth val="150"/>
        <c:shape val="box"/>
        <c:axId val="35662080"/>
        <c:axId val="35692544"/>
        <c:axId val="0"/>
      </c:bar3DChart>
      <c:catAx>
        <c:axId val="35662080"/>
        <c:scaling>
          <c:orientation val="minMax"/>
        </c:scaling>
        <c:delete val="0"/>
        <c:axPos val="b"/>
        <c:numFmt formatCode="General" sourceLinked="0"/>
        <c:majorTickMark val="none"/>
        <c:minorTickMark val="none"/>
        <c:tickLblPos val="nextTo"/>
        <c:txPr>
          <a:bodyPr/>
          <a:lstStyle/>
          <a:p>
            <a:pPr>
              <a:defRPr lang="es-HN"/>
            </a:pPr>
            <a:endParaRPr lang="es-ES"/>
          </a:p>
        </c:txPr>
        <c:crossAx val="35692544"/>
        <c:crosses val="autoZero"/>
        <c:auto val="1"/>
        <c:lblAlgn val="ctr"/>
        <c:lblOffset val="100"/>
        <c:noMultiLvlLbl val="0"/>
      </c:catAx>
      <c:valAx>
        <c:axId val="3569254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ES"/>
          </a:p>
        </c:txPr>
        <c:crossAx val="35662080"/>
        <c:crosses val="autoZero"/>
        <c:crossBetween val="between"/>
      </c:valAx>
      <c:dTable>
        <c:showHorzBorder val="1"/>
        <c:showVertBorder val="1"/>
        <c:showOutline val="1"/>
        <c:showKeys val="1"/>
        <c:txPr>
          <a:bodyPr/>
          <a:lstStyle/>
          <a:p>
            <a:pPr rtl="0">
              <a:defRPr lang="es-HN" sz="700"/>
            </a:pPr>
            <a:endParaRPr lang="es-ES"/>
          </a:p>
        </c:txPr>
      </c:dTable>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35719040"/>
        <c:axId val="35720576"/>
        <c:axId val="0"/>
      </c:bar3DChart>
      <c:catAx>
        <c:axId val="35719040"/>
        <c:scaling>
          <c:orientation val="minMax"/>
        </c:scaling>
        <c:delete val="0"/>
        <c:axPos val="b"/>
        <c:numFmt formatCode="General" sourceLinked="0"/>
        <c:majorTickMark val="none"/>
        <c:minorTickMark val="none"/>
        <c:tickLblPos val="nextTo"/>
        <c:txPr>
          <a:bodyPr/>
          <a:lstStyle/>
          <a:p>
            <a:pPr>
              <a:defRPr lang="es-HN"/>
            </a:pPr>
            <a:endParaRPr lang="es-ES"/>
          </a:p>
        </c:txPr>
        <c:crossAx val="35720576"/>
        <c:crosses val="autoZero"/>
        <c:auto val="1"/>
        <c:lblAlgn val="ctr"/>
        <c:lblOffset val="100"/>
        <c:noMultiLvlLbl val="0"/>
      </c:catAx>
      <c:valAx>
        <c:axId val="3572057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ES"/>
          </a:p>
        </c:txPr>
        <c:crossAx val="35719040"/>
        <c:crosses val="autoZero"/>
        <c:crossBetween val="between"/>
      </c:valAx>
      <c:dTable>
        <c:showHorzBorder val="1"/>
        <c:showVertBorder val="1"/>
        <c:showOutline val="1"/>
        <c:showKeys val="1"/>
        <c:txPr>
          <a:bodyPr/>
          <a:lstStyle/>
          <a:p>
            <a:pPr rtl="0">
              <a:defRPr lang="es-HN" sz="800"/>
            </a:pPr>
            <a:endParaRPr lang="es-ES"/>
          </a:p>
        </c:txPr>
      </c:dTable>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75"/>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35763712"/>
        <c:axId val="35765248"/>
        <c:axId val="0"/>
      </c:bar3DChart>
      <c:catAx>
        <c:axId val="35763712"/>
        <c:scaling>
          <c:orientation val="minMax"/>
        </c:scaling>
        <c:delete val="0"/>
        <c:axPos val="b"/>
        <c:numFmt formatCode="General" sourceLinked="0"/>
        <c:majorTickMark val="none"/>
        <c:minorTickMark val="none"/>
        <c:tickLblPos val="nextTo"/>
        <c:txPr>
          <a:bodyPr/>
          <a:lstStyle/>
          <a:p>
            <a:pPr>
              <a:defRPr lang="es-HN"/>
            </a:pPr>
            <a:endParaRPr lang="es-ES"/>
          </a:p>
        </c:txPr>
        <c:crossAx val="35765248"/>
        <c:crosses val="autoZero"/>
        <c:auto val="1"/>
        <c:lblAlgn val="ctr"/>
        <c:lblOffset val="100"/>
        <c:noMultiLvlLbl val="0"/>
      </c:catAx>
      <c:valAx>
        <c:axId val="3576524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ES"/>
          </a:p>
        </c:txPr>
        <c:crossAx val="35763712"/>
        <c:crosses val="autoZero"/>
        <c:crossBetween val="between"/>
      </c:valAx>
      <c:dTable>
        <c:showHorzBorder val="1"/>
        <c:showVertBorder val="1"/>
        <c:showOutline val="1"/>
        <c:showKeys val="1"/>
        <c:txPr>
          <a:bodyPr/>
          <a:lstStyle/>
          <a:p>
            <a:pPr rtl="0">
              <a:defRPr lang="es-HN" sz="700"/>
            </a:pPr>
            <a:endParaRPr lang="es-ES"/>
          </a:p>
        </c:txPr>
      </c:dTable>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RLA%20FLORES/Downloads/POA%20DICU%2006-1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Arrastre de pagos de becas 2015"/>
      <sheetName val="6. Becas"/>
      <sheetName val="7. Infraestructura"/>
      <sheetName val="8. Venta de Servicios"/>
      <sheetName val="1. Desarrollo e Innov. Curricu."/>
      <sheetName val="2. Investigación Científica"/>
      <sheetName val="Fortalecimiento Grupos de inves"/>
      <sheetName val="Fortalecimiento Prog Invest"/>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ables/table1.xml><?xml version="1.0" encoding="utf-8"?>
<table xmlns="http://schemas.openxmlformats.org/spreadsheetml/2006/main" id="1" name="Tabla17" displayName="Tabla17" ref="B3:C13" totalsRowShown="0" headerRowDxfId="35" dataDxfId="34">
  <autoFilter ref="B3:C13"/>
  <tableColumns count="2">
    <tableColumn id="1" name="Descripción" dataDxfId="33"/>
    <tableColumn id="2" name="Monto" dataDxfId="32"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31" dataDxfId="30">
  <autoFilter ref="B39:D57"/>
  <tableColumns count="3">
    <tableColumn id="1" name="Descripción" dataDxfId="29"/>
    <tableColumn id="2" name="Cantidad" dataDxfId="28" dataCellStyle="Millares"/>
    <tableColumn id="3" name="Montos" dataDxfId="27">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26" dataDxfId="25">
  <autoFilter ref="B68:D80"/>
  <tableColumns count="3">
    <tableColumn id="1" name="Descripción" dataDxfId="24"/>
    <tableColumn id="2" name="Cantidad" dataDxfId="23" dataCellStyle="Millares"/>
    <tableColumn id="3" name="Montos" dataDxfId="22">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21">
  <autoFilter ref="B85:D103"/>
  <tableColumns count="3">
    <tableColumn id="1" name="Descripción " dataDxfId="20"/>
    <tableColumn id="2" name="Cantidad" dataDxfId="19" dataCellStyle="Millares"/>
    <tableColumn id="3" name="Montos" dataDxfId="18">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17" tableBorderDxfId="16">
  <autoFilter ref="H3:I14"/>
  <tableColumns count="2">
    <tableColumn id="1" name="Dimensión" dataDxfId="15"/>
    <tableColumn id="2" name="Monto" dataDxfId="14"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13" tableBorderDxfId="12">
  <autoFilter ref="H17:I25"/>
  <tableColumns count="2">
    <tableColumn id="1" name="Dimensión" dataDxfId="11"/>
    <tableColumn id="2" name="Monto" dataDxfId="10"/>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9" headerRowBorderDxfId="8" tableBorderDxfId="7">
  <autoFilter ref="E7:F11"/>
  <tableColumns count="2">
    <tableColumn id="1" name="Presupuesto" dataDxfId="6"/>
    <tableColumn id="2" name=" Monto " dataDxfId="5">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86"/>
      <c r="U2" s="586"/>
      <c r="V2" s="586"/>
      <c r="W2" s="586"/>
      <c r="X2" s="586"/>
      <c r="Y2" s="586"/>
      <c r="Z2" s="586"/>
      <c r="AA2" s="586"/>
      <c r="AB2" s="586"/>
      <c r="AC2" s="586" t="s">
        <v>25</v>
      </c>
      <c r="AD2" s="586"/>
      <c r="AE2" s="586"/>
      <c r="AF2" s="586"/>
      <c r="AG2" s="586"/>
      <c r="AH2" s="586"/>
      <c r="AI2" s="586"/>
      <c r="AJ2" s="586"/>
    </row>
    <row r="3" spans="2:36" ht="16.5" customHeight="1" x14ac:dyDescent="0.25">
      <c r="B3" s="33" t="s">
        <v>7</v>
      </c>
      <c r="C3" s="33"/>
      <c r="D3" s="33"/>
      <c r="E3" s="33"/>
      <c r="F3" s="33"/>
      <c r="G3" s="33"/>
      <c r="H3" s="33"/>
      <c r="I3" s="33"/>
      <c r="J3" s="33"/>
      <c r="K3" s="33"/>
      <c r="L3" s="33"/>
      <c r="M3" s="33"/>
      <c r="N3" s="33"/>
      <c r="O3" s="33"/>
      <c r="P3" s="33"/>
      <c r="Q3" s="33"/>
      <c r="R3" s="33"/>
      <c r="S3" s="33"/>
      <c r="T3" s="586"/>
      <c r="U3" s="586"/>
      <c r="V3" s="586"/>
      <c r="W3" s="586"/>
      <c r="X3" s="586"/>
      <c r="Y3" s="586"/>
      <c r="Z3" s="586"/>
      <c r="AA3" s="586"/>
      <c r="AB3" s="586"/>
      <c r="AC3" s="586" t="s">
        <v>7</v>
      </c>
      <c r="AD3" s="586"/>
      <c r="AE3" s="586"/>
      <c r="AF3" s="586"/>
      <c r="AG3" s="586"/>
      <c r="AH3" s="586"/>
      <c r="AI3" s="586"/>
      <c r="AJ3" s="586"/>
    </row>
    <row r="4" spans="2:36" ht="12.75" customHeight="1" x14ac:dyDescent="0.25">
      <c r="B4" s="33" t="s">
        <v>36</v>
      </c>
      <c r="C4" s="33"/>
      <c r="D4" s="33"/>
      <c r="E4" s="33"/>
      <c r="F4" s="33"/>
      <c r="G4" s="33"/>
      <c r="H4" s="33"/>
      <c r="I4" s="33"/>
      <c r="J4" s="33"/>
      <c r="K4" s="33"/>
      <c r="L4" s="33"/>
      <c r="M4" s="33"/>
      <c r="N4" s="33"/>
      <c r="O4" s="33"/>
      <c r="P4" s="33"/>
      <c r="Q4" s="33"/>
      <c r="R4" s="33"/>
      <c r="S4" s="33"/>
      <c r="T4" s="586"/>
      <c r="U4" s="586"/>
      <c r="V4" s="586"/>
      <c r="W4" s="586"/>
      <c r="X4" s="586"/>
      <c r="Y4" s="586"/>
      <c r="Z4" s="586"/>
      <c r="AA4" s="586"/>
      <c r="AB4" s="586"/>
      <c r="AC4" s="586" t="s">
        <v>36</v>
      </c>
      <c r="AD4" s="586"/>
      <c r="AE4" s="586"/>
      <c r="AF4" s="586"/>
      <c r="AG4" s="586"/>
      <c r="AH4" s="586"/>
      <c r="AI4" s="586"/>
      <c r="AJ4" s="586"/>
    </row>
    <row r="5" spans="2:36" ht="15.75" x14ac:dyDescent="0.25">
      <c r="B5" s="2"/>
      <c r="C5" s="2"/>
      <c r="D5" s="2"/>
    </row>
    <row r="6" spans="2:36" ht="16.5" thickBot="1" x14ac:dyDescent="0.3">
      <c r="B6" s="2"/>
      <c r="C6" s="2"/>
      <c r="D6" s="2"/>
    </row>
    <row r="7" spans="2:36" ht="75.75" customHeight="1" x14ac:dyDescent="0.25">
      <c r="B7" s="581" t="s">
        <v>20</v>
      </c>
      <c r="C7" s="581" t="s">
        <v>38</v>
      </c>
      <c r="D7" s="581" t="s">
        <v>39</v>
      </c>
      <c r="E7" s="583" t="s">
        <v>40</v>
      </c>
      <c r="F7" s="581" t="s">
        <v>37</v>
      </c>
      <c r="G7" s="583" t="s">
        <v>9</v>
      </c>
      <c r="H7" s="585" t="s">
        <v>0</v>
      </c>
      <c r="I7" s="585" t="s">
        <v>8</v>
      </c>
      <c r="J7" s="585" t="s">
        <v>16</v>
      </c>
      <c r="K7" s="585"/>
      <c r="L7" s="585" t="s">
        <v>13</v>
      </c>
      <c r="M7" s="585"/>
      <c r="N7" s="585"/>
      <c r="O7" s="585"/>
      <c r="P7" s="585"/>
      <c r="Q7" s="585"/>
      <c r="R7" s="585"/>
      <c r="S7" s="585"/>
      <c r="T7" s="581" t="s">
        <v>14</v>
      </c>
      <c r="U7" s="585" t="s">
        <v>18</v>
      </c>
      <c r="V7" s="585" t="s">
        <v>26</v>
      </c>
      <c r="W7" s="585"/>
      <c r="X7" s="585" t="s">
        <v>15</v>
      </c>
      <c r="Y7" s="585" t="s">
        <v>17</v>
      </c>
      <c r="Z7" s="585"/>
      <c r="AA7" s="585" t="s">
        <v>22</v>
      </c>
      <c r="AB7" s="585" t="s">
        <v>32</v>
      </c>
      <c r="AC7" s="587" t="s">
        <v>31</v>
      </c>
      <c r="AD7" s="587"/>
      <c r="AE7" s="587"/>
      <c r="AF7" s="587"/>
      <c r="AG7" s="585" t="s">
        <v>28</v>
      </c>
      <c r="AH7" s="585" t="s">
        <v>29</v>
      </c>
      <c r="AI7" s="585" t="s">
        <v>1</v>
      </c>
      <c r="AJ7" s="585" t="s">
        <v>2</v>
      </c>
    </row>
    <row r="8" spans="2:36" ht="15.75" customHeight="1" x14ac:dyDescent="0.25">
      <c r="B8" s="582"/>
      <c r="C8" s="582"/>
      <c r="D8" s="582"/>
      <c r="E8" s="584"/>
      <c r="F8" s="582"/>
      <c r="G8" s="584"/>
      <c r="H8" s="580"/>
      <c r="I8" s="580"/>
      <c r="J8" s="580" t="s">
        <v>33</v>
      </c>
      <c r="K8" s="580" t="s">
        <v>19</v>
      </c>
      <c r="L8" s="588" t="s">
        <v>3</v>
      </c>
      <c r="M8" s="588"/>
      <c r="N8" s="588" t="s">
        <v>4</v>
      </c>
      <c r="O8" s="588"/>
      <c r="P8" s="588" t="s">
        <v>5</v>
      </c>
      <c r="Q8" s="588"/>
      <c r="R8" s="588" t="s">
        <v>6</v>
      </c>
      <c r="S8" s="588"/>
      <c r="T8" s="582"/>
      <c r="U8" s="580"/>
      <c r="V8" s="580" t="s">
        <v>23</v>
      </c>
      <c r="W8" s="580" t="s">
        <v>21</v>
      </c>
      <c r="X8" s="580"/>
      <c r="Y8" s="580" t="s">
        <v>23</v>
      </c>
      <c r="Z8" s="580" t="s">
        <v>21</v>
      </c>
      <c r="AA8" s="580"/>
      <c r="AB8" s="580"/>
      <c r="AC8" s="14" t="s">
        <v>3</v>
      </c>
      <c r="AD8" s="14" t="s">
        <v>4</v>
      </c>
      <c r="AE8" s="14" t="s">
        <v>5</v>
      </c>
      <c r="AF8" s="14" t="s">
        <v>6</v>
      </c>
      <c r="AG8" s="580"/>
      <c r="AH8" s="580"/>
      <c r="AI8" s="580"/>
      <c r="AJ8" s="580"/>
    </row>
    <row r="9" spans="2:36" ht="78.75" x14ac:dyDescent="0.25">
      <c r="B9" s="582"/>
      <c r="C9" s="582"/>
      <c r="D9" s="582"/>
      <c r="E9" s="584"/>
      <c r="F9" s="582"/>
      <c r="G9" s="584"/>
      <c r="H9" s="580"/>
      <c r="I9" s="580"/>
      <c r="J9" s="580"/>
      <c r="K9" s="580"/>
      <c r="L9" s="32" t="s">
        <v>11</v>
      </c>
      <c r="M9" s="32" t="s">
        <v>12</v>
      </c>
      <c r="N9" s="32" t="s">
        <v>11</v>
      </c>
      <c r="O9" s="32" t="s">
        <v>12</v>
      </c>
      <c r="P9" s="32" t="s">
        <v>11</v>
      </c>
      <c r="Q9" s="32" t="s">
        <v>12</v>
      </c>
      <c r="R9" s="32" t="s">
        <v>11</v>
      </c>
      <c r="S9" s="32" t="s">
        <v>12</v>
      </c>
      <c r="T9" s="582"/>
      <c r="U9" s="580"/>
      <c r="V9" s="580"/>
      <c r="W9" s="580"/>
      <c r="X9" s="580"/>
      <c r="Y9" s="580"/>
      <c r="Z9" s="580"/>
      <c r="AA9" s="580"/>
      <c r="AB9" s="580"/>
      <c r="AC9" s="14" t="s">
        <v>24</v>
      </c>
      <c r="AD9" s="14" t="s">
        <v>24</v>
      </c>
      <c r="AE9" s="14" t="s">
        <v>24</v>
      </c>
      <c r="AF9" s="14" t="s">
        <v>24</v>
      </c>
      <c r="AG9" s="580"/>
      <c r="AH9" s="580"/>
      <c r="AI9" s="580"/>
      <c r="AJ9" s="580"/>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78" t="s">
        <v>10</v>
      </c>
      <c r="K31" s="579"/>
      <c r="L31" s="576"/>
      <c r="M31" s="577"/>
      <c r="N31" s="576"/>
      <c r="O31" s="577"/>
      <c r="P31" s="576"/>
      <c r="Q31" s="577"/>
      <c r="R31" s="576"/>
      <c r="S31" s="577"/>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0" customFormat="1" hidden="1" x14ac:dyDescent="0.25">
      <c r="A2" s="120" t="s">
        <v>1357</v>
      </c>
      <c r="B2" s="120" t="s">
        <v>1359</v>
      </c>
      <c r="C2" s="120" t="s">
        <v>471</v>
      </c>
      <c r="D2" s="120" t="s">
        <v>1358</v>
      </c>
      <c r="E2" s="120" t="s">
        <v>1360</v>
      </c>
      <c r="F2" s="120" t="s">
        <v>472</v>
      </c>
      <c r="G2" s="157" t="s">
        <v>1361</v>
      </c>
      <c r="H2" s="120" t="s">
        <v>1362</v>
      </c>
      <c r="I2" s="120" t="s">
        <v>1363</v>
      </c>
      <c r="J2" s="120" t="s">
        <v>1446</v>
      </c>
      <c r="K2" s="120" t="s">
        <v>1364</v>
      </c>
      <c r="L2" s="120" t="s">
        <v>1365</v>
      </c>
      <c r="M2" s="120" t="s">
        <v>1366</v>
      </c>
      <c r="N2" s="120" t="s">
        <v>1367</v>
      </c>
      <c r="O2" s="120" t="s">
        <v>1368</v>
      </c>
      <c r="P2" s="120" t="s">
        <v>1471</v>
      </c>
      <c r="Q2" s="120" t="s">
        <v>1509</v>
      </c>
      <c r="R2" s="455" t="str">
        <f>+Presupuesto!D11</f>
        <v>Recurrente</v>
      </c>
      <c r="S2" s="455" t="str">
        <f>+Presupuesto!E11</f>
        <v>Programa / Proyecto 2016</v>
      </c>
      <c r="U2" s="120" t="s">
        <v>394</v>
      </c>
      <c r="V2" s="120" t="s">
        <v>412</v>
      </c>
      <c r="W2" s="120" t="s">
        <v>395</v>
      </c>
      <c r="X2" s="120" t="s">
        <v>396</v>
      </c>
      <c r="Y2" s="120" t="s">
        <v>397</v>
      </c>
      <c r="Z2" s="120" t="s">
        <v>398</v>
      </c>
      <c r="AA2" s="120" t="s">
        <v>399</v>
      </c>
      <c r="AB2" s="120" t="s">
        <v>400</v>
      </c>
      <c r="AC2" s="120" t="s">
        <v>401</v>
      </c>
      <c r="AD2" s="120" t="s">
        <v>402</v>
      </c>
      <c r="AE2" s="120" t="s">
        <v>403</v>
      </c>
      <c r="AF2" s="120" t="s">
        <v>404</v>
      </c>
      <c r="AH2" s="450" t="s">
        <v>420</v>
      </c>
      <c r="AI2" s="450" t="s">
        <v>421</v>
      </c>
      <c r="AJ2" s="450" t="s">
        <v>422</v>
      </c>
      <c r="AK2" s="450" t="s">
        <v>423</v>
      </c>
      <c r="AL2" s="450" t="s">
        <v>424</v>
      </c>
      <c r="AM2" s="450" t="s">
        <v>427</v>
      </c>
      <c r="AN2" s="450" t="s">
        <v>425</v>
      </c>
      <c r="AO2" s="450" t="s">
        <v>426</v>
      </c>
      <c r="AP2" s="450" t="s">
        <v>428</v>
      </c>
      <c r="AQ2" s="450" t="s">
        <v>429</v>
      </c>
      <c r="AR2" s="450" t="s">
        <v>430</v>
      </c>
      <c r="AS2" s="450" t="s">
        <v>431</v>
      </c>
      <c r="AT2" s="450" t="s">
        <v>432</v>
      </c>
      <c r="AU2" s="450" t="s">
        <v>433</v>
      </c>
      <c r="AV2" s="450" t="s">
        <v>434</v>
      </c>
      <c r="AW2" s="450" t="s">
        <v>435</v>
      </c>
      <c r="AX2" s="450" t="s">
        <v>436</v>
      </c>
      <c r="AY2" s="450" t="s">
        <v>437</v>
      </c>
      <c r="AZ2" s="450" t="s">
        <v>438</v>
      </c>
      <c r="BA2" s="450" t="s">
        <v>439</v>
      </c>
      <c r="BB2" s="450" t="s">
        <v>440</v>
      </c>
      <c r="BC2" s="450" t="s">
        <v>441</v>
      </c>
      <c r="BD2" s="450" t="s">
        <v>442</v>
      </c>
      <c r="BE2" s="450" t="s">
        <v>443</v>
      </c>
      <c r="BF2" s="450" t="s">
        <v>444</v>
      </c>
      <c r="BG2" s="450" t="s">
        <v>445</v>
      </c>
      <c r="BH2" s="450" t="s">
        <v>446</v>
      </c>
      <c r="BI2" s="450" t="s">
        <v>447</v>
      </c>
      <c r="BJ2" s="450" t="s">
        <v>448</v>
      </c>
      <c r="BK2" s="450" t="s">
        <v>449</v>
      </c>
      <c r="BL2" s="450" t="s">
        <v>450</v>
      </c>
      <c r="BM2" s="450" t="s">
        <v>451</v>
      </c>
      <c r="BN2" s="450" t="s">
        <v>452</v>
      </c>
      <c r="BO2" s="450" t="s">
        <v>453</v>
      </c>
      <c r="BP2" s="450" t="s">
        <v>454</v>
      </c>
      <c r="BQ2" s="450" t="s">
        <v>455</v>
      </c>
      <c r="BR2" s="450" t="s">
        <v>456</v>
      </c>
      <c r="BS2" s="450" t="s">
        <v>457</v>
      </c>
      <c r="BT2" s="450" t="s">
        <v>458</v>
      </c>
      <c r="BU2" s="450" t="s">
        <v>459</v>
      </c>
    </row>
    <row r="3" spans="1:555" hidden="1" x14ac:dyDescent="0.25">
      <c r="AH3" s="451">
        <v>2500</v>
      </c>
      <c r="AI3" s="451">
        <v>1900</v>
      </c>
      <c r="AJ3" s="451">
        <v>1650</v>
      </c>
      <c r="AK3" s="451">
        <v>1580</v>
      </c>
      <c r="AL3" s="451">
        <v>2250</v>
      </c>
      <c r="AM3" s="451">
        <v>1650</v>
      </c>
      <c r="AN3" s="451">
        <v>1400</v>
      </c>
      <c r="AO3" s="452">
        <v>1340</v>
      </c>
      <c r="AP3" s="452">
        <v>2000</v>
      </c>
      <c r="AQ3" s="452">
        <v>1400</v>
      </c>
      <c r="AR3" s="452">
        <v>1150</v>
      </c>
      <c r="AS3" s="452">
        <v>1100</v>
      </c>
      <c r="AT3" s="452">
        <v>1750</v>
      </c>
      <c r="AU3" s="452">
        <v>1150</v>
      </c>
      <c r="AV3" s="452">
        <v>900</v>
      </c>
      <c r="AW3" s="452">
        <v>860</v>
      </c>
      <c r="AX3" s="452">
        <v>1200</v>
      </c>
      <c r="AY3" s="453">
        <v>900</v>
      </c>
      <c r="AZ3" s="453">
        <v>650</v>
      </c>
      <c r="BA3" s="453">
        <v>620</v>
      </c>
      <c r="BB3" s="451">
        <f>+'Cuadro Resumen'!C213</f>
        <v>5605.2314999999999</v>
      </c>
      <c r="BC3" s="451">
        <f>+'Cuadro Resumen'!D213</f>
        <v>5165.6055000000006</v>
      </c>
      <c r="BD3" s="451">
        <f>+'Cuadro Resumen'!E213</f>
        <v>6594.39</v>
      </c>
      <c r="BE3" s="451">
        <f>+'Cuadro Resumen'!F213</f>
        <v>6154.7640000000001</v>
      </c>
      <c r="BF3" s="451">
        <f>+'Cuadro Resumen'!C214</f>
        <v>4945.7925000000005</v>
      </c>
      <c r="BG3" s="451">
        <f>+'Cuadro Resumen'!D214</f>
        <v>4506.1665000000003</v>
      </c>
      <c r="BH3" s="451">
        <f>+'Cuadro Resumen'!E214</f>
        <v>5934.951</v>
      </c>
      <c r="BI3" s="451">
        <f>+'Cuadro Resumen'!F214</f>
        <v>5495.3249999999998</v>
      </c>
      <c r="BJ3" s="452">
        <f>+'Cuadro Resumen'!C215</f>
        <v>4286.3535000000002</v>
      </c>
      <c r="BK3" s="452">
        <f>+'Cuadro Resumen'!D215</f>
        <v>3956.634</v>
      </c>
      <c r="BL3" s="452">
        <f>+'Cuadro Resumen'!E215</f>
        <v>5275.5120000000006</v>
      </c>
      <c r="BM3" s="452">
        <f>+'Cuadro Resumen'!F215</f>
        <v>4835.8860000000004</v>
      </c>
      <c r="BN3" s="452">
        <f>+'Cuadro Resumen'!C216</f>
        <v>3626.9145000000003</v>
      </c>
      <c r="BO3" s="452">
        <f>+'Cuadro Resumen'!D216</f>
        <v>3297.1950000000002</v>
      </c>
      <c r="BP3" s="452">
        <f>+'Cuadro Resumen'!E216</f>
        <v>4616.0730000000003</v>
      </c>
      <c r="BQ3" s="452">
        <f>+'Cuadro Resumen'!F216</f>
        <v>4286.3535000000002</v>
      </c>
      <c r="BR3" s="452">
        <f>+'Cuadro Resumen'!C217</f>
        <v>3187.2885000000001</v>
      </c>
      <c r="BS3" s="452">
        <f>+'Cuadro Resumen'!D217</f>
        <v>2967.4755</v>
      </c>
      <c r="BT3" s="452">
        <f>+'Cuadro Resumen'!E217</f>
        <v>4066.5405000000001</v>
      </c>
      <c r="BU3" s="452">
        <f>+'Cuadro Resumen'!F217</f>
        <v>3736.8210000000004</v>
      </c>
    </row>
    <row r="4" spans="1:555" ht="15.75" thickBot="1" x14ac:dyDescent="0.3"/>
    <row r="5" spans="1:555" ht="27" thickBot="1" x14ac:dyDescent="0.3">
      <c r="C5" s="87" t="s">
        <v>389</v>
      </c>
      <c r="D5" s="195">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4" t="s">
        <v>53</v>
      </c>
      <c r="D10" s="368">
        <f>SUM(F17:F37)</f>
        <v>0</v>
      </c>
      <c r="F10" s="70"/>
      <c r="G10" s="79"/>
      <c r="H10" s="70"/>
      <c r="I10" s="70"/>
    </row>
    <row r="11" spans="1:555" x14ac:dyDescent="0.25">
      <c r="C11" s="70"/>
      <c r="D11" s="31"/>
      <c r="E11" s="93"/>
      <c r="F11" s="93"/>
      <c r="G11" s="93"/>
      <c r="H11" s="76"/>
      <c r="I11" s="76"/>
      <c r="J11" s="76"/>
      <c r="K11" s="112"/>
    </row>
    <row r="12" spans="1:555" ht="15.75" x14ac:dyDescent="0.25">
      <c r="B12" s="93"/>
      <c r="C12" s="300" t="s">
        <v>392</v>
      </c>
      <c r="D12" s="366"/>
      <c r="E12" s="93"/>
      <c r="F12" s="93"/>
      <c r="G12" s="93"/>
      <c r="H12" s="76"/>
      <c r="I12" s="76"/>
      <c r="J12" s="76"/>
      <c r="K12" s="112"/>
    </row>
    <row r="13" spans="1:555" ht="18.75" x14ac:dyDescent="0.25">
      <c r="B13" s="93"/>
      <c r="C13" s="208" t="e">
        <f>IFERROR(VLOOKUP(D12,'1. Desarrollo e Innov. Curricu.'!$E:$F,2,FALSE),IFERROR(VLOOKUP(D12,'10. Posgrado'!$E:$F,2,FALSE),IFERROR(VLOOKUP(D12,'3.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Posgrado'!#REF!,2,FALSE),IFERROR(VLOOKUP(D12,'17. Gestión TIC'!$E:$F,2,FALSE),IFERROR(VLOOKUP(D12,'16. Desa. del Sistema Educ.Sup.'!$E:$F,2,FALSE),IFERROR(VLOOKUP(D12,'9. Cultura de Inno. Insti...'!$E:$F,2,FALSE),VLOOKUP(D12,'7. Lo Esencial de la Reforma U.'!$E:$F,2,0)))))))))))))))))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7" t="s">
        <v>44</v>
      </c>
      <c r="D16" s="132" t="s">
        <v>55</v>
      </c>
      <c r="E16" s="134" t="s">
        <v>57</v>
      </c>
      <c r="F16" s="133" t="s">
        <v>27</v>
      </c>
      <c r="G16" s="131" t="s">
        <v>131</v>
      </c>
      <c r="H16" s="134" t="s">
        <v>46</v>
      </c>
      <c r="I16" s="131" t="s">
        <v>132</v>
      </c>
      <c r="J16" s="131" t="s">
        <v>410</v>
      </c>
      <c r="K16" s="131" t="s">
        <v>411</v>
      </c>
      <c r="L16" s="131" t="s">
        <v>121</v>
      </c>
    </row>
    <row r="17" spans="3:12" x14ac:dyDescent="0.25">
      <c r="C17" s="138"/>
      <c r="D17" s="155"/>
      <c r="E17" s="114"/>
      <c r="F17" s="97">
        <f t="shared" ref="F17:F37" si="0">D17*E17</f>
        <v>0</v>
      </c>
      <c r="G17" s="158"/>
      <c r="H17" s="139"/>
      <c r="I17" s="128" t="e">
        <f>VLOOKUP(H17,Presupuesto!$B$11:$C$565,2,0)</f>
        <v>#N/A</v>
      </c>
      <c r="J17" s="216" t="s">
        <v>1446</v>
      </c>
      <c r="K17" s="98" t="s">
        <v>394</v>
      </c>
      <c r="L17" s="98"/>
    </row>
    <row r="18" spans="3:12" x14ac:dyDescent="0.25">
      <c r="C18" s="138"/>
      <c r="D18" s="155"/>
      <c r="E18" s="121"/>
      <c r="F18" s="97">
        <f t="shared" si="0"/>
        <v>0</v>
      </c>
      <c r="G18" s="158"/>
      <c r="H18" s="139"/>
      <c r="I18" s="128" t="e">
        <f>VLOOKUP(H18,Presupuesto!$B$11:$C$565,2,0)</f>
        <v>#N/A</v>
      </c>
      <c r="J18" s="98" t="str">
        <f>$J$17</f>
        <v>Posgrado</v>
      </c>
      <c r="K18" s="98" t="s">
        <v>412</v>
      </c>
      <c r="L18" s="98"/>
    </row>
    <row r="19" spans="3:12" x14ac:dyDescent="0.25">
      <c r="C19" s="138"/>
      <c r="D19" s="155"/>
      <c r="E19" s="121"/>
      <c r="F19" s="97">
        <f t="shared" si="0"/>
        <v>0</v>
      </c>
      <c r="G19" s="158"/>
      <c r="H19" s="139"/>
      <c r="I19" s="128" t="e">
        <f>VLOOKUP(H19,Presupuesto!$B$11:$C$565,2,0)</f>
        <v>#N/A</v>
      </c>
      <c r="J19" s="98" t="str">
        <f t="shared" ref="J19:J36" si="1">$J$17</f>
        <v>Posgrado</v>
      </c>
      <c r="K19" s="98" t="s">
        <v>412</v>
      </c>
      <c r="L19" s="98"/>
    </row>
    <row r="20" spans="3:12" x14ac:dyDescent="0.25">
      <c r="C20" s="138"/>
      <c r="D20" s="155"/>
      <c r="E20" s="121"/>
      <c r="F20" s="97">
        <f t="shared" si="0"/>
        <v>0</v>
      </c>
      <c r="G20" s="158"/>
      <c r="H20" s="139"/>
      <c r="I20" s="128" t="e">
        <f>VLOOKUP(H20,Presupuesto!$B$11:$C$565,2,0)</f>
        <v>#N/A</v>
      </c>
      <c r="J20" s="98" t="str">
        <f t="shared" si="1"/>
        <v>Posgrado</v>
      </c>
      <c r="K20" s="98" t="s">
        <v>412</v>
      </c>
      <c r="L20" s="98"/>
    </row>
    <row r="21" spans="3:12" x14ac:dyDescent="0.25">
      <c r="C21" s="138"/>
      <c r="D21" s="155"/>
      <c r="E21" s="121"/>
      <c r="F21" s="97">
        <f t="shared" si="0"/>
        <v>0</v>
      </c>
      <c r="G21" s="158"/>
      <c r="H21" s="139"/>
      <c r="I21" s="128" t="e">
        <f>VLOOKUP(H21,Presupuesto!$B$11:$C$565,2,0)</f>
        <v>#N/A</v>
      </c>
      <c r="J21" s="98" t="str">
        <f t="shared" si="1"/>
        <v>Posgrado</v>
      </c>
      <c r="K21" s="98" t="s">
        <v>412</v>
      </c>
      <c r="L21" s="98"/>
    </row>
    <row r="22" spans="3:12" x14ac:dyDescent="0.25">
      <c r="C22" s="138"/>
      <c r="D22" s="155"/>
      <c r="E22" s="121"/>
      <c r="F22" s="97">
        <f t="shared" si="0"/>
        <v>0</v>
      </c>
      <c r="G22" s="158"/>
      <c r="H22" s="139"/>
      <c r="I22" s="128" t="e">
        <f>VLOOKUP(H22,Presupuesto!$B$11:$C$565,2,0)</f>
        <v>#N/A</v>
      </c>
      <c r="J22" s="98" t="str">
        <f t="shared" si="1"/>
        <v>Posgrado</v>
      </c>
      <c r="K22" s="98" t="s">
        <v>401</v>
      </c>
      <c r="L22" s="98"/>
    </row>
    <row r="23" spans="3:12" x14ac:dyDescent="0.25">
      <c r="C23" s="138"/>
      <c r="D23" s="155"/>
      <c r="E23" s="121"/>
      <c r="F23" s="97">
        <f t="shared" si="0"/>
        <v>0</v>
      </c>
      <c r="G23" s="158"/>
      <c r="H23" s="139"/>
      <c r="I23" s="128" t="e">
        <f>VLOOKUP(H23,Presupuesto!$B$11:$C$565,2,0)</f>
        <v>#N/A</v>
      </c>
      <c r="J23" s="98" t="str">
        <f t="shared" si="1"/>
        <v>Posgrado</v>
      </c>
      <c r="K23" s="98" t="s">
        <v>412</v>
      </c>
      <c r="L23" s="98"/>
    </row>
    <row r="24" spans="3:12" x14ac:dyDescent="0.25">
      <c r="C24" s="138"/>
      <c r="D24" s="155"/>
      <c r="E24" s="121"/>
      <c r="F24" s="97">
        <f t="shared" si="0"/>
        <v>0</v>
      </c>
      <c r="G24" s="158"/>
      <c r="H24" s="139"/>
      <c r="I24" s="128" t="e">
        <f>VLOOKUP(H24,Presupuesto!$B$11:$C$565,2,0)</f>
        <v>#N/A</v>
      </c>
      <c r="J24" s="98" t="str">
        <f t="shared" si="1"/>
        <v>Posgrado</v>
      </c>
      <c r="K24" s="98" t="s">
        <v>412</v>
      </c>
      <c r="L24" s="98"/>
    </row>
    <row r="25" spans="3:12" x14ac:dyDescent="0.25">
      <c r="C25" s="138"/>
      <c r="D25" s="155"/>
      <c r="E25" s="121"/>
      <c r="F25" s="97">
        <f t="shared" si="0"/>
        <v>0</v>
      </c>
      <c r="G25" s="158"/>
      <c r="H25" s="139"/>
      <c r="I25" s="128" t="e">
        <f>VLOOKUP(H25,Presupuesto!$B$11:$C$565,2,0)</f>
        <v>#N/A</v>
      </c>
      <c r="J25" s="98" t="str">
        <f t="shared" si="1"/>
        <v>Posgrado</v>
      </c>
      <c r="K25" s="98" t="s">
        <v>412</v>
      </c>
      <c r="L25" s="98"/>
    </row>
    <row r="26" spans="3:12" x14ac:dyDescent="0.25">
      <c r="C26" s="138"/>
      <c r="D26" s="155"/>
      <c r="E26" s="121"/>
      <c r="F26" s="97">
        <f t="shared" si="0"/>
        <v>0</v>
      </c>
      <c r="G26" s="158"/>
      <c r="H26" s="139"/>
      <c r="I26" s="128" t="e">
        <f>VLOOKUP(H26,Presupuesto!$B$11:$C$565,2,0)</f>
        <v>#N/A</v>
      </c>
      <c r="J26" s="98" t="str">
        <f t="shared" si="1"/>
        <v>Posgrado</v>
      </c>
      <c r="K26" s="98" t="s">
        <v>412</v>
      </c>
      <c r="L26" s="98"/>
    </row>
    <row r="27" spans="3:12" x14ac:dyDescent="0.25">
      <c r="C27" s="140"/>
      <c r="D27" s="155"/>
      <c r="E27" s="116"/>
      <c r="F27" s="97">
        <f t="shared" si="0"/>
        <v>0</v>
      </c>
      <c r="G27" s="158"/>
      <c r="H27" s="141"/>
      <c r="I27" s="128" t="e">
        <f>VLOOKUP(H27,Presupuesto!$B$11:$C$565,2,0)</f>
        <v>#N/A</v>
      </c>
      <c r="J27" s="98" t="str">
        <f t="shared" si="1"/>
        <v>Posgrado</v>
      </c>
      <c r="K27" s="98" t="s">
        <v>412</v>
      </c>
      <c r="L27" s="98"/>
    </row>
    <row r="28" spans="3:12" x14ac:dyDescent="0.25">
      <c r="C28" s="140"/>
      <c r="D28" s="155"/>
      <c r="E28" s="116"/>
      <c r="F28" s="97">
        <f t="shared" si="0"/>
        <v>0</v>
      </c>
      <c r="G28" s="158"/>
      <c r="H28" s="141"/>
      <c r="I28" s="128" t="e">
        <f>VLOOKUP(H28,Presupuesto!$B$11:$C$565,2,0)</f>
        <v>#N/A</v>
      </c>
      <c r="J28" s="98" t="str">
        <f t="shared" si="1"/>
        <v>Posgrado</v>
      </c>
      <c r="K28" s="98" t="s">
        <v>412</v>
      </c>
      <c r="L28" s="98"/>
    </row>
    <row r="29" spans="3:12" x14ac:dyDescent="0.25">
      <c r="C29" s="140"/>
      <c r="D29" s="155"/>
      <c r="E29" s="116"/>
      <c r="F29" s="97">
        <f t="shared" si="0"/>
        <v>0</v>
      </c>
      <c r="G29" s="158"/>
      <c r="H29" s="141"/>
      <c r="I29" s="128" t="e">
        <f>VLOOKUP(H29,Presupuesto!$B$11:$C$565,2,0)</f>
        <v>#N/A</v>
      </c>
      <c r="J29" s="98" t="str">
        <f t="shared" si="1"/>
        <v>Posgrado</v>
      </c>
      <c r="K29" s="98" t="s">
        <v>412</v>
      </c>
      <c r="L29" s="98"/>
    </row>
    <row r="30" spans="3:12" x14ac:dyDescent="0.25">
      <c r="C30" s="140"/>
      <c r="D30" s="155"/>
      <c r="E30" s="116"/>
      <c r="F30" s="97">
        <f t="shared" si="0"/>
        <v>0</v>
      </c>
      <c r="G30" s="158"/>
      <c r="H30" s="141"/>
      <c r="I30" s="128" t="e">
        <f>VLOOKUP(H30,Presupuesto!$B$11:$C$565,2,0)</f>
        <v>#N/A</v>
      </c>
      <c r="J30" s="98" t="str">
        <f t="shared" si="1"/>
        <v>Posgrado</v>
      </c>
      <c r="K30" s="98" t="s">
        <v>412</v>
      </c>
      <c r="L30" s="98"/>
    </row>
    <row r="31" spans="3:12" x14ac:dyDescent="0.25">
      <c r="C31" s="140"/>
      <c r="D31" s="155"/>
      <c r="E31" s="116"/>
      <c r="F31" s="97">
        <f t="shared" si="0"/>
        <v>0</v>
      </c>
      <c r="G31" s="158"/>
      <c r="H31" s="141"/>
      <c r="I31" s="128" t="e">
        <f>VLOOKUP(H31,Presupuesto!$B$11:$C$565,2,0)</f>
        <v>#N/A</v>
      </c>
      <c r="J31" s="98" t="str">
        <f t="shared" si="1"/>
        <v>Posgrado</v>
      </c>
      <c r="K31" s="98" t="s">
        <v>412</v>
      </c>
      <c r="L31" s="98"/>
    </row>
    <row r="32" spans="3:12" x14ac:dyDescent="0.25">
      <c r="C32" s="140"/>
      <c r="D32" s="155"/>
      <c r="E32" s="116"/>
      <c r="F32" s="97">
        <f t="shared" si="0"/>
        <v>0</v>
      </c>
      <c r="G32" s="158"/>
      <c r="H32" s="141"/>
      <c r="I32" s="128" t="e">
        <f>VLOOKUP(H32,Presupuesto!$B$11:$C$565,2,0)</f>
        <v>#N/A</v>
      </c>
      <c r="J32" s="98" t="str">
        <f t="shared" si="1"/>
        <v>Posgrado</v>
      </c>
      <c r="K32" s="98" t="s">
        <v>412</v>
      </c>
      <c r="L32" s="98"/>
    </row>
    <row r="33" spans="3:12" x14ac:dyDescent="0.25">
      <c r="C33" s="142"/>
      <c r="D33" s="155"/>
      <c r="E33" s="116"/>
      <c r="F33" s="97">
        <f t="shared" si="0"/>
        <v>0</v>
      </c>
      <c r="G33" s="158"/>
      <c r="H33" s="143"/>
      <c r="I33" s="128" t="e">
        <f>VLOOKUP(H33,Presupuesto!$B$11:$C$565,2,0)</f>
        <v>#N/A</v>
      </c>
      <c r="J33" s="98" t="str">
        <f t="shared" si="1"/>
        <v>Posgrado</v>
      </c>
      <c r="K33" s="98" t="s">
        <v>403</v>
      </c>
      <c r="L33" s="98"/>
    </row>
    <row r="34" spans="3:12" x14ac:dyDescent="0.25">
      <c r="C34" s="142"/>
      <c r="D34" s="155"/>
      <c r="E34" s="116"/>
      <c r="F34" s="97">
        <f t="shared" si="0"/>
        <v>0</v>
      </c>
      <c r="G34" s="158"/>
      <c r="H34" s="143"/>
      <c r="I34" s="128" t="e">
        <f>VLOOKUP(H34,Presupuesto!$B$11:$C$565,2,0)</f>
        <v>#N/A</v>
      </c>
      <c r="J34" s="98" t="str">
        <f t="shared" si="1"/>
        <v>Posgrado</v>
      </c>
      <c r="K34" s="98" t="s">
        <v>412</v>
      </c>
      <c r="L34" s="98"/>
    </row>
    <row r="35" spans="3:12" x14ac:dyDescent="0.25">
      <c r="C35" s="142"/>
      <c r="D35" s="155"/>
      <c r="E35" s="116"/>
      <c r="F35" s="97">
        <f t="shared" si="0"/>
        <v>0</v>
      </c>
      <c r="G35" s="158"/>
      <c r="H35" s="143"/>
      <c r="I35" s="128" t="e">
        <f>VLOOKUP(H35,Presupuesto!$B$11:$C$565,2,0)</f>
        <v>#N/A</v>
      </c>
      <c r="J35" s="98" t="str">
        <f t="shared" si="1"/>
        <v>Posgrado</v>
      </c>
      <c r="K35" s="98" t="s">
        <v>412</v>
      </c>
      <c r="L35" s="98"/>
    </row>
    <row r="36" spans="3:12" x14ac:dyDescent="0.25">
      <c r="C36" s="142"/>
      <c r="D36" s="155"/>
      <c r="E36" s="116"/>
      <c r="F36" s="97">
        <f t="shared" si="0"/>
        <v>0</v>
      </c>
      <c r="G36" s="158"/>
      <c r="H36" s="143"/>
      <c r="I36" s="128" t="e">
        <f>VLOOKUP(H36,Presupuesto!$B$11:$C$565,2,0)</f>
        <v>#N/A</v>
      </c>
      <c r="J36" s="98" t="str">
        <f t="shared" si="1"/>
        <v>Posgrado</v>
      </c>
      <c r="K36" s="98" t="s">
        <v>412</v>
      </c>
      <c r="L36" s="98"/>
    </row>
    <row r="37" spans="3:12" ht="15.75" thickBot="1" x14ac:dyDescent="0.3">
      <c r="C37" s="144"/>
      <c r="D37" s="220"/>
      <c r="E37" s="103"/>
      <c r="F37" s="105">
        <f t="shared" si="0"/>
        <v>0</v>
      </c>
      <c r="G37" s="159"/>
      <c r="H37" s="145"/>
      <c r="I37" s="130" t="e">
        <f>VLOOKUP(H37,Presupuesto!$B$11:$C$565,2,0)</f>
        <v>#N/A</v>
      </c>
      <c r="J37" s="106" t="str">
        <f t="shared" ref="J37" si="2">$J$20</f>
        <v>Posgrado</v>
      </c>
      <c r="K37" s="122" t="s">
        <v>394</v>
      </c>
      <c r="L37" s="106"/>
    </row>
    <row r="38" spans="3:12" x14ac:dyDescent="0.25">
      <c r="F38" s="90"/>
      <c r="G38" s="89"/>
      <c r="H38" s="90"/>
      <c r="I38" s="90"/>
    </row>
    <row r="39" spans="3:12" ht="15.75" thickBot="1" x14ac:dyDescent="0.3"/>
    <row r="40" spans="3:12" ht="15.75" thickBot="1" x14ac:dyDescent="0.3">
      <c r="C40" s="154" t="s">
        <v>53</v>
      </c>
      <c r="D40" s="368">
        <f>SUM(F47:F67)</f>
        <v>0</v>
      </c>
      <c r="F40" s="70"/>
      <c r="G40" s="79"/>
      <c r="H40" s="70"/>
      <c r="I40" s="70"/>
    </row>
    <row r="41" spans="3:12" x14ac:dyDescent="0.25">
      <c r="C41" s="70"/>
      <c r="D41" s="31"/>
      <c r="E41" s="93"/>
      <c r="F41" s="93"/>
      <c r="G41" s="93"/>
      <c r="H41" s="76"/>
      <c r="I41" s="76"/>
      <c r="J41" s="76"/>
      <c r="K41" s="112"/>
    </row>
    <row r="42" spans="3:12" ht="15.75" x14ac:dyDescent="0.25">
      <c r="C42" s="300" t="s">
        <v>392</v>
      </c>
      <c r="D42" s="366"/>
      <c r="E42" s="93"/>
      <c r="F42" s="93"/>
      <c r="G42" s="93"/>
      <c r="H42" s="76"/>
      <c r="I42" s="76"/>
      <c r="J42" s="76"/>
      <c r="K42" s="112"/>
    </row>
    <row r="43" spans="3:12" ht="18.75" x14ac:dyDescent="0.25">
      <c r="C43" s="208" t="e">
        <f>IFERROR(VLOOKUP(D42,'1. Desarrollo e Innov. Curricu.'!$E:$F,2,FALSE),IFERROR(VLOOKUP(D42,'10. Posgrado'!$E:$F,2,FALSE),IFERROR(VLOOKUP(D42,'3.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Posgrado'!#REF!,2,FALSE),IFERROR(VLOOKUP(D42,'17. Gestión TIC'!$E:$F,2,FALSE),IFERROR(VLOOKUP(D42,'16. Desa. del Sistema Educ.Sup.'!$E:$F,2,FALSE),IFERROR(VLOOKUP(D42,'9. Cultura de Inno. Insti...'!$E:$F,2,FALSE),VLOOKUP(D42,'7. Lo Esencial de la Reforma U.'!$E:$F,2,0)))))))))))))))))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7" t="s">
        <v>44</v>
      </c>
      <c r="D46" s="132" t="s">
        <v>55</v>
      </c>
      <c r="E46" s="134" t="s">
        <v>57</v>
      </c>
      <c r="F46" s="133" t="s">
        <v>27</v>
      </c>
      <c r="G46" s="131" t="s">
        <v>131</v>
      </c>
      <c r="H46" s="134" t="s">
        <v>46</v>
      </c>
      <c r="I46" s="131" t="s">
        <v>132</v>
      </c>
      <c r="J46" s="131" t="s">
        <v>410</v>
      </c>
      <c r="K46" s="131" t="s">
        <v>411</v>
      </c>
      <c r="L46" s="131" t="s">
        <v>121</v>
      </c>
    </row>
    <row r="47" spans="3:12" x14ac:dyDescent="0.25">
      <c r="C47" s="138"/>
      <c r="D47" s="155"/>
      <c r="E47" s="114"/>
      <c r="F47" s="97">
        <f t="shared" ref="F47:F67" si="3">D47*E47</f>
        <v>0</v>
      </c>
      <c r="G47" s="158"/>
      <c r="H47" s="139"/>
      <c r="I47" s="128" t="e">
        <f>VLOOKUP(H47,Presupuesto!$B$11:$C$565,2,0)</f>
        <v>#N/A</v>
      </c>
      <c r="J47" s="216" t="s">
        <v>1446</v>
      </c>
      <c r="K47" s="98" t="s">
        <v>394</v>
      </c>
      <c r="L47" s="98"/>
    </row>
    <row r="48" spans="3:12" x14ac:dyDescent="0.25">
      <c r="C48" s="138"/>
      <c r="D48" s="155"/>
      <c r="E48" s="121"/>
      <c r="F48" s="97">
        <f t="shared" si="3"/>
        <v>0</v>
      </c>
      <c r="G48" s="158"/>
      <c r="H48" s="139"/>
      <c r="I48" s="128" t="e">
        <f>VLOOKUP(H48,Presupuesto!$B$11:$C$565,2,0)</f>
        <v>#N/A</v>
      </c>
      <c r="J48" s="98" t="str">
        <f>$J$47</f>
        <v>Posgrado</v>
      </c>
      <c r="K48" s="98" t="s">
        <v>412</v>
      </c>
      <c r="L48" s="98"/>
    </row>
    <row r="49" spans="3:12" x14ac:dyDescent="0.25">
      <c r="C49" s="138"/>
      <c r="D49" s="155"/>
      <c r="E49" s="121"/>
      <c r="F49" s="97">
        <f t="shared" si="3"/>
        <v>0</v>
      </c>
      <c r="G49" s="158"/>
      <c r="H49" s="139"/>
      <c r="I49" s="128" t="e">
        <f>VLOOKUP(H49,Presupuesto!$B$11:$C$565,2,0)</f>
        <v>#N/A</v>
      </c>
      <c r="J49" s="98" t="str">
        <f t="shared" ref="J49:J67" si="4">$J$47</f>
        <v>Posgrado</v>
      </c>
      <c r="K49" s="98" t="s">
        <v>412</v>
      </c>
      <c r="L49" s="98"/>
    </row>
    <row r="50" spans="3:12" x14ac:dyDescent="0.25">
      <c r="C50" s="138"/>
      <c r="D50" s="155"/>
      <c r="E50" s="121"/>
      <c r="F50" s="97">
        <f t="shared" si="3"/>
        <v>0</v>
      </c>
      <c r="G50" s="158"/>
      <c r="H50" s="139"/>
      <c r="I50" s="128" t="e">
        <f>VLOOKUP(H50,Presupuesto!$B$11:$C$565,2,0)</f>
        <v>#N/A</v>
      </c>
      <c r="J50" s="98" t="str">
        <f t="shared" si="4"/>
        <v>Posgrado</v>
      </c>
      <c r="K50" s="98" t="s">
        <v>412</v>
      </c>
      <c r="L50" s="98"/>
    </row>
    <row r="51" spans="3:12" x14ac:dyDescent="0.25">
      <c r="C51" s="138"/>
      <c r="D51" s="155"/>
      <c r="E51" s="121"/>
      <c r="F51" s="97">
        <f t="shared" si="3"/>
        <v>0</v>
      </c>
      <c r="G51" s="158"/>
      <c r="H51" s="139"/>
      <c r="I51" s="128" t="e">
        <f>VLOOKUP(H51,Presupuesto!$B$11:$C$565,2,0)</f>
        <v>#N/A</v>
      </c>
      <c r="J51" s="98" t="str">
        <f t="shared" si="4"/>
        <v>Posgrado</v>
      </c>
      <c r="K51" s="98" t="s">
        <v>412</v>
      </c>
      <c r="L51" s="98"/>
    </row>
    <row r="52" spans="3:12" x14ac:dyDescent="0.25">
      <c r="C52" s="138"/>
      <c r="D52" s="155"/>
      <c r="E52" s="121"/>
      <c r="F52" s="97">
        <f t="shared" si="3"/>
        <v>0</v>
      </c>
      <c r="G52" s="158"/>
      <c r="H52" s="139"/>
      <c r="I52" s="128" t="e">
        <f>VLOOKUP(H52,Presupuesto!$B$11:$C$565,2,0)</f>
        <v>#N/A</v>
      </c>
      <c r="J52" s="98" t="str">
        <f t="shared" si="4"/>
        <v>Posgrado</v>
      </c>
      <c r="K52" s="98" t="s">
        <v>401</v>
      </c>
      <c r="L52" s="98"/>
    </row>
    <row r="53" spans="3:12" x14ac:dyDescent="0.25">
      <c r="C53" s="138"/>
      <c r="D53" s="155"/>
      <c r="E53" s="121"/>
      <c r="F53" s="97">
        <f t="shared" si="3"/>
        <v>0</v>
      </c>
      <c r="G53" s="158"/>
      <c r="H53" s="139"/>
      <c r="I53" s="128" t="e">
        <f>VLOOKUP(H53,Presupuesto!$B$11:$C$565,2,0)</f>
        <v>#N/A</v>
      </c>
      <c r="J53" s="98" t="str">
        <f t="shared" si="4"/>
        <v>Posgrado</v>
      </c>
      <c r="K53" s="98" t="s">
        <v>412</v>
      </c>
      <c r="L53" s="98"/>
    </row>
    <row r="54" spans="3:12" x14ac:dyDescent="0.25">
      <c r="C54" s="138"/>
      <c r="D54" s="155"/>
      <c r="E54" s="121"/>
      <c r="F54" s="97">
        <f t="shared" si="3"/>
        <v>0</v>
      </c>
      <c r="G54" s="158"/>
      <c r="H54" s="139"/>
      <c r="I54" s="128" t="e">
        <f>VLOOKUP(H54,Presupuesto!$B$11:$C$565,2,0)</f>
        <v>#N/A</v>
      </c>
      <c r="J54" s="98" t="str">
        <f t="shared" si="4"/>
        <v>Posgrado</v>
      </c>
      <c r="K54" s="98" t="s">
        <v>412</v>
      </c>
      <c r="L54" s="98"/>
    </row>
    <row r="55" spans="3:12" x14ac:dyDescent="0.25">
      <c r="C55" s="138"/>
      <c r="D55" s="155"/>
      <c r="E55" s="121"/>
      <c r="F55" s="97">
        <f t="shared" si="3"/>
        <v>0</v>
      </c>
      <c r="G55" s="158"/>
      <c r="H55" s="139"/>
      <c r="I55" s="128" t="e">
        <f>VLOOKUP(H55,Presupuesto!$B$11:$C$565,2,0)</f>
        <v>#N/A</v>
      </c>
      <c r="J55" s="98" t="str">
        <f t="shared" si="4"/>
        <v>Posgrado</v>
      </c>
      <c r="K55" s="98" t="s">
        <v>412</v>
      </c>
      <c r="L55" s="98"/>
    </row>
    <row r="56" spans="3:12" x14ac:dyDescent="0.25">
      <c r="C56" s="138"/>
      <c r="D56" s="155"/>
      <c r="E56" s="121"/>
      <c r="F56" s="97">
        <f t="shared" si="3"/>
        <v>0</v>
      </c>
      <c r="G56" s="158"/>
      <c r="H56" s="139"/>
      <c r="I56" s="128" t="e">
        <f>VLOOKUP(H56,Presupuesto!$B$11:$C$565,2,0)</f>
        <v>#N/A</v>
      </c>
      <c r="J56" s="98" t="str">
        <f t="shared" si="4"/>
        <v>Posgrado</v>
      </c>
      <c r="K56" s="98" t="s">
        <v>412</v>
      </c>
      <c r="L56" s="98"/>
    </row>
    <row r="57" spans="3:12" x14ac:dyDescent="0.25">
      <c r="C57" s="140"/>
      <c r="D57" s="155"/>
      <c r="E57" s="116"/>
      <c r="F57" s="97">
        <f t="shared" si="3"/>
        <v>0</v>
      </c>
      <c r="G57" s="158"/>
      <c r="H57" s="141"/>
      <c r="I57" s="128" t="e">
        <f>VLOOKUP(H57,Presupuesto!$B$11:$C$565,2,0)</f>
        <v>#N/A</v>
      </c>
      <c r="J57" s="98" t="str">
        <f t="shared" si="4"/>
        <v>Posgrado</v>
      </c>
      <c r="K57" s="98" t="s">
        <v>412</v>
      </c>
      <c r="L57" s="98"/>
    </row>
    <row r="58" spans="3:12" x14ac:dyDescent="0.25">
      <c r="C58" s="140"/>
      <c r="D58" s="155"/>
      <c r="E58" s="116"/>
      <c r="F58" s="97">
        <f t="shared" si="3"/>
        <v>0</v>
      </c>
      <c r="G58" s="158"/>
      <c r="H58" s="141"/>
      <c r="I58" s="128" t="e">
        <f>VLOOKUP(H58,Presupuesto!$B$11:$C$565,2,0)</f>
        <v>#N/A</v>
      </c>
      <c r="J58" s="98" t="str">
        <f t="shared" si="4"/>
        <v>Posgrado</v>
      </c>
      <c r="K58" s="98" t="s">
        <v>412</v>
      </c>
      <c r="L58" s="98"/>
    </row>
    <row r="59" spans="3:12" x14ac:dyDescent="0.25">
      <c r="C59" s="140"/>
      <c r="D59" s="155"/>
      <c r="E59" s="116"/>
      <c r="F59" s="97">
        <f t="shared" si="3"/>
        <v>0</v>
      </c>
      <c r="G59" s="158"/>
      <c r="H59" s="141"/>
      <c r="I59" s="128" t="e">
        <f>VLOOKUP(H59,Presupuesto!$B$11:$C$565,2,0)</f>
        <v>#N/A</v>
      </c>
      <c r="J59" s="98" t="str">
        <f t="shared" si="4"/>
        <v>Posgrado</v>
      </c>
      <c r="K59" s="98" t="s">
        <v>412</v>
      </c>
      <c r="L59" s="98"/>
    </row>
    <row r="60" spans="3:12" x14ac:dyDescent="0.25">
      <c r="C60" s="140"/>
      <c r="D60" s="155"/>
      <c r="E60" s="116"/>
      <c r="F60" s="97">
        <f t="shared" si="3"/>
        <v>0</v>
      </c>
      <c r="G60" s="158"/>
      <c r="H60" s="141"/>
      <c r="I60" s="128" t="e">
        <f>VLOOKUP(H60,Presupuesto!$B$11:$C$565,2,0)</f>
        <v>#N/A</v>
      </c>
      <c r="J60" s="98" t="str">
        <f t="shared" si="4"/>
        <v>Posgrado</v>
      </c>
      <c r="K60" s="98" t="s">
        <v>412</v>
      </c>
      <c r="L60" s="98"/>
    </row>
    <row r="61" spans="3:12" x14ac:dyDescent="0.25">
      <c r="C61" s="140"/>
      <c r="D61" s="155"/>
      <c r="E61" s="116"/>
      <c r="F61" s="97">
        <f t="shared" si="3"/>
        <v>0</v>
      </c>
      <c r="G61" s="158"/>
      <c r="H61" s="141"/>
      <c r="I61" s="128" t="e">
        <f>VLOOKUP(H61,Presupuesto!$B$11:$C$565,2,0)</f>
        <v>#N/A</v>
      </c>
      <c r="J61" s="98" t="str">
        <f t="shared" si="4"/>
        <v>Posgrado</v>
      </c>
      <c r="K61" s="98" t="s">
        <v>412</v>
      </c>
      <c r="L61" s="98"/>
    </row>
    <row r="62" spans="3:12" x14ac:dyDescent="0.25">
      <c r="C62" s="140"/>
      <c r="D62" s="155"/>
      <c r="E62" s="116"/>
      <c r="F62" s="97">
        <f t="shared" si="3"/>
        <v>0</v>
      </c>
      <c r="G62" s="158"/>
      <c r="H62" s="141"/>
      <c r="I62" s="128" t="e">
        <f>VLOOKUP(H62,Presupuesto!$B$11:$C$565,2,0)</f>
        <v>#N/A</v>
      </c>
      <c r="J62" s="98" t="str">
        <f t="shared" si="4"/>
        <v>Posgrado</v>
      </c>
      <c r="K62" s="98" t="s">
        <v>412</v>
      </c>
      <c r="L62" s="98"/>
    </row>
    <row r="63" spans="3:12" x14ac:dyDescent="0.25">
      <c r="C63" s="142"/>
      <c r="D63" s="155"/>
      <c r="E63" s="116"/>
      <c r="F63" s="97">
        <f t="shared" si="3"/>
        <v>0</v>
      </c>
      <c r="G63" s="158"/>
      <c r="H63" s="143"/>
      <c r="I63" s="128" t="e">
        <f>VLOOKUP(H63,Presupuesto!$B$11:$C$565,2,0)</f>
        <v>#N/A</v>
      </c>
      <c r="J63" s="98" t="str">
        <f t="shared" si="4"/>
        <v>Posgrado</v>
      </c>
      <c r="K63" s="98" t="s">
        <v>403</v>
      </c>
      <c r="L63" s="98"/>
    </row>
    <row r="64" spans="3:12" x14ac:dyDescent="0.25">
      <c r="C64" s="142"/>
      <c r="D64" s="155"/>
      <c r="E64" s="116"/>
      <c r="F64" s="97">
        <f t="shared" si="3"/>
        <v>0</v>
      </c>
      <c r="G64" s="158"/>
      <c r="H64" s="143"/>
      <c r="I64" s="128" t="e">
        <f>VLOOKUP(H64,Presupuesto!$B$11:$C$565,2,0)</f>
        <v>#N/A</v>
      </c>
      <c r="J64" s="98" t="str">
        <f t="shared" si="4"/>
        <v>Posgrado</v>
      </c>
      <c r="K64" s="98" t="s">
        <v>412</v>
      </c>
      <c r="L64" s="98"/>
    </row>
    <row r="65" spans="3:12" x14ac:dyDescent="0.25">
      <c r="C65" s="142"/>
      <c r="D65" s="155"/>
      <c r="E65" s="116"/>
      <c r="F65" s="97">
        <f t="shared" si="3"/>
        <v>0</v>
      </c>
      <c r="G65" s="158"/>
      <c r="H65" s="143"/>
      <c r="I65" s="128" t="e">
        <f>VLOOKUP(H65,Presupuesto!$B$11:$C$565,2,0)</f>
        <v>#N/A</v>
      </c>
      <c r="J65" s="98" t="str">
        <f t="shared" si="4"/>
        <v>Posgrado</v>
      </c>
      <c r="K65" s="98" t="s">
        <v>412</v>
      </c>
      <c r="L65" s="98"/>
    </row>
    <row r="66" spans="3:12" x14ac:dyDescent="0.25">
      <c r="C66" s="142"/>
      <c r="D66" s="155"/>
      <c r="E66" s="116"/>
      <c r="F66" s="97">
        <f t="shared" si="3"/>
        <v>0</v>
      </c>
      <c r="G66" s="158"/>
      <c r="H66" s="143"/>
      <c r="I66" s="128" t="e">
        <f>VLOOKUP(H66,Presupuesto!$B$11:$C$565,2,0)</f>
        <v>#N/A</v>
      </c>
      <c r="J66" s="98" t="str">
        <f t="shared" si="4"/>
        <v>Posgrado</v>
      </c>
      <c r="K66" s="98" t="s">
        <v>412</v>
      </c>
      <c r="L66" s="98"/>
    </row>
    <row r="67" spans="3:12" ht="15.75" thickBot="1" x14ac:dyDescent="0.3">
      <c r="C67" s="144"/>
      <c r="D67" s="220"/>
      <c r="E67" s="103"/>
      <c r="F67" s="105">
        <f t="shared" si="3"/>
        <v>0</v>
      </c>
      <c r="G67" s="159"/>
      <c r="H67" s="145"/>
      <c r="I67" s="130" t="e">
        <f>VLOOKUP(H67,Presupuesto!$B$11:$C$565,2,0)</f>
        <v>#N/A</v>
      </c>
      <c r="J67" s="106" t="str">
        <f t="shared" si="4"/>
        <v>Posgrado</v>
      </c>
      <c r="K67" s="122" t="s">
        <v>394</v>
      </c>
      <c r="L67" s="106"/>
    </row>
    <row r="69" spans="3:12" ht="15.75" thickBot="1" x14ac:dyDescent="0.3"/>
    <row r="70" spans="3:12" ht="15.75" thickBot="1" x14ac:dyDescent="0.3">
      <c r="C70" s="154" t="s">
        <v>53</v>
      </c>
      <c r="D70" s="368">
        <f>SUM(F77:F97)</f>
        <v>0</v>
      </c>
      <c r="F70" s="70"/>
      <c r="G70" s="79"/>
      <c r="H70" s="70"/>
      <c r="I70" s="70"/>
    </row>
    <row r="71" spans="3:12" x14ac:dyDescent="0.25">
      <c r="C71" s="70"/>
      <c r="D71" s="31"/>
      <c r="E71" s="93"/>
      <c r="F71" s="93"/>
      <c r="G71" s="93"/>
      <c r="H71" s="76"/>
      <c r="I71" s="76"/>
      <c r="J71" s="76"/>
      <c r="K71" s="112"/>
    </row>
    <row r="72" spans="3:12" ht="15.75" x14ac:dyDescent="0.25">
      <c r="C72" s="300" t="s">
        <v>392</v>
      </c>
      <c r="D72" s="366"/>
      <c r="E72" s="93"/>
      <c r="F72" s="93"/>
      <c r="G72" s="93"/>
      <c r="H72" s="76"/>
      <c r="I72" s="76"/>
      <c r="J72" s="76"/>
      <c r="K72" s="112"/>
    </row>
    <row r="73" spans="3:12" ht="18.75" x14ac:dyDescent="0.25">
      <c r="C73" s="208" t="e">
        <f>IFERROR(VLOOKUP(D72,'1. Desarrollo e Innov. Curricu.'!$E:$F,2,FALSE),IFERROR(VLOOKUP(D72,'10. Posgrado'!$E:$F,2,FALSE),IFERROR(VLOOKUP(D72,'3.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Posgrado'!#REF!,2,FALSE),IFERROR(VLOOKUP(D72,'17. Gestión TIC'!$E:$F,2,FALSE),IFERROR(VLOOKUP(D72,'16. Desa. del Sistema Educ.Sup.'!$E:$F,2,FALSE),IFERROR(VLOOKUP(D72,'9. Cultura de Inno. Insti...'!$E:$F,2,FALSE),VLOOKUP(D72,'7. Lo Esencial de la Reforma U.'!$E:$F,2,0)))))))))))))))))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7" t="s">
        <v>44</v>
      </c>
      <c r="D76" s="132" t="s">
        <v>55</v>
      </c>
      <c r="E76" s="134" t="s">
        <v>57</v>
      </c>
      <c r="F76" s="133" t="s">
        <v>27</v>
      </c>
      <c r="G76" s="131" t="s">
        <v>131</v>
      </c>
      <c r="H76" s="134" t="s">
        <v>46</v>
      </c>
      <c r="I76" s="131" t="s">
        <v>132</v>
      </c>
      <c r="J76" s="131" t="s">
        <v>410</v>
      </c>
      <c r="K76" s="131" t="s">
        <v>411</v>
      </c>
      <c r="L76" s="131" t="s">
        <v>121</v>
      </c>
    </row>
    <row r="77" spans="3:12" x14ac:dyDescent="0.25">
      <c r="C77" s="138"/>
      <c r="D77" s="155"/>
      <c r="E77" s="114"/>
      <c r="F77" s="97">
        <f t="shared" ref="F77:F97" si="5">D77*E77</f>
        <v>0</v>
      </c>
      <c r="G77" s="158"/>
      <c r="H77" s="139"/>
      <c r="I77" s="128" t="e">
        <f>VLOOKUP(H77,Presupuesto!$B$11:$C$565,2,0)</f>
        <v>#N/A</v>
      </c>
      <c r="J77" s="216" t="s">
        <v>1446</v>
      </c>
      <c r="K77" s="98" t="s">
        <v>394</v>
      </c>
      <c r="L77" s="98"/>
    </row>
    <row r="78" spans="3:12" x14ac:dyDescent="0.25">
      <c r="C78" s="138"/>
      <c r="D78" s="155"/>
      <c r="E78" s="121"/>
      <c r="F78" s="97">
        <f t="shared" si="5"/>
        <v>0</v>
      </c>
      <c r="G78" s="158"/>
      <c r="H78" s="139"/>
      <c r="I78" s="128" t="e">
        <f>VLOOKUP(H78,Presupuesto!$B$11:$C$565,2,0)</f>
        <v>#N/A</v>
      </c>
      <c r="J78" s="98" t="str">
        <f>$J$77</f>
        <v>Posgrado</v>
      </c>
      <c r="K78" s="98" t="s">
        <v>412</v>
      </c>
      <c r="L78" s="98"/>
    </row>
    <row r="79" spans="3:12" x14ac:dyDescent="0.25">
      <c r="C79" s="138"/>
      <c r="D79" s="155"/>
      <c r="E79" s="121"/>
      <c r="F79" s="97">
        <f t="shared" si="5"/>
        <v>0</v>
      </c>
      <c r="G79" s="158"/>
      <c r="H79" s="139"/>
      <c r="I79" s="128" t="e">
        <f>VLOOKUP(H79,Presupuesto!$B$11:$C$565,2,0)</f>
        <v>#N/A</v>
      </c>
      <c r="J79" s="98" t="str">
        <f t="shared" ref="J79:J97" si="6">$J$77</f>
        <v>Posgrado</v>
      </c>
      <c r="K79" s="98" t="s">
        <v>412</v>
      </c>
      <c r="L79" s="98"/>
    </row>
    <row r="80" spans="3:12" x14ac:dyDescent="0.25">
      <c r="C80" s="138"/>
      <c r="D80" s="155"/>
      <c r="E80" s="121"/>
      <c r="F80" s="97">
        <f t="shared" si="5"/>
        <v>0</v>
      </c>
      <c r="G80" s="158"/>
      <c r="H80" s="139"/>
      <c r="I80" s="128" t="e">
        <f>VLOOKUP(H80,Presupuesto!$B$11:$C$565,2,0)</f>
        <v>#N/A</v>
      </c>
      <c r="J80" s="98" t="str">
        <f t="shared" si="6"/>
        <v>Posgrado</v>
      </c>
      <c r="K80" s="98" t="s">
        <v>412</v>
      </c>
      <c r="L80" s="98"/>
    </row>
    <row r="81" spans="3:12" x14ac:dyDescent="0.25">
      <c r="C81" s="138"/>
      <c r="D81" s="155"/>
      <c r="E81" s="121"/>
      <c r="F81" s="97">
        <f t="shared" si="5"/>
        <v>0</v>
      </c>
      <c r="G81" s="158"/>
      <c r="H81" s="139"/>
      <c r="I81" s="128" t="e">
        <f>VLOOKUP(H81,Presupuesto!$B$11:$C$565,2,0)</f>
        <v>#N/A</v>
      </c>
      <c r="J81" s="98" t="str">
        <f t="shared" si="6"/>
        <v>Posgrado</v>
      </c>
      <c r="K81" s="98" t="s">
        <v>412</v>
      </c>
      <c r="L81" s="98"/>
    </row>
    <row r="82" spans="3:12" x14ac:dyDescent="0.25">
      <c r="C82" s="138"/>
      <c r="D82" s="155"/>
      <c r="E82" s="121"/>
      <c r="F82" s="97">
        <f t="shared" si="5"/>
        <v>0</v>
      </c>
      <c r="G82" s="158"/>
      <c r="H82" s="139"/>
      <c r="I82" s="128" t="e">
        <f>VLOOKUP(H82,Presupuesto!$B$11:$C$565,2,0)</f>
        <v>#N/A</v>
      </c>
      <c r="J82" s="98" t="str">
        <f t="shared" si="6"/>
        <v>Posgrado</v>
      </c>
      <c r="K82" s="98" t="s">
        <v>401</v>
      </c>
      <c r="L82" s="98"/>
    </row>
    <row r="83" spans="3:12" x14ac:dyDescent="0.25">
      <c r="C83" s="138"/>
      <c r="D83" s="155"/>
      <c r="E83" s="121"/>
      <c r="F83" s="97">
        <f t="shared" si="5"/>
        <v>0</v>
      </c>
      <c r="G83" s="158"/>
      <c r="H83" s="139"/>
      <c r="I83" s="128" t="e">
        <f>VLOOKUP(H83,Presupuesto!$B$11:$C$565,2,0)</f>
        <v>#N/A</v>
      </c>
      <c r="J83" s="98" t="str">
        <f t="shared" si="6"/>
        <v>Posgrado</v>
      </c>
      <c r="K83" s="98" t="s">
        <v>412</v>
      </c>
      <c r="L83" s="98"/>
    </row>
    <row r="84" spans="3:12" x14ac:dyDescent="0.25">
      <c r="C84" s="138"/>
      <c r="D84" s="155"/>
      <c r="E84" s="121"/>
      <c r="F84" s="97">
        <f t="shared" si="5"/>
        <v>0</v>
      </c>
      <c r="G84" s="158"/>
      <c r="H84" s="139"/>
      <c r="I84" s="128" t="e">
        <f>VLOOKUP(H84,Presupuesto!$B$11:$C$565,2,0)</f>
        <v>#N/A</v>
      </c>
      <c r="J84" s="98" t="str">
        <f t="shared" si="6"/>
        <v>Posgrado</v>
      </c>
      <c r="K84" s="98" t="s">
        <v>412</v>
      </c>
      <c r="L84" s="98"/>
    </row>
    <row r="85" spans="3:12" x14ac:dyDescent="0.25">
      <c r="C85" s="138"/>
      <c r="D85" s="155"/>
      <c r="E85" s="121"/>
      <c r="F85" s="97">
        <f t="shared" si="5"/>
        <v>0</v>
      </c>
      <c r="G85" s="158"/>
      <c r="H85" s="139"/>
      <c r="I85" s="128" t="e">
        <f>VLOOKUP(H85,Presupuesto!$B$11:$C$565,2,0)</f>
        <v>#N/A</v>
      </c>
      <c r="J85" s="98" t="str">
        <f t="shared" si="6"/>
        <v>Posgrado</v>
      </c>
      <c r="K85" s="98" t="s">
        <v>412</v>
      </c>
      <c r="L85" s="98"/>
    </row>
    <row r="86" spans="3:12" x14ac:dyDescent="0.25">
      <c r="C86" s="138"/>
      <c r="D86" s="155"/>
      <c r="E86" s="121"/>
      <c r="F86" s="97">
        <f t="shared" si="5"/>
        <v>0</v>
      </c>
      <c r="G86" s="158"/>
      <c r="H86" s="139"/>
      <c r="I86" s="128" t="e">
        <f>VLOOKUP(H86,Presupuesto!$B$11:$C$565,2,0)</f>
        <v>#N/A</v>
      </c>
      <c r="J86" s="98" t="str">
        <f t="shared" si="6"/>
        <v>Posgrado</v>
      </c>
      <c r="K86" s="98" t="s">
        <v>412</v>
      </c>
      <c r="L86" s="98"/>
    </row>
    <row r="87" spans="3:12" x14ac:dyDescent="0.25">
      <c r="C87" s="140"/>
      <c r="D87" s="155"/>
      <c r="E87" s="116"/>
      <c r="F87" s="97">
        <f t="shared" si="5"/>
        <v>0</v>
      </c>
      <c r="G87" s="158"/>
      <c r="H87" s="141"/>
      <c r="I87" s="128" t="e">
        <f>VLOOKUP(H87,Presupuesto!$B$11:$C$565,2,0)</f>
        <v>#N/A</v>
      </c>
      <c r="J87" s="98" t="str">
        <f t="shared" si="6"/>
        <v>Posgrado</v>
      </c>
      <c r="K87" s="98" t="s">
        <v>412</v>
      </c>
      <c r="L87" s="98"/>
    </row>
    <row r="88" spans="3:12" x14ac:dyDescent="0.25">
      <c r="C88" s="140"/>
      <c r="D88" s="155"/>
      <c r="E88" s="116"/>
      <c r="F88" s="97">
        <f t="shared" si="5"/>
        <v>0</v>
      </c>
      <c r="G88" s="158"/>
      <c r="H88" s="141"/>
      <c r="I88" s="128" t="e">
        <f>VLOOKUP(H88,Presupuesto!$B$11:$C$565,2,0)</f>
        <v>#N/A</v>
      </c>
      <c r="J88" s="98" t="str">
        <f t="shared" si="6"/>
        <v>Posgrado</v>
      </c>
      <c r="K88" s="98" t="s">
        <v>412</v>
      </c>
      <c r="L88" s="98"/>
    </row>
    <row r="89" spans="3:12" x14ac:dyDescent="0.25">
      <c r="C89" s="140"/>
      <c r="D89" s="155"/>
      <c r="E89" s="116"/>
      <c r="F89" s="97">
        <f t="shared" si="5"/>
        <v>0</v>
      </c>
      <c r="G89" s="158"/>
      <c r="H89" s="141"/>
      <c r="I89" s="128" t="e">
        <f>VLOOKUP(H89,Presupuesto!$B$11:$C$565,2,0)</f>
        <v>#N/A</v>
      </c>
      <c r="J89" s="98" t="str">
        <f t="shared" si="6"/>
        <v>Posgrado</v>
      </c>
      <c r="K89" s="98" t="s">
        <v>412</v>
      </c>
      <c r="L89" s="98"/>
    </row>
    <row r="90" spans="3:12" x14ac:dyDescent="0.25">
      <c r="C90" s="140"/>
      <c r="D90" s="155"/>
      <c r="E90" s="116"/>
      <c r="F90" s="97">
        <f t="shared" si="5"/>
        <v>0</v>
      </c>
      <c r="G90" s="158"/>
      <c r="H90" s="141"/>
      <c r="I90" s="128" t="e">
        <f>VLOOKUP(H90,Presupuesto!$B$11:$C$565,2,0)</f>
        <v>#N/A</v>
      </c>
      <c r="J90" s="98" t="str">
        <f t="shared" si="6"/>
        <v>Posgrado</v>
      </c>
      <c r="K90" s="98" t="s">
        <v>412</v>
      </c>
      <c r="L90" s="98"/>
    </row>
    <row r="91" spans="3:12" x14ac:dyDescent="0.25">
      <c r="C91" s="140"/>
      <c r="D91" s="155"/>
      <c r="E91" s="116"/>
      <c r="F91" s="97">
        <f t="shared" si="5"/>
        <v>0</v>
      </c>
      <c r="G91" s="158"/>
      <c r="H91" s="141"/>
      <c r="I91" s="128" t="e">
        <f>VLOOKUP(H91,Presupuesto!$B$11:$C$565,2,0)</f>
        <v>#N/A</v>
      </c>
      <c r="J91" s="98" t="str">
        <f t="shared" si="6"/>
        <v>Posgrado</v>
      </c>
      <c r="K91" s="98" t="s">
        <v>412</v>
      </c>
      <c r="L91" s="98"/>
    </row>
    <row r="92" spans="3:12" x14ac:dyDescent="0.25">
      <c r="C92" s="140"/>
      <c r="D92" s="155"/>
      <c r="E92" s="116"/>
      <c r="F92" s="97">
        <f t="shared" si="5"/>
        <v>0</v>
      </c>
      <c r="G92" s="158"/>
      <c r="H92" s="141"/>
      <c r="I92" s="128" t="e">
        <f>VLOOKUP(H92,Presupuesto!$B$11:$C$565,2,0)</f>
        <v>#N/A</v>
      </c>
      <c r="J92" s="98" t="str">
        <f t="shared" si="6"/>
        <v>Posgrado</v>
      </c>
      <c r="K92" s="98" t="s">
        <v>412</v>
      </c>
      <c r="L92" s="98"/>
    </row>
    <row r="93" spans="3:12" x14ac:dyDescent="0.25">
      <c r="C93" s="142"/>
      <c r="D93" s="155"/>
      <c r="E93" s="116"/>
      <c r="F93" s="97">
        <f t="shared" si="5"/>
        <v>0</v>
      </c>
      <c r="G93" s="158"/>
      <c r="H93" s="143"/>
      <c r="I93" s="128" t="e">
        <f>VLOOKUP(H93,Presupuesto!$B$11:$C$565,2,0)</f>
        <v>#N/A</v>
      </c>
      <c r="J93" s="98" t="str">
        <f t="shared" si="6"/>
        <v>Posgrado</v>
      </c>
      <c r="K93" s="98" t="s">
        <v>403</v>
      </c>
      <c r="L93" s="98"/>
    </row>
    <row r="94" spans="3:12" x14ac:dyDescent="0.25">
      <c r="C94" s="142"/>
      <c r="D94" s="155"/>
      <c r="E94" s="116"/>
      <c r="F94" s="97">
        <f t="shared" si="5"/>
        <v>0</v>
      </c>
      <c r="G94" s="158"/>
      <c r="H94" s="143"/>
      <c r="I94" s="128" t="e">
        <f>VLOOKUP(H94,Presupuesto!$B$11:$C$565,2,0)</f>
        <v>#N/A</v>
      </c>
      <c r="J94" s="98" t="str">
        <f t="shared" si="6"/>
        <v>Posgrado</v>
      </c>
      <c r="K94" s="98" t="s">
        <v>412</v>
      </c>
      <c r="L94" s="98"/>
    </row>
    <row r="95" spans="3:12" x14ac:dyDescent="0.25">
      <c r="C95" s="142"/>
      <c r="D95" s="155"/>
      <c r="E95" s="116"/>
      <c r="F95" s="97">
        <f t="shared" si="5"/>
        <v>0</v>
      </c>
      <c r="G95" s="158"/>
      <c r="H95" s="143"/>
      <c r="I95" s="128" t="e">
        <f>VLOOKUP(H95,Presupuesto!$B$11:$C$565,2,0)</f>
        <v>#N/A</v>
      </c>
      <c r="J95" s="98" t="str">
        <f t="shared" si="6"/>
        <v>Posgrado</v>
      </c>
      <c r="K95" s="98" t="s">
        <v>412</v>
      </c>
      <c r="L95" s="98"/>
    </row>
    <row r="96" spans="3:12" x14ac:dyDescent="0.25">
      <c r="C96" s="142"/>
      <c r="D96" s="155"/>
      <c r="E96" s="116"/>
      <c r="F96" s="97">
        <f t="shared" si="5"/>
        <v>0</v>
      </c>
      <c r="G96" s="158"/>
      <c r="H96" s="143"/>
      <c r="I96" s="128" t="e">
        <f>VLOOKUP(H96,Presupuesto!$B$11:$C$565,2,0)</f>
        <v>#N/A</v>
      </c>
      <c r="J96" s="98" t="str">
        <f t="shared" si="6"/>
        <v>Posgrado</v>
      </c>
      <c r="K96" s="98" t="s">
        <v>412</v>
      </c>
      <c r="L96" s="98"/>
    </row>
    <row r="97" spans="3:12" ht="15.75" thickBot="1" x14ac:dyDescent="0.3">
      <c r="C97" s="144"/>
      <c r="D97" s="220"/>
      <c r="E97" s="103"/>
      <c r="F97" s="105">
        <f t="shared" si="5"/>
        <v>0</v>
      </c>
      <c r="G97" s="159"/>
      <c r="H97" s="145"/>
      <c r="I97" s="130" t="e">
        <f>VLOOKUP(H97,Presupuesto!$B$11:$C$565,2,0)</f>
        <v>#N/A</v>
      </c>
      <c r="J97" s="106" t="str">
        <f t="shared" si="6"/>
        <v>Posgrado</v>
      </c>
      <c r="K97" s="122" t="s">
        <v>394</v>
      </c>
      <c r="L97" s="106"/>
    </row>
    <row r="98" spans="3:12" x14ac:dyDescent="0.25">
      <c r="F98" s="90"/>
      <c r="G98" s="89"/>
      <c r="H98" s="90"/>
      <c r="I98" s="90"/>
    </row>
    <row r="99" spans="3:12" ht="15.75" thickBot="1" x14ac:dyDescent="0.3"/>
    <row r="100" spans="3:12" ht="15.75" thickBot="1" x14ac:dyDescent="0.3">
      <c r="C100" s="154" t="s">
        <v>53</v>
      </c>
      <c r="D100" s="368">
        <f>SUM(F107:F127)</f>
        <v>0</v>
      </c>
      <c r="F100" s="70"/>
      <c r="G100" s="79"/>
      <c r="H100" s="70"/>
      <c r="I100" s="70"/>
    </row>
    <row r="101" spans="3:12" x14ac:dyDescent="0.25">
      <c r="C101" s="70"/>
      <c r="D101" s="31"/>
      <c r="E101" s="93"/>
      <c r="F101" s="93"/>
      <c r="G101" s="93"/>
      <c r="H101" s="76"/>
      <c r="I101" s="76"/>
      <c r="J101" s="76"/>
      <c r="K101" s="112"/>
    </row>
    <row r="102" spans="3:12" ht="15.75" x14ac:dyDescent="0.25">
      <c r="C102" s="300" t="s">
        <v>392</v>
      </c>
      <c r="D102" s="366"/>
      <c r="E102" s="93"/>
      <c r="F102" s="93"/>
      <c r="G102" s="93"/>
      <c r="H102" s="76"/>
      <c r="I102" s="76"/>
      <c r="J102" s="76"/>
      <c r="K102" s="112"/>
    </row>
    <row r="103" spans="3:12" ht="18.75" x14ac:dyDescent="0.25">
      <c r="C103" s="208" t="e">
        <f>IFERROR(VLOOKUP(D102,'1. Desarrollo e Innov. Curricu.'!$E:$F,2,FALSE),IFERROR(VLOOKUP(D102,'10. Posgrado'!$E:$F,2,FALSE),IFERROR(VLOOKUP(D102,'3.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Posgrado'!#REF!,2,FALSE),IFERROR(VLOOKUP(D102,'17. Gestión TIC'!$E:$F,2,FALSE),IFERROR(VLOOKUP(D102,'16. Desa. del Sistema Educ.Sup.'!$E:$F,2,FALSE),IFERROR(VLOOKUP(D102,'9. Cultura de Inno. Insti...'!$E:$F,2,FALSE),VLOOKUP(D102,'7. Lo Esencial de la Reforma U.'!$E:$F,2,0)))))))))))))))))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7" t="s">
        <v>44</v>
      </c>
      <c r="D106" s="132" t="s">
        <v>55</v>
      </c>
      <c r="E106" s="134" t="s">
        <v>57</v>
      </c>
      <c r="F106" s="133" t="s">
        <v>27</v>
      </c>
      <c r="G106" s="131" t="s">
        <v>131</v>
      </c>
      <c r="H106" s="134" t="s">
        <v>46</v>
      </c>
      <c r="I106" s="131" t="s">
        <v>132</v>
      </c>
      <c r="J106" s="131" t="s">
        <v>410</v>
      </c>
      <c r="K106" s="131" t="s">
        <v>411</v>
      </c>
      <c r="L106" s="131" t="s">
        <v>121</v>
      </c>
    </row>
    <row r="107" spans="3:12" x14ac:dyDescent="0.25">
      <c r="C107" s="138"/>
      <c r="D107" s="155"/>
      <c r="E107" s="114"/>
      <c r="F107" s="97">
        <f t="shared" ref="F107:F127" si="7">D107*E107</f>
        <v>0</v>
      </c>
      <c r="G107" s="158"/>
      <c r="H107" s="139"/>
      <c r="I107" s="128" t="e">
        <f>VLOOKUP(H107,Presupuesto!$B$11:$C$565,2,0)</f>
        <v>#N/A</v>
      </c>
      <c r="J107" s="216" t="s">
        <v>1446</v>
      </c>
      <c r="K107" s="98" t="s">
        <v>394</v>
      </c>
      <c r="L107" s="98"/>
    </row>
    <row r="108" spans="3:12" x14ac:dyDescent="0.25">
      <c r="C108" s="138"/>
      <c r="D108" s="155"/>
      <c r="E108" s="121"/>
      <c r="F108" s="97">
        <f t="shared" si="7"/>
        <v>0</v>
      </c>
      <c r="G108" s="158"/>
      <c r="H108" s="139"/>
      <c r="I108" s="128" t="e">
        <f>VLOOKUP(H108,Presupuesto!$B$11:$C$565,2,0)</f>
        <v>#N/A</v>
      </c>
      <c r="J108" s="98" t="str">
        <f>$J$107</f>
        <v>Posgrado</v>
      </c>
      <c r="K108" s="98" t="s">
        <v>412</v>
      </c>
      <c r="L108" s="98"/>
    </row>
    <row r="109" spans="3:12" x14ac:dyDescent="0.25">
      <c r="C109" s="138"/>
      <c r="D109" s="155"/>
      <c r="E109" s="121"/>
      <c r="F109" s="97">
        <f t="shared" si="7"/>
        <v>0</v>
      </c>
      <c r="G109" s="158"/>
      <c r="H109" s="139"/>
      <c r="I109" s="128" t="e">
        <f>VLOOKUP(H109,Presupuesto!$B$11:$C$565,2,0)</f>
        <v>#N/A</v>
      </c>
      <c r="J109" s="98" t="str">
        <f t="shared" ref="J109:J127" si="8">$J$107</f>
        <v>Posgrado</v>
      </c>
      <c r="K109" s="98" t="s">
        <v>412</v>
      </c>
      <c r="L109" s="98"/>
    </row>
    <row r="110" spans="3:12" x14ac:dyDescent="0.25">
      <c r="C110" s="138"/>
      <c r="D110" s="155"/>
      <c r="E110" s="121"/>
      <c r="F110" s="97">
        <f t="shared" si="7"/>
        <v>0</v>
      </c>
      <c r="G110" s="158"/>
      <c r="H110" s="139"/>
      <c r="I110" s="128" t="e">
        <f>VLOOKUP(H110,Presupuesto!$B$11:$C$565,2,0)</f>
        <v>#N/A</v>
      </c>
      <c r="J110" s="98" t="str">
        <f t="shared" si="8"/>
        <v>Posgrado</v>
      </c>
      <c r="K110" s="98" t="s">
        <v>412</v>
      </c>
      <c r="L110" s="98"/>
    </row>
    <row r="111" spans="3:12" x14ac:dyDescent="0.25">
      <c r="C111" s="138"/>
      <c r="D111" s="155"/>
      <c r="E111" s="121"/>
      <c r="F111" s="97">
        <f t="shared" si="7"/>
        <v>0</v>
      </c>
      <c r="G111" s="158"/>
      <c r="H111" s="139"/>
      <c r="I111" s="128" t="e">
        <f>VLOOKUP(H111,Presupuesto!$B$11:$C$565,2,0)</f>
        <v>#N/A</v>
      </c>
      <c r="J111" s="98" t="str">
        <f t="shared" si="8"/>
        <v>Posgrado</v>
      </c>
      <c r="K111" s="98" t="s">
        <v>412</v>
      </c>
      <c r="L111" s="98"/>
    </row>
    <row r="112" spans="3:12" x14ac:dyDescent="0.25">
      <c r="C112" s="138"/>
      <c r="D112" s="155"/>
      <c r="E112" s="121"/>
      <c r="F112" s="97">
        <f t="shared" si="7"/>
        <v>0</v>
      </c>
      <c r="G112" s="158"/>
      <c r="H112" s="139"/>
      <c r="I112" s="128" t="e">
        <f>VLOOKUP(H112,Presupuesto!$B$11:$C$565,2,0)</f>
        <v>#N/A</v>
      </c>
      <c r="J112" s="98" t="str">
        <f t="shared" si="8"/>
        <v>Posgrado</v>
      </c>
      <c r="K112" s="98" t="s">
        <v>401</v>
      </c>
      <c r="L112" s="98"/>
    </row>
    <row r="113" spans="3:12" x14ac:dyDescent="0.25">
      <c r="C113" s="138"/>
      <c r="D113" s="155"/>
      <c r="E113" s="121"/>
      <c r="F113" s="97">
        <f t="shared" si="7"/>
        <v>0</v>
      </c>
      <c r="G113" s="158"/>
      <c r="H113" s="139"/>
      <c r="I113" s="128" t="e">
        <f>VLOOKUP(H113,Presupuesto!$B$11:$C$565,2,0)</f>
        <v>#N/A</v>
      </c>
      <c r="J113" s="98" t="str">
        <f t="shared" si="8"/>
        <v>Posgrado</v>
      </c>
      <c r="K113" s="98" t="s">
        <v>412</v>
      </c>
      <c r="L113" s="98"/>
    </row>
    <row r="114" spans="3:12" x14ac:dyDescent="0.25">
      <c r="C114" s="138"/>
      <c r="D114" s="155"/>
      <c r="E114" s="121"/>
      <c r="F114" s="97">
        <f t="shared" si="7"/>
        <v>0</v>
      </c>
      <c r="G114" s="158"/>
      <c r="H114" s="139"/>
      <c r="I114" s="128" t="e">
        <f>VLOOKUP(H114,Presupuesto!$B$11:$C$565,2,0)</f>
        <v>#N/A</v>
      </c>
      <c r="J114" s="98" t="str">
        <f t="shared" si="8"/>
        <v>Posgrado</v>
      </c>
      <c r="K114" s="98" t="s">
        <v>412</v>
      </c>
      <c r="L114" s="98"/>
    </row>
    <row r="115" spans="3:12" x14ac:dyDescent="0.25">
      <c r="C115" s="138"/>
      <c r="D115" s="155"/>
      <c r="E115" s="121"/>
      <c r="F115" s="97">
        <f t="shared" si="7"/>
        <v>0</v>
      </c>
      <c r="G115" s="158"/>
      <c r="H115" s="139"/>
      <c r="I115" s="128" t="e">
        <f>VLOOKUP(H115,Presupuesto!$B$11:$C$565,2,0)</f>
        <v>#N/A</v>
      </c>
      <c r="J115" s="98" t="str">
        <f t="shared" si="8"/>
        <v>Posgrado</v>
      </c>
      <c r="K115" s="98" t="s">
        <v>412</v>
      </c>
      <c r="L115" s="98"/>
    </row>
    <row r="116" spans="3:12" x14ac:dyDescent="0.25">
      <c r="C116" s="138"/>
      <c r="D116" s="155"/>
      <c r="E116" s="121"/>
      <c r="F116" s="97">
        <f t="shared" si="7"/>
        <v>0</v>
      </c>
      <c r="G116" s="158"/>
      <c r="H116" s="139"/>
      <c r="I116" s="128" t="e">
        <f>VLOOKUP(H116,Presupuesto!$B$11:$C$565,2,0)</f>
        <v>#N/A</v>
      </c>
      <c r="J116" s="98" t="str">
        <f t="shared" si="8"/>
        <v>Posgrado</v>
      </c>
      <c r="K116" s="98" t="s">
        <v>412</v>
      </c>
      <c r="L116" s="98"/>
    </row>
    <row r="117" spans="3:12" x14ac:dyDescent="0.25">
      <c r="C117" s="140"/>
      <c r="D117" s="155"/>
      <c r="E117" s="116"/>
      <c r="F117" s="97">
        <f t="shared" si="7"/>
        <v>0</v>
      </c>
      <c r="G117" s="158"/>
      <c r="H117" s="141"/>
      <c r="I117" s="128" t="e">
        <f>VLOOKUP(H117,Presupuesto!$B$11:$C$565,2,0)</f>
        <v>#N/A</v>
      </c>
      <c r="J117" s="98" t="str">
        <f t="shared" si="8"/>
        <v>Posgrado</v>
      </c>
      <c r="K117" s="98" t="s">
        <v>412</v>
      </c>
      <c r="L117" s="98"/>
    </row>
    <row r="118" spans="3:12" x14ac:dyDescent="0.25">
      <c r="C118" s="140"/>
      <c r="D118" s="155"/>
      <c r="E118" s="116"/>
      <c r="F118" s="97">
        <f t="shared" si="7"/>
        <v>0</v>
      </c>
      <c r="G118" s="158"/>
      <c r="H118" s="141"/>
      <c r="I118" s="128" t="e">
        <f>VLOOKUP(H118,Presupuesto!$B$11:$C$565,2,0)</f>
        <v>#N/A</v>
      </c>
      <c r="J118" s="98" t="str">
        <f t="shared" si="8"/>
        <v>Posgrado</v>
      </c>
      <c r="K118" s="98" t="s">
        <v>412</v>
      </c>
      <c r="L118" s="98"/>
    </row>
    <row r="119" spans="3:12" x14ac:dyDescent="0.25">
      <c r="C119" s="140"/>
      <c r="D119" s="155"/>
      <c r="E119" s="116"/>
      <c r="F119" s="97">
        <f t="shared" si="7"/>
        <v>0</v>
      </c>
      <c r="G119" s="158"/>
      <c r="H119" s="141"/>
      <c r="I119" s="128" t="e">
        <f>VLOOKUP(H119,Presupuesto!$B$11:$C$565,2,0)</f>
        <v>#N/A</v>
      </c>
      <c r="J119" s="98" t="str">
        <f t="shared" si="8"/>
        <v>Posgrado</v>
      </c>
      <c r="K119" s="98" t="s">
        <v>412</v>
      </c>
      <c r="L119" s="98"/>
    </row>
    <row r="120" spans="3:12" x14ac:dyDescent="0.25">
      <c r="C120" s="140"/>
      <c r="D120" s="155"/>
      <c r="E120" s="116"/>
      <c r="F120" s="97">
        <f t="shared" si="7"/>
        <v>0</v>
      </c>
      <c r="G120" s="158"/>
      <c r="H120" s="141"/>
      <c r="I120" s="128" t="e">
        <f>VLOOKUP(H120,Presupuesto!$B$11:$C$565,2,0)</f>
        <v>#N/A</v>
      </c>
      <c r="J120" s="98" t="str">
        <f t="shared" si="8"/>
        <v>Posgrado</v>
      </c>
      <c r="K120" s="98" t="s">
        <v>412</v>
      </c>
      <c r="L120" s="98"/>
    </row>
    <row r="121" spans="3:12" x14ac:dyDescent="0.25">
      <c r="C121" s="140"/>
      <c r="D121" s="155"/>
      <c r="E121" s="116"/>
      <c r="F121" s="97">
        <f t="shared" si="7"/>
        <v>0</v>
      </c>
      <c r="G121" s="158"/>
      <c r="H121" s="141"/>
      <c r="I121" s="128" t="e">
        <f>VLOOKUP(H121,Presupuesto!$B$11:$C$565,2,0)</f>
        <v>#N/A</v>
      </c>
      <c r="J121" s="98" t="str">
        <f t="shared" si="8"/>
        <v>Posgrado</v>
      </c>
      <c r="K121" s="98" t="s">
        <v>412</v>
      </c>
      <c r="L121" s="98"/>
    </row>
    <row r="122" spans="3:12" x14ac:dyDescent="0.25">
      <c r="C122" s="140"/>
      <c r="D122" s="155"/>
      <c r="E122" s="116"/>
      <c r="F122" s="97">
        <f t="shared" si="7"/>
        <v>0</v>
      </c>
      <c r="G122" s="158"/>
      <c r="H122" s="141"/>
      <c r="I122" s="128" t="e">
        <f>VLOOKUP(H122,Presupuesto!$B$11:$C$565,2,0)</f>
        <v>#N/A</v>
      </c>
      <c r="J122" s="98" t="str">
        <f t="shared" si="8"/>
        <v>Posgrado</v>
      </c>
      <c r="K122" s="98" t="s">
        <v>412</v>
      </c>
      <c r="L122" s="98"/>
    </row>
    <row r="123" spans="3:12" x14ac:dyDescent="0.25">
      <c r="C123" s="142"/>
      <c r="D123" s="155"/>
      <c r="E123" s="116"/>
      <c r="F123" s="97">
        <f t="shared" si="7"/>
        <v>0</v>
      </c>
      <c r="G123" s="158"/>
      <c r="H123" s="143"/>
      <c r="I123" s="128" t="e">
        <f>VLOOKUP(H123,Presupuesto!$B$11:$C$565,2,0)</f>
        <v>#N/A</v>
      </c>
      <c r="J123" s="98" t="str">
        <f t="shared" si="8"/>
        <v>Posgrado</v>
      </c>
      <c r="K123" s="98" t="s">
        <v>403</v>
      </c>
      <c r="L123" s="98"/>
    </row>
    <row r="124" spans="3:12" x14ac:dyDescent="0.25">
      <c r="C124" s="142"/>
      <c r="D124" s="155"/>
      <c r="E124" s="116"/>
      <c r="F124" s="97">
        <f t="shared" si="7"/>
        <v>0</v>
      </c>
      <c r="G124" s="158"/>
      <c r="H124" s="143"/>
      <c r="I124" s="128" t="e">
        <f>VLOOKUP(H124,Presupuesto!$B$11:$C$565,2,0)</f>
        <v>#N/A</v>
      </c>
      <c r="J124" s="98" t="str">
        <f t="shared" si="8"/>
        <v>Posgrado</v>
      </c>
      <c r="K124" s="98" t="s">
        <v>412</v>
      </c>
      <c r="L124" s="98"/>
    </row>
    <row r="125" spans="3:12" x14ac:dyDescent="0.25">
      <c r="C125" s="142"/>
      <c r="D125" s="155"/>
      <c r="E125" s="116"/>
      <c r="F125" s="97">
        <f t="shared" si="7"/>
        <v>0</v>
      </c>
      <c r="G125" s="158"/>
      <c r="H125" s="143"/>
      <c r="I125" s="128" t="e">
        <f>VLOOKUP(H125,Presupuesto!$B$11:$C$565,2,0)</f>
        <v>#N/A</v>
      </c>
      <c r="J125" s="98" t="str">
        <f t="shared" si="8"/>
        <v>Posgrado</v>
      </c>
      <c r="K125" s="98" t="s">
        <v>412</v>
      </c>
      <c r="L125" s="98"/>
    </row>
    <row r="126" spans="3:12" x14ac:dyDescent="0.25">
      <c r="C126" s="142"/>
      <c r="D126" s="155"/>
      <c r="E126" s="116"/>
      <c r="F126" s="97">
        <f t="shared" si="7"/>
        <v>0</v>
      </c>
      <c r="G126" s="158"/>
      <c r="H126" s="143"/>
      <c r="I126" s="128" t="e">
        <f>VLOOKUP(H126,Presupuesto!$B$11:$C$565,2,0)</f>
        <v>#N/A</v>
      </c>
      <c r="J126" s="98" t="str">
        <f t="shared" si="8"/>
        <v>Posgrado</v>
      </c>
      <c r="K126" s="98" t="s">
        <v>412</v>
      </c>
      <c r="L126" s="98"/>
    </row>
    <row r="127" spans="3:12" ht="15.75" thickBot="1" x14ac:dyDescent="0.3">
      <c r="C127" s="144"/>
      <c r="D127" s="220"/>
      <c r="E127" s="103"/>
      <c r="F127" s="105">
        <f t="shared" si="7"/>
        <v>0</v>
      </c>
      <c r="G127" s="159"/>
      <c r="H127" s="145"/>
      <c r="I127" s="130" t="e">
        <f>VLOOKUP(H127,Presupuesto!$B$11:$C$565,2,0)</f>
        <v>#N/A</v>
      </c>
      <c r="J127" s="106" t="str">
        <f t="shared" si="8"/>
        <v>Posgrado</v>
      </c>
      <c r="K127" s="122" t="s">
        <v>394</v>
      </c>
      <c r="L127" s="106"/>
    </row>
    <row r="129" spans="3:12" ht="15.75" thickBot="1" x14ac:dyDescent="0.3"/>
    <row r="130" spans="3:12" ht="15.75" thickBot="1" x14ac:dyDescent="0.3">
      <c r="C130" s="154" t="s">
        <v>53</v>
      </c>
      <c r="D130" s="368">
        <f>SUM(F137:F157)</f>
        <v>0</v>
      </c>
      <c r="F130" s="70"/>
      <c r="G130" s="79"/>
      <c r="H130" s="70"/>
      <c r="I130" s="70"/>
    </row>
    <row r="131" spans="3:12" x14ac:dyDescent="0.25">
      <c r="C131" s="70"/>
      <c r="D131" s="31"/>
      <c r="E131" s="93"/>
      <c r="F131" s="93"/>
      <c r="G131" s="93"/>
      <c r="H131" s="76"/>
      <c r="I131" s="76"/>
      <c r="J131" s="76"/>
      <c r="K131" s="112"/>
    </row>
    <row r="132" spans="3:12" ht="15.75" x14ac:dyDescent="0.25">
      <c r="C132" s="300" t="s">
        <v>392</v>
      </c>
      <c r="D132" s="366"/>
      <c r="E132" s="93"/>
      <c r="F132" s="93"/>
      <c r="G132" s="93"/>
      <c r="H132" s="76"/>
      <c r="I132" s="76"/>
      <c r="J132" s="76"/>
      <c r="K132" s="112"/>
    </row>
    <row r="133" spans="3:12" ht="18.75" x14ac:dyDescent="0.25">
      <c r="C133" s="208" t="e">
        <f>IFERROR(VLOOKUP(D132,'1. Desarrollo e Innov. Curricu.'!$E:$F,2,FALSE),IFERROR(VLOOKUP(D132,'10. Posgrado'!$E:$F,2,FALSE),IFERROR(VLOOKUP(D132,'3.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Posgrado'!#REF!,2,FALSE),IFERROR(VLOOKUP(D132,'17. Gestión TIC'!$E:$F,2,FALSE),IFERROR(VLOOKUP(D132,'16. Desa. del Sistema Educ.Sup.'!$E:$F,2,FALSE),IFERROR(VLOOKUP(D132,'9. Cultura de Inno. Insti...'!$E:$F,2,FALSE),VLOOKUP(D132,'7. Lo Esencial de la Reforma U.'!$E:$F,2,0)))))))))))))))))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7" t="s">
        <v>44</v>
      </c>
      <c r="D136" s="132" t="s">
        <v>55</v>
      </c>
      <c r="E136" s="134" t="s">
        <v>57</v>
      </c>
      <c r="F136" s="133" t="s">
        <v>27</v>
      </c>
      <c r="G136" s="131" t="s">
        <v>131</v>
      </c>
      <c r="H136" s="134" t="s">
        <v>46</v>
      </c>
      <c r="I136" s="131" t="s">
        <v>132</v>
      </c>
      <c r="J136" s="131" t="s">
        <v>410</v>
      </c>
      <c r="K136" s="131" t="s">
        <v>411</v>
      </c>
      <c r="L136" s="131" t="s">
        <v>121</v>
      </c>
    </row>
    <row r="137" spans="3:12" x14ac:dyDescent="0.25">
      <c r="C137" s="138"/>
      <c r="D137" s="155"/>
      <c r="E137" s="114"/>
      <c r="F137" s="97">
        <f t="shared" ref="F137:F157" si="9">D137*E137</f>
        <v>0</v>
      </c>
      <c r="G137" s="158"/>
      <c r="H137" s="139"/>
      <c r="I137" s="128" t="e">
        <f>VLOOKUP(H137,Presupuesto!$B$11:$C$565,2,0)</f>
        <v>#N/A</v>
      </c>
      <c r="J137" s="216" t="s">
        <v>1446</v>
      </c>
      <c r="K137" s="98" t="s">
        <v>394</v>
      </c>
      <c r="L137" s="98"/>
    </row>
    <row r="138" spans="3:12" x14ac:dyDescent="0.25">
      <c r="C138" s="138"/>
      <c r="D138" s="155"/>
      <c r="E138" s="121"/>
      <c r="F138" s="97">
        <f t="shared" si="9"/>
        <v>0</v>
      </c>
      <c r="G138" s="158"/>
      <c r="H138" s="139"/>
      <c r="I138" s="128" t="e">
        <f>VLOOKUP(H138,Presupuesto!$B$11:$C$565,2,0)</f>
        <v>#N/A</v>
      </c>
      <c r="J138" s="98" t="str">
        <f>$J$137</f>
        <v>Posgrado</v>
      </c>
      <c r="K138" s="98" t="s">
        <v>412</v>
      </c>
      <c r="L138" s="98"/>
    </row>
    <row r="139" spans="3:12" x14ac:dyDescent="0.25">
      <c r="C139" s="138"/>
      <c r="D139" s="155"/>
      <c r="E139" s="121"/>
      <c r="F139" s="97">
        <f t="shared" si="9"/>
        <v>0</v>
      </c>
      <c r="G139" s="158"/>
      <c r="H139" s="139"/>
      <c r="I139" s="128" t="e">
        <f>VLOOKUP(H139,Presupuesto!$B$11:$C$565,2,0)</f>
        <v>#N/A</v>
      </c>
      <c r="J139" s="98" t="str">
        <f t="shared" ref="J139:J157" si="10">$J$137</f>
        <v>Posgrado</v>
      </c>
      <c r="K139" s="98" t="s">
        <v>412</v>
      </c>
      <c r="L139" s="98"/>
    </row>
    <row r="140" spans="3:12" x14ac:dyDescent="0.25">
      <c r="C140" s="138"/>
      <c r="D140" s="155"/>
      <c r="E140" s="121"/>
      <c r="F140" s="97">
        <f t="shared" si="9"/>
        <v>0</v>
      </c>
      <c r="G140" s="158"/>
      <c r="H140" s="139"/>
      <c r="I140" s="128" t="e">
        <f>VLOOKUP(H140,Presupuesto!$B$11:$C$565,2,0)</f>
        <v>#N/A</v>
      </c>
      <c r="J140" s="98" t="str">
        <f t="shared" si="10"/>
        <v>Posgrado</v>
      </c>
      <c r="K140" s="98" t="s">
        <v>412</v>
      </c>
      <c r="L140" s="98"/>
    </row>
    <row r="141" spans="3:12" x14ac:dyDescent="0.25">
      <c r="C141" s="138"/>
      <c r="D141" s="155"/>
      <c r="E141" s="121"/>
      <c r="F141" s="97">
        <f t="shared" si="9"/>
        <v>0</v>
      </c>
      <c r="G141" s="158"/>
      <c r="H141" s="139"/>
      <c r="I141" s="128" t="e">
        <f>VLOOKUP(H141,Presupuesto!$B$11:$C$565,2,0)</f>
        <v>#N/A</v>
      </c>
      <c r="J141" s="98" t="str">
        <f t="shared" si="10"/>
        <v>Posgrado</v>
      </c>
      <c r="K141" s="98" t="s">
        <v>412</v>
      </c>
      <c r="L141" s="98"/>
    </row>
    <row r="142" spans="3:12" x14ac:dyDescent="0.25">
      <c r="C142" s="138"/>
      <c r="D142" s="155"/>
      <c r="E142" s="121"/>
      <c r="F142" s="97">
        <f t="shared" si="9"/>
        <v>0</v>
      </c>
      <c r="G142" s="158"/>
      <c r="H142" s="139"/>
      <c r="I142" s="128" t="e">
        <f>VLOOKUP(H142,Presupuesto!$B$11:$C$565,2,0)</f>
        <v>#N/A</v>
      </c>
      <c r="J142" s="98" t="str">
        <f t="shared" si="10"/>
        <v>Posgrado</v>
      </c>
      <c r="K142" s="98" t="s">
        <v>401</v>
      </c>
      <c r="L142" s="98"/>
    </row>
    <row r="143" spans="3:12" x14ac:dyDescent="0.25">
      <c r="C143" s="138"/>
      <c r="D143" s="155"/>
      <c r="E143" s="121"/>
      <c r="F143" s="97">
        <f t="shared" si="9"/>
        <v>0</v>
      </c>
      <c r="G143" s="158"/>
      <c r="H143" s="139"/>
      <c r="I143" s="128" t="e">
        <f>VLOOKUP(H143,Presupuesto!$B$11:$C$565,2,0)</f>
        <v>#N/A</v>
      </c>
      <c r="J143" s="98" t="str">
        <f t="shared" si="10"/>
        <v>Posgrado</v>
      </c>
      <c r="K143" s="98" t="s">
        <v>412</v>
      </c>
      <c r="L143" s="98"/>
    </row>
    <row r="144" spans="3:12" x14ac:dyDescent="0.25">
      <c r="C144" s="138"/>
      <c r="D144" s="155"/>
      <c r="E144" s="121"/>
      <c r="F144" s="97">
        <f t="shared" si="9"/>
        <v>0</v>
      </c>
      <c r="G144" s="158"/>
      <c r="H144" s="139"/>
      <c r="I144" s="128" t="e">
        <f>VLOOKUP(H144,Presupuesto!$B$11:$C$565,2,0)</f>
        <v>#N/A</v>
      </c>
      <c r="J144" s="98" t="str">
        <f t="shared" si="10"/>
        <v>Posgrado</v>
      </c>
      <c r="K144" s="98" t="s">
        <v>412</v>
      </c>
      <c r="L144" s="98"/>
    </row>
    <row r="145" spans="3:12" x14ac:dyDescent="0.25">
      <c r="C145" s="138"/>
      <c r="D145" s="155"/>
      <c r="E145" s="121"/>
      <c r="F145" s="97">
        <f t="shared" si="9"/>
        <v>0</v>
      </c>
      <c r="G145" s="158"/>
      <c r="H145" s="139"/>
      <c r="I145" s="128" t="e">
        <f>VLOOKUP(H145,Presupuesto!$B$11:$C$565,2,0)</f>
        <v>#N/A</v>
      </c>
      <c r="J145" s="98" t="str">
        <f t="shared" si="10"/>
        <v>Posgrado</v>
      </c>
      <c r="K145" s="98" t="s">
        <v>412</v>
      </c>
      <c r="L145" s="98"/>
    </row>
    <row r="146" spans="3:12" x14ac:dyDescent="0.25">
      <c r="C146" s="138"/>
      <c r="D146" s="155"/>
      <c r="E146" s="121"/>
      <c r="F146" s="97">
        <f t="shared" si="9"/>
        <v>0</v>
      </c>
      <c r="G146" s="158"/>
      <c r="H146" s="139"/>
      <c r="I146" s="128" t="e">
        <f>VLOOKUP(H146,Presupuesto!$B$11:$C$565,2,0)</f>
        <v>#N/A</v>
      </c>
      <c r="J146" s="98" t="str">
        <f t="shared" si="10"/>
        <v>Posgrado</v>
      </c>
      <c r="K146" s="98" t="s">
        <v>412</v>
      </c>
      <c r="L146" s="98"/>
    </row>
    <row r="147" spans="3:12" x14ac:dyDescent="0.25">
      <c r="C147" s="140"/>
      <c r="D147" s="155"/>
      <c r="E147" s="116"/>
      <c r="F147" s="97">
        <f t="shared" si="9"/>
        <v>0</v>
      </c>
      <c r="G147" s="158"/>
      <c r="H147" s="141"/>
      <c r="I147" s="128" t="e">
        <f>VLOOKUP(H147,Presupuesto!$B$11:$C$565,2,0)</f>
        <v>#N/A</v>
      </c>
      <c r="J147" s="98" t="str">
        <f t="shared" si="10"/>
        <v>Posgrado</v>
      </c>
      <c r="K147" s="98" t="s">
        <v>412</v>
      </c>
      <c r="L147" s="98"/>
    </row>
    <row r="148" spans="3:12" x14ac:dyDescent="0.25">
      <c r="C148" s="140"/>
      <c r="D148" s="155"/>
      <c r="E148" s="116"/>
      <c r="F148" s="97">
        <f t="shared" si="9"/>
        <v>0</v>
      </c>
      <c r="G148" s="158"/>
      <c r="H148" s="141"/>
      <c r="I148" s="128" t="e">
        <f>VLOOKUP(H148,Presupuesto!$B$11:$C$565,2,0)</f>
        <v>#N/A</v>
      </c>
      <c r="J148" s="98" t="str">
        <f t="shared" si="10"/>
        <v>Posgrado</v>
      </c>
      <c r="K148" s="98" t="s">
        <v>412</v>
      </c>
      <c r="L148" s="98"/>
    </row>
    <row r="149" spans="3:12" x14ac:dyDescent="0.25">
      <c r="C149" s="140"/>
      <c r="D149" s="155"/>
      <c r="E149" s="116"/>
      <c r="F149" s="97">
        <f t="shared" si="9"/>
        <v>0</v>
      </c>
      <c r="G149" s="158"/>
      <c r="H149" s="141"/>
      <c r="I149" s="128" t="e">
        <f>VLOOKUP(H149,Presupuesto!$B$11:$C$565,2,0)</f>
        <v>#N/A</v>
      </c>
      <c r="J149" s="98" t="str">
        <f t="shared" si="10"/>
        <v>Posgrado</v>
      </c>
      <c r="K149" s="98" t="s">
        <v>412</v>
      </c>
      <c r="L149" s="98"/>
    </row>
    <row r="150" spans="3:12" x14ac:dyDescent="0.25">
      <c r="C150" s="140"/>
      <c r="D150" s="155"/>
      <c r="E150" s="116"/>
      <c r="F150" s="97">
        <f t="shared" si="9"/>
        <v>0</v>
      </c>
      <c r="G150" s="158"/>
      <c r="H150" s="141"/>
      <c r="I150" s="128" t="e">
        <f>VLOOKUP(H150,Presupuesto!$B$11:$C$565,2,0)</f>
        <v>#N/A</v>
      </c>
      <c r="J150" s="98" t="str">
        <f t="shared" si="10"/>
        <v>Posgrado</v>
      </c>
      <c r="K150" s="98" t="s">
        <v>412</v>
      </c>
      <c r="L150" s="98"/>
    </row>
    <row r="151" spans="3:12" x14ac:dyDescent="0.25">
      <c r="C151" s="140"/>
      <c r="D151" s="155"/>
      <c r="E151" s="116"/>
      <c r="F151" s="97">
        <f t="shared" si="9"/>
        <v>0</v>
      </c>
      <c r="G151" s="158"/>
      <c r="H151" s="141"/>
      <c r="I151" s="128" t="e">
        <f>VLOOKUP(H151,Presupuesto!$B$11:$C$565,2,0)</f>
        <v>#N/A</v>
      </c>
      <c r="J151" s="98" t="str">
        <f t="shared" si="10"/>
        <v>Posgrado</v>
      </c>
      <c r="K151" s="98" t="s">
        <v>412</v>
      </c>
      <c r="L151" s="98"/>
    </row>
    <row r="152" spans="3:12" x14ac:dyDescent="0.25">
      <c r="C152" s="140"/>
      <c r="D152" s="155"/>
      <c r="E152" s="116"/>
      <c r="F152" s="97">
        <f t="shared" si="9"/>
        <v>0</v>
      </c>
      <c r="G152" s="158"/>
      <c r="H152" s="141"/>
      <c r="I152" s="128" t="e">
        <f>VLOOKUP(H152,Presupuesto!$B$11:$C$565,2,0)</f>
        <v>#N/A</v>
      </c>
      <c r="J152" s="98" t="str">
        <f t="shared" si="10"/>
        <v>Posgrado</v>
      </c>
      <c r="K152" s="98" t="s">
        <v>412</v>
      </c>
      <c r="L152" s="98"/>
    </row>
    <row r="153" spans="3:12" x14ac:dyDescent="0.25">
      <c r="C153" s="142"/>
      <c r="D153" s="155"/>
      <c r="E153" s="116"/>
      <c r="F153" s="97">
        <f t="shared" si="9"/>
        <v>0</v>
      </c>
      <c r="G153" s="158"/>
      <c r="H153" s="143"/>
      <c r="I153" s="128" t="e">
        <f>VLOOKUP(H153,Presupuesto!$B$11:$C$565,2,0)</f>
        <v>#N/A</v>
      </c>
      <c r="J153" s="98" t="str">
        <f t="shared" si="10"/>
        <v>Posgrado</v>
      </c>
      <c r="K153" s="98" t="s">
        <v>403</v>
      </c>
      <c r="L153" s="98"/>
    </row>
    <row r="154" spans="3:12" x14ac:dyDescent="0.25">
      <c r="C154" s="142"/>
      <c r="D154" s="155"/>
      <c r="E154" s="116"/>
      <c r="F154" s="97">
        <f t="shared" si="9"/>
        <v>0</v>
      </c>
      <c r="G154" s="158"/>
      <c r="H154" s="143"/>
      <c r="I154" s="128" t="e">
        <f>VLOOKUP(H154,Presupuesto!$B$11:$C$565,2,0)</f>
        <v>#N/A</v>
      </c>
      <c r="J154" s="98" t="str">
        <f t="shared" si="10"/>
        <v>Posgrado</v>
      </c>
      <c r="K154" s="98" t="s">
        <v>412</v>
      </c>
      <c r="L154" s="98"/>
    </row>
    <row r="155" spans="3:12" x14ac:dyDescent="0.25">
      <c r="C155" s="142"/>
      <c r="D155" s="155"/>
      <c r="E155" s="116"/>
      <c r="F155" s="97">
        <f t="shared" si="9"/>
        <v>0</v>
      </c>
      <c r="G155" s="158"/>
      <c r="H155" s="143"/>
      <c r="I155" s="128" t="e">
        <f>VLOOKUP(H155,Presupuesto!$B$11:$C$565,2,0)</f>
        <v>#N/A</v>
      </c>
      <c r="J155" s="98" t="str">
        <f t="shared" si="10"/>
        <v>Posgrado</v>
      </c>
      <c r="K155" s="98" t="s">
        <v>412</v>
      </c>
      <c r="L155" s="98"/>
    </row>
    <row r="156" spans="3:12" x14ac:dyDescent="0.25">
      <c r="C156" s="142"/>
      <c r="D156" s="155"/>
      <c r="E156" s="116"/>
      <c r="F156" s="97">
        <f t="shared" si="9"/>
        <v>0</v>
      </c>
      <c r="G156" s="158"/>
      <c r="H156" s="143"/>
      <c r="I156" s="128" t="e">
        <f>VLOOKUP(H156,Presupuesto!$B$11:$C$565,2,0)</f>
        <v>#N/A</v>
      </c>
      <c r="J156" s="98" t="str">
        <f t="shared" si="10"/>
        <v>Posgrado</v>
      </c>
      <c r="K156" s="98" t="s">
        <v>412</v>
      </c>
      <c r="L156" s="98"/>
    </row>
    <row r="157" spans="3:12" ht="15.75" thickBot="1" x14ac:dyDescent="0.3">
      <c r="C157" s="144"/>
      <c r="D157" s="220"/>
      <c r="E157" s="103"/>
      <c r="F157" s="105">
        <f t="shared" si="9"/>
        <v>0</v>
      </c>
      <c r="G157" s="159"/>
      <c r="H157" s="145"/>
      <c r="I157" s="130" t="e">
        <f>VLOOKUP(H157,Presupuesto!$B$11:$C$565,2,0)</f>
        <v>#N/A</v>
      </c>
      <c r="J157" s="106" t="str">
        <f t="shared" si="10"/>
        <v>Posgrado</v>
      </c>
      <c r="K157" s="122" t="s">
        <v>394</v>
      </c>
      <c r="L157" s="106"/>
    </row>
    <row r="158" spans="3:12" x14ac:dyDescent="0.25">
      <c r="F158" s="90"/>
      <c r="G158" s="89"/>
      <c r="H158" s="90"/>
      <c r="I158" s="90"/>
    </row>
    <row r="159" spans="3:12" ht="15.75" thickBot="1" x14ac:dyDescent="0.3"/>
    <row r="160" spans="3:12" ht="15.75" thickBot="1" x14ac:dyDescent="0.3">
      <c r="C160" s="154" t="s">
        <v>53</v>
      </c>
      <c r="D160" s="368">
        <f>SUM(F167:F187)</f>
        <v>0</v>
      </c>
      <c r="F160" s="70"/>
      <c r="G160" s="79"/>
      <c r="H160" s="70"/>
      <c r="I160" s="70"/>
    </row>
    <row r="161" spans="3:12" x14ac:dyDescent="0.25">
      <c r="C161" s="70"/>
      <c r="D161" s="31"/>
      <c r="E161" s="93"/>
      <c r="F161" s="93"/>
      <c r="G161" s="93"/>
      <c r="H161" s="76"/>
      <c r="I161" s="76"/>
      <c r="J161" s="76"/>
      <c r="K161" s="112"/>
    </row>
    <row r="162" spans="3:12" ht="15.75" x14ac:dyDescent="0.25">
      <c r="C162" s="300" t="s">
        <v>392</v>
      </c>
      <c r="D162" s="366"/>
      <c r="E162" s="93"/>
      <c r="F162" s="93"/>
      <c r="G162" s="93"/>
      <c r="H162" s="76"/>
      <c r="I162" s="76"/>
      <c r="J162" s="76"/>
      <c r="K162" s="112"/>
    </row>
    <row r="163" spans="3:12" ht="18.75" x14ac:dyDescent="0.25">
      <c r="C163" s="208" t="e">
        <f>IFERROR(VLOOKUP(D162,'1. Desarrollo e Innov. Curricu.'!$E:$F,2,FALSE),IFERROR(VLOOKUP(D162,'10. Posgrado'!$E:$F,2,FALSE),IFERROR(VLOOKUP(D162,'3.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Posgrado'!#REF!,2,FALSE),IFERROR(VLOOKUP(D162,'17. Gestión TIC'!$E:$F,2,FALSE),IFERROR(VLOOKUP(D162,'16. Desa. del Sistema Educ.Sup.'!$E:$F,2,FALSE),IFERROR(VLOOKUP(D162,'9. Cultura de Inno. Insti...'!$E:$F,2,FALSE),VLOOKUP(D162,'7. Lo Esencial de la Reforma U.'!$E:$F,2,0)))))))))))))))))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7" t="s">
        <v>44</v>
      </c>
      <c r="D166" s="132" t="s">
        <v>55</v>
      </c>
      <c r="E166" s="134" t="s">
        <v>57</v>
      </c>
      <c r="F166" s="133" t="s">
        <v>27</v>
      </c>
      <c r="G166" s="131" t="s">
        <v>131</v>
      </c>
      <c r="H166" s="134" t="s">
        <v>46</v>
      </c>
      <c r="I166" s="131" t="s">
        <v>132</v>
      </c>
      <c r="J166" s="131" t="s">
        <v>410</v>
      </c>
      <c r="K166" s="131" t="s">
        <v>411</v>
      </c>
      <c r="L166" s="131" t="s">
        <v>121</v>
      </c>
    </row>
    <row r="167" spans="3:12" x14ac:dyDescent="0.25">
      <c r="C167" s="138"/>
      <c r="D167" s="155"/>
      <c r="E167" s="114"/>
      <c r="F167" s="97">
        <f t="shared" ref="F167:F187" si="11">D167*E167</f>
        <v>0</v>
      </c>
      <c r="G167" s="158"/>
      <c r="H167" s="139"/>
      <c r="I167" s="128" t="e">
        <f>VLOOKUP(H167,Presupuesto!$B$11:$C$565,2,0)</f>
        <v>#N/A</v>
      </c>
      <c r="J167" s="216" t="s">
        <v>1446</v>
      </c>
      <c r="K167" s="98" t="s">
        <v>394</v>
      </c>
      <c r="L167" s="98"/>
    </row>
    <row r="168" spans="3:12" x14ac:dyDescent="0.25">
      <c r="C168" s="138"/>
      <c r="D168" s="155"/>
      <c r="E168" s="121"/>
      <c r="F168" s="97">
        <f t="shared" si="11"/>
        <v>0</v>
      </c>
      <c r="G168" s="158"/>
      <c r="H168" s="139"/>
      <c r="I168" s="128" t="e">
        <f>VLOOKUP(H168,Presupuesto!$B$11:$C$565,2,0)</f>
        <v>#N/A</v>
      </c>
      <c r="J168" s="98" t="str">
        <f>$J$167</f>
        <v>Posgrado</v>
      </c>
      <c r="K168" s="98" t="s">
        <v>412</v>
      </c>
      <c r="L168" s="98"/>
    </row>
    <row r="169" spans="3:12" x14ac:dyDescent="0.25">
      <c r="C169" s="138"/>
      <c r="D169" s="155"/>
      <c r="E169" s="121"/>
      <c r="F169" s="97">
        <f t="shared" si="11"/>
        <v>0</v>
      </c>
      <c r="G169" s="158"/>
      <c r="H169" s="139"/>
      <c r="I169" s="128" t="e">
        <f>VLOOKUP(H169,Presupuesto!$B$11:$C$565,2,0)</f>
        <v>#N/A</v>
      </c>
      <c r="J169" s="98" t="str">
        <f t="shared" ref="J169:J187" si="12">$J$167</f>
        <v>Posgrado</v>
      </c>
      <c r="K169" s="98" t="s">
        <v>412</v>
      </c>
      <c r="L169" s="98"/>
    </row>
    <row r="170" spans="3:12" x14ac:dyDescent="0.25">
      <c r="C170" s="138"/>
      <c r="D170" s="155"/>
      <c r="E170" s="121"/>
      <c r="F170" s="97">
        <f t="shared" si="11"/>
        <v>0</v>
      </c>
      <c r="G170" s="158"/>
      <c r="H170" s="139"/>
      <c r="I170" s="128" t="e">
        <f>VLOOKUP(H170,Presupuesto!$B$11:$C$565,2,0)</f>
        <v>#N/A</v>
      </c>
      <c r="J170" s="98" t="str">
        <f t="shared" si="12"/>
        <v>Posgrado</v>
      </c>
      <c r="K170" s="98" t="s">
        <v>412</v>
      </c>
      <c r="L170" s="98"/>
    </row>
    <row r="171" spans="3:12" x14ac:dyDescent="0.25">
      <c r="C171" s="138"/>
      <c r="D171" s="155"/>
      <c r="E171" s="121"/>
      <c r="F171" s="97">
        <f t="shared" si="11"/>
        <v>0</v>
      </c>
      <c r="G171" s="158"/>
      <c r="H171" s="139"/>
      <c r="I171" s="128" t="e">
        <f>VLOOKUP(H171,Presupuesto!$B$11:$C$565,2,0)</f>
        <v>#N/A</v>
      </c>
      <c r="J171" s="98" t="str">
        <f t="shared" si="12"/>
        <v>Posgrado</v>
      </c>
      <c r="K171" s="98" t="s">
        <v>412</v>
      </c>
      <c r="L171" s="98"/>
    </row>
    <row r="172" spans="3:12" x14ac:dyDescent="0.25">
      <c r="C172" s="138"/>
      <c r="D172" s="155"/>
      <c r="E172" s="121"/>
      <c r="F172" s="97">
        <f t="shared" si="11"/>
        <v>0</v>
      </c>
      <c r="G172" s="158"/>
      <c r="H172" s="139"/>
      <c r="I172" s="128" t="e">
        <f>VLOOKUP(H172,Presupuesto!$B$11:$C$565,2,0)</f>
        <v>#N/A</v>
      </c>
      <c r="J172" s="98" t="str">
        <f t="shared" si="12"/>
        <v>Posgrado</v>
      </c>
      <c r="K172" s="98" t="s">
        <v>401</v>
      </c>
      <c r="L172" s="98"/>
    </row>
    <row r="173" spans="3:12" x14ac:dyDescent="0.25">
      <c r="C173" s="138"/>
      <c r="D173" s="155"/>
      <c r="E173" s="121"/>
      <c r="F173" s="97">
        <f t="shared" si="11"/>
        <v>0</v>
      </c>
      <c r="G173" s="158"/>
      <c r="H173" s="139"/>
      <c r="I173" s="128" t="e">
        <f>VLOOKUP(H173,Presupuesto!$B$11:$C$565,2,0)</f>
        <v>#N/A</v>
      </c>
      <c r="J173" s="98" t="str">
        <f t="shared" si="12"/>
        <v>Posgrado</v>
      </c>
      <c r="K173" s="98" t="s">
        <v>412</v>
      </c>
      <c r="L173" s="98"/>
    </row>
    <row r="174" spans="3:12" x14ac:dyDescent="0.25">
      <c r="C174" s="138"/>
      <c r="D174" s="155"/>
      <c r="E174" s="121"/>
      <c r="F174" s="97">
        <f t="shared" si="11"/>
        <v>0</v>
      </c>
      <c r="G174" s="158"/>
      <c r="H174" s="139"/>
      <c r="I174" s="128" t="e">
        <f>VLOOKUP(H174,Presupuesto!$B$11:$C$565,2,0)</f>
        <v>#N/A</v>
      </c>
      <c r="J174" s="98" t="str">
        <f t="shared" si="12"/>
        <v>Posgrado</v>
      </c>
      <c r="K174" s="98" t="s">
        <v>412</v>
      </c>
      <c r="L174" s="98"/>
    </row>
    <row r="175" spans="3:12" x14ac:dyDescent="0.25">
      <c r="C175" s="138"/>
      <c r="D175" s="155"/>
      <c r="E175" s="121"/>
      <c r="F175" s="97">
        <f t="shared" si="11"/>
        <v>0</v>
      </c>
      <c r="G175" s="158"/>
      <c r="H175" s="139"/>
      <c r="I175" s="128" t="e">
        <f>VLOOKUP(H175,Presupuesto!$B$11:$C$565,2,0)</f>
        <v>#N/A</v>
      </c>
      <c r="J175" s="98" t="str">
        <f t="shared" si="12"/>
        <v>Posgrado</v>
      </c>
      <c r="K175" s="98" t="s">
        <v>412</v>
      </c>
      <c r="L175" s="98"/>
    </row>
    <row r="176" spans="3:12" x14ac:dyDescent="0.25">
      <c r="C176" s="138"/>
      <c r="D176" s="155"/>
      <c r="E176" s="121"/>
      <c r="F176" s="97">
        <f t="shared" si="11"/>
        <v>0</v>
      </c>
      <c r="G176" s="158"/>
      <c r="H176" s="139"/>
      <c r="I176" s="128" t="e">
        <f>VLOOKUP(H176,Presupuesto!$B$11:$C$565,2,0)</f>
        <v>#N/A</v>
      </c>
      <c r="J176" s="98" t="str">
        <f t="shared" si="12"/>
        <v>Posgrado</v>
      </c>
      <c r="K176" s="98" t="s">
        <v>412</v>
      </c>
      <c r="L176" s="98"/>
    </row>
    <row r="177" spans="3:12" x14ac:dyDescent="0.25">
      <c r="C177" s="140"/>
      <c r="D177" s="155"/>
      <c r="E177" s="116"/>
      <c r="F177" s="97">
        <f t="shared" si="11"/>
        <v>0</v>
      </c>
      <c r="G177" s="158"/>
      <c r="H177" s="141"/>
      <c r="I177" s="128" t="e">
        <f>VLOOKUP(H177,Presupuesto!$B$11:$C$565,2,0)</f>
        <v>#N/A</v>
      </c>
      <c r="J177" s="98" t="str">
        <f t="shared" si="12"/>
        <v>Posgrado</v>
      </c>
      <c r="K177" s="98" t="s">
        <v>412</v>
      </c>
      <c r="L177" s="98"/>
    </row>
    <row r="178" spans="3:12" x14ac:dyDescent="0.25">
      <c r="C178" s="140"/>
      <c r="D178" s="155"/>
      <c r="E178" s="116"/>
      <c r="F178" s="97">
        <f t="shared" si="11"/>
        <v>0</v>
      </c>
      <c r="G178" s="158"/>
      <c r="H178" s="141"/>
      <c r="I178" s="128" t="e">
        <f>VLOOKUP(H178,Presupuesto!$B$11:$C$565,2,0)</f>
        <v>#N/A</v>
      </c>
      <c r="J178" s="98" t="str">
        <f t="shared" si="12"/>
        <v>Posgrado</v>
      </c>
      <c r="K178" s="98" t="s">
        <v>412</v>
      </c>
      <c r="L178" s="98"/>
    </row>
    <row r="179" spans="3:12" x14ac:dyDescent="0.25">
      <c r="C179" s="140"/>
      <c r="D179" s="155"/>
      <c r="E179" s="116"/>
      <c r="F179" s="97">
        <f t="shared" si="11"/>
        <v>0</v>
      </c>
      <c r="G179" s="158"/>
      <c r="H179" s="141"/>
      <c r="I179" s="128" t="e">
        <f>VLOOKUP(H179,Presupuesto!$B$11:$C$565,2,0)</f>
        <v>#N/A</v>
      </c>
      <c r="J179" s="98" t="str">
        <f t="shared" si="12"/>
        <v>Posgrado</v>
      </c>
      <c r="K179" s="98" t="s">
        <v>412</v>
      </c>
      <c r="L179" s="98"/>
    </row>
    <row r="180" spans="3:12" x14ac:dyDescent="0.25">
      <c r="C180" s="140"/>
      <c r="D180" s="155"/>
      <c r="E180" s="116"/>
      <c r="F180" s="97">
        <f t="shared" si="11"/>
        <v>0</v>
      </c>
      <c r="G180" s="158"/>
      <c r="H180" s="141"/>
      <c r="I180" s="128" t="e">
        <f>VLOOKUP(H180,Presupuesto!$B$11:$C$565,2,0)</f>
        <v>#N/A</v>
      </c>
      <c r="J180" s="98" t="str">
        <f t="shared" si="12"/>
        <v>Posgrado</v>
      </c>
      <c r="K180" s="98" t="s">
        <v>412</v>
      </c>
      <c r="L180" s="98"/>
    </row>
    <row r="181" spans="3:12" x14ac:dyDescent="0.25">
      <c r="C181" s="140"/>
      <c r="D181" s="155"/>
      <c r="E181" s="116"/>
      <c r="F181" s="97">
        <f t="shared" si="11"/>
        <v>0</v>
      </c>
      <c r="G181" s="158"/>
      <c r="H181" s="141"/>
      <c r="I181" s="128" t="e">
        <f>VLOOKUP(H181,Presupuesto!$B$11:$C$565,2,0)</f>
        <v>#N/A</v>
      </c>
      <c r="J181" s="98" t="str">
        <f t="shared" si="12"/>
        <v>Posgrado</v>
      </c>
      <c r="K181" s="98" t="s">
        <v>412</v>
      </c>
      <c r="L181" s="98"/>
    </row>
    <row r="182" spans="3:12" x14ac:dyDescent="0.25">
      <c r="C182" s="140"/>
      <c r="D182" s="155"/>
      <c r="E182" s="116"/>
      <c r="F182" s="97">
        <f t="shared" si="11"/>
        <v>0</v>
      </c>
      <c r="G182" s="158"/>
      <c r="H182" s="141"/>
      <c r="I182" s="128" t="e">
        <f>VLOOKUP(H182,Presupuesto!$B$11:$C$565,2,0)</f>
        <v>#N/A</v>
      </c>
      <c r="J182" s="98" t="str">
        <f t="shared" si="12"/>
        <v>Posgrado</v>
      </c>
      <c r="K182" s="98" t="s">
        <v>412</v>
      </c>
      <c r="L182" s="98"/>
    </row>
    <row r="183" spans="3:12" x14ac:dyDescent="0.25">
      <c r="C183" s="142"/>
      <c r="D183" s="155"/>
      <c r="E183" s="116"/>
      <c r="F183" s="97">
        <f t="shared" si="11"/>
        <v>0</v>
      </c>
      <c r="G183" s="158"/>
      <c r="H183" s="143"/>
      <c r="I183" s="128" t="e">
        <f>VLOOKUP(H183,Presupuesto!$B$11:$C$565,2,0)</f>
        <v>#N/A</v>
      </c>
      <c r="J183" s="98" t="str">
        <f t="shared" si="12"/>
        <v>Posgrado</v>
      </c>
      <c r="K183" s="98" t="s">
        <v>403</v>
      </c>
      <c r="L183" s="98"/>
    </row>
    <row r="184" spans="3:12" x14ac:dyDescent="0.25">
      <c r="C184" s="142"/>
      <c r="D184" s="155"/>
      <c r="E184" s="116"/>
      <c r="F184" s="97">
        <f t="shared" si="11"/>
        <v>0</v>
      </c>
      <c r="G184" s="158"/>
      <c r="H184" s="143"/>
      <c r="I184" s="128" t="e">
        <f>VLOOKUP(H184,Presupuesto!$B$11:$C$565,2,0)</f>
        <v>#N/A</v>
      </c>
      <c r="J184" s="98" t="str">
        <f t="shared" si="12"/>
        <v>Posgrado</v>
      </c>
      <c r="K184" s="98" t="s">
        <v>412</v>
      </c>
      <c r="L184" s="98"/>
    </row>
    <row r="185" spans="3:12" x14ac:dyDescent="0.25">
      <c r="C185" s="142"/>
      <c r="D185" s="155"/>
      <c r="E185" s="116"/>
      <c r="F185" s="97">
        <f t="shared" si="11"/>
        <v>0</v>
      </c>
      <c r="G185" s="158"/>
      <c r="H185" s="143"/>
      <c r="I185" s="128" t="e">
        <f>VLOOKUP(H185,Presupuesto!$B$11:$C$565,2,0)</f>
        <v>#N/A</v>
      </c>
      <c r="J185" s="98" t="str">
        <f t="shared" si="12"/>
        <v>Posgrado</v>
      </c>
      <c r="K185" s="98" t="s">
        <v>412</v>
      </c>
      <c r="L185" s="98"/>
    </row>
    <row r="186" spans="3:12" x14ac:dyDescent="0.25">
      <c r="C186" s="142"/>
      <c r="D186" s="155"/>
      <c r="E186" s="116"/>
      <c r="F186" s="97">
        <f t="shared" si="11"/>
        <v>0</v>
      </c>
      <c r="G186" s="158"/>
      <c r="H186" s="143"/>
      <c r="I186" s="128" t="e">
        <f>VLOOKUP(H186,Presupuesto!$B$11:$C$565,2,0)</f>
        <v>#N/A</v>
      </c>
      <c r="J186" s="98" t="str">
        <f t="shared" si="12"/>
        <v>Posgrado</v>
      </c>
      <c r="K186" s="98" t="s">
        <v>412</v>
      </c>
      <c r="L186" s="98"/>
    </row>
    <row r="187" spans="3:12" ht="15.75" thickBot="1" x14ac:dyDescent="0.3">
      <c r="C187" s="144"/>
      <c r="D187" s="220"/>
      <c r="E187" s="103"/>
      <c r="F187" s="105">
        <f t="shared" si="11"/>
        <v>0</v>
      </c>
      <c r="G187" s="159"/>
      <c r="H187" s="145"/>
      <c r="I187" s="130" t="e">
        <f>VLOOKUP(H187,Presupuesto!$B$11:$C$565,2,0)</f>
        <v>#N/A</v>
      </c>
      <c r="J187" s="106" t="str">
        <f t="shared" si="12"/>
        <v>Posgrado</v>
      </c>
      <c r="K187" s="122" t="s">
        <v>394</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zoomScale="70" zoomScaleNormal="70" workbookViewId="0">
      <pane ySplit="6" topLeftCell="A7" activePane="bottomLeft" state="frozen"/>
      <selection activeCell="A7" sqref="A7"/>
      <selection pane="bottomLeft" activeCell="F12" sqref="F12"/>
    </sheetView>
  </sheetViews>
  <sheetFormatPr baseColWidth="10" defaultColWidth="11.42578125" defaultRowHeight="15" x14ac:dyDescent="0.25"/>
  <cols>
    <col min="1" max="1" width="21.7109375" style="458" customWidth="1"/>
    <col min="2" max="2" width="37.7109375" style="458" customWidth="1"/>
    <col min="3" max="3" width="34.140625" style="458" customWidth="1"/>
    <col min="4" max="4" width="34.85546875" style="458" customWidth="1"/>
    <col min="5" max="5" width="12.140625" style="523" customWidth="1"/>
    <col min="6" max="6" width="44.42578125" style="458" customWidth="1"/>
    <col min="7" max="7" width="15.28515625" style="458" customWidth="1"/>
    <col min="8" max="8" width="17.7109375" style="231" customWidth="1"/>
    <col min="9" max="9" width="15.28515625" style="458" customWidth="1"/>
    <col min="10" max="10" width="18.85546875" style="231" customWidth="1"/>
    <col min="11" max="11" width="11.42578125" style="458"/>
    <col min="12" max="12" width="16.5703125" style="231" customWidth="1"/>
    <col min="13" max="13" width="15.7109375" style="458" customWidth="1"/>
    <col min="14" max="14" width="21.85546875" style="231" customWidth="1"/>
    <col min="15" max="15" width="15.28515625" style="458" customWidth="1"/>
    <col min="16" max="16" width="18.28515625" style="231" customWidth="1"/>
    <col min="17" max="17" width="29" style="458" customWidth="1"/>
    <col min="18" max="18" width="26.85546875" style="458" customWidth="1"/>
    <col min="19" max="19" width="19.5703125" style="458" customWidth="1"/>
    <col min="20" max="20" width="15.28515625" style="458" customWidth="1"/>
    <col min="21" max="21" width="24.140625" style="458" customWidth="1"/>
    <col min="22" max="16384" width="11.42578125" style="458"/>
  </cols>
  <sheetData>
    <row r="1" spans="1:21" ht="18.75" x14ac:dyDescent="0.25">
      <c r="B1" s="282"/>
      <c r="C1" s="282"/>
      <c r="D1" s="282"/>
      <c r="E1" s="550"/>
      <c r="F1" s="282"/>
      <c r="G1" s="282" t="s">
        <v>1532</v>
      </c>
      <c r="J1" s="282"/>
      <c r="K1" s="282"/>
      <c r="L1" s="282"/>
      <c r="M1" s="282"/>
      <c r="N1" s="282"/>
      <c r="O1" s="282"/>
      <c r="P1" s="282"/>
      <c r="Q1" s="282"/>
      <c r="R1" s="282"/>
      <c r="S1" s="282"/>
      <c r="T1" s="282"/>
      <c r="U1" s="282"/>
    </row>
    <row r="2" spans="1:21" ht="18.75" x14ac:dyDescent="0.25">
      <c r="A2" s="267" t="s">
        <v>1347</v>
      </c>
      <c r="B2" s="282"/>
      <c r="C2" s="282"/>
      <c r="D2" s="282"/>
      <c r="E2" s="550"/>
      <c r="F2" s="282"/>
      <c r="G2" s="282" t="s">
        <v>1533</v>
      </c>
      <c r="J2" s="282"/>
      <c r="K2" s="282"/>
      <c r="L2" s="282"/>
      <c r="M2" s="282"/>
      <c r="N2" s="282"/>
      <c r="O2" s="282"/>
      <c r="P2" s="282"/>
      <c r="Q2" s="282"/>
      <c r="R2" s="282"/>
      <c r="S2" s="282"/>
      <c r="T2" s="282"/>
      <c r="U2" s="282"/>
    </row>
    <row r="3" spans="1:21" x14ac:dyDescent="0.25">
      <c r="A3" s="611" t="s">
        <v>1534</v>
      </c>
      <c r="B3" s="611"/>
      <c r="C3" s="611"/>
      <c r="D3" s="611"/>
      <c r="E3" s="611"/>
      <c r="F3" s="611"/>
      <c r="G3" s="611"/>
      <c r="H3" s="611"/>
      <c r="I3" s="611"/>
      <c r="J3" s="611"/>
      <c r="K3" s="611"/>
      <c r="L3" s="611"/>
      <c r="M3" s="611"/>
      <c r="N3" s="611"/>
      <c r="O3" s="611"/>
      <c r="P3" s="611"/>
      <c r="Q3" s="611"/>
      <c r="R3" s="611"/>
      <c r="S3" s="611"/>
      <c r="T3" s="611"/>
      <c r="U3" s="611"/>
    </row>
    <row r="4" spans="1:21" ht="15" customHeight="1" x14ac:dyDescent="0.25">
      <c r="A4" s="606" t="s">
        <v>97</v>
      </c>
      <c r="B4" s="608" t="s">
        <v>111</v>
      </c>
      <c r="C4" s="612" t="s">
        <v>86</v>
      </c>
      <c r="D4" s="612" t="s">
        <v>87</v>
      </c>
      <c r="E4" s="615" t="s">
        <v>392</v>
      </c>
      <c r="F4" s="612" t="s">
        <v>88</v>
      </c>
      <c r="G4" s="606" t="s">
        <v>100</v>
      </c>
      <c r="H4" s="606"/>
      <c r="I4" s="606"/>
      <c r="J4" s="606"/>
      <c r="K4" s="606"/>
      <c r="L4" s="606"/>
      <c r="M4" s="606"/>
      <c r="N4" s="606"/>
      <c r="O4" s="607" t="s">
        <v>101</v>
      </c>
      <c r="P4" s="607"/>
      <c r="Q4" s="608" t="s">
        <v>102</v>
      </c>
      <c r="R4" s="608" t="s">
        <v>103</v>
      </c>
      <c r="S4" s="608" t="s">
        <v>110</v>
      </c>
      <c r="T4" s="608" t="s">
        <v>109</v>
      </c>
      <c r="U4" s="608" t="s">
        <v>89</v>
      </c>
    </row>
    <row r="5" spans="1:21" ht="15" customHeight="1" x14ac:dyDescent="0.25">
      <c r="A5" s="606"/>
      <c r="B5" s="609"/>
      <c r="C5" s="613"/>
      <c r="D5" s="613"/>
      <c r="E5" s="616"/>
      <c r="F5" s="613"/>
      <c r="G5" s="606" t="s">
        <v>104</v>
      </c>
      <c r="H5" s="606"/>
      <c r="I5" s="606" t="s">
        <v>105</v>
      </c>
      <c r="J5" s="606"/>
      <c r="K5" s="606" t="s">
        <v>106</v>
      </c>
      <c r="L5" s="606"/>
      <c r="M5" s="606" t="s">
        <v>107</v>
      </c>
      <c r="N5" s="606"/>
      <c r="O5" s="607"/>
      <c r="P5" s="607"/>
      <c r="Q5" s="609"/>
      <c r="R5" s="609"/>
      <c r="S5" s="609"/>
      <c r="T5" s="609"/>
      <c r="U5" s="609"/>
    </row>
    <row r="6" spans="1:21" ht="25.5" x14ac:dyDescent="0.25">
      <c r="A6" s="606"/>
      <c r="B6" s="610"/>
      <c r="C6" s="614"/>
      <c r="D6" s="614"/>
      <c r="E6" s="617"/>
      <c r="F6" s="614"/>
      <c r="G6" s="495" t="s">
        <v>108</v>
      </c>
      <c r="H6" s="496" t="s">
        <v>12</v>
      </c>
      <c r="I6" s="495" t="s">
        <v>108</v>
      </c>
      <c r="J6" s="496" t="s">
        <v>12</v>
      </c>
      <c r="K6" s="495" t="s">
        <v>108</v>
      </c>
      <c r="L6" s="496" t="s">
        <v>12</v>
      </c>
      <c r="M6" s="495" t="s">
        <v>108</v>
      </c>
      <c r="N6" s="496" t="s">
        <v>12</v>
      </c>
      <c r="O6" s="495" t="s">
        <v>108</v>
      </c>
      <c r="P6" s="496" t="s">
        <v>12</v>
      </c>
      <c r="Q6" s="610"/>
      <c r="R6" s="610"/>
      <c r="S6" s="610"/>
      <c r="T6" s="610"/>
      <c r="U6" s="610"/>
    </row>
    <row r="7" spans="1:21" ht="173.25" customHeight="1" x14ac:dyDescent="0.25">
      <c r="A7" s="600" t="s">
        <v>1443</v>
      </c>
      <c r="B7" s="505" t="s">
        <v>1535</v>
      </c>
      <c r="C7" s="557" t="s">
        <v>1666</v>
      </c>
      <c r="D7" s="557" t="s">
        <v>1662</v>
      </c>
      <c r="E7" s="553" t="s">
        <v>1536</v>
      </c>
      <c r="F7" s="497" t="s">
        <v>1641</v>
      </c>
      <c r="G7" s="498"/>
      <c r="H7" s="499"/>
      <c r="I7" s="498">
        <v>4</v>
      </c>
      <c r="J7" s="499"/>
      <c r="K7" s="498">
        <v>4</v>
      </c>
      <c r="L7" s="499"/>
      <c r="M7" s="498">
        <v>2</v>
      </c>
      <c r="N7" s="499"/>
      <c r="O7" s="498">
        <v>10</v>
      </c>
      <c r="P7" s="522"/>
      <c r="Q7" s="557" t="s">
        <v>1626</v>
      </c>
      <c r="R7" s="557" t="s">
        <v>1537</v>
      </c>
      <c r="S7" s="557" t="s">
        <v>1538</v>
      </c>
      <c r="T7" s="557" t="s">
        <v>1539</v>
      </c>
      <c r="U7" s="557" t="s">
        <v>1540</v>
      </c>
    </row>
    <row r="8" spans="1:21" ht="141.75" x14ac:dyDescent="0.25">
      <c r="A8" s="600"/>
      <c r="B8" s="566" t="s">
        <v>1627</v>
      </c>
      <c r="C8" s="557" t="s">
        <v>1667</v>
      </c>
      <c r="D8" s="557" t="s">
        <v>1618</v>
      </c>
      <c r="E8" s="504" t="s">
        <v>1619</v>
      </c>
      <c r="F8" s="557" t="s">
        <v>1628</v>
      </c>
      <c r="G8" s="500">
        <v>0.25</v>
      </c>
      <c r="H8" s="499">
        <f>$P$8/4</f>
        <v>538833.33333333326</v>
      </c>
      <c r="I8" s="500">
        <v>0.25</v>
      </c>
      <c r="J8" s="499">
        <f>$P$8/4</f>
        <v>538833.33333333326</v>
      </c>
      <c r="K8" s="500">
        <v>0.25</v>
      </c>
      <c r="L8" s="499">
        <f>$P$8/4</f>
        <v>538833.33333333326</v>
      </c>
      <c r="M8" s="500">
        <v>0.25</v>
      </c>
      <c r="N8" s="499">
        <f>$P$8/4</f>
        <v>538833.33333333326</v>
      </c>
      <c r="O8" s="500">
        <f>G8+I8+K8+M8</f>
        <v>1</v>
      </c>
      <c r="P8" s="499">
        <f>'2. CONTRATACION DE PERSONAL'!D10</f>
        <v>2155333.333333333</v>
      </c>
      <c r="Q8" s="501" t="s">
        <v>1542</v>
      </c>
      <c r="R8" s="501" t="s">
        <v>1543</v>
      </c>
      <c r="S8" s="501" t="s">
        <v>1544</v>
      </c>
      <c r="T8" s="501" t="s">
        <v>1545</v>
      </c>
      <c r="U8" s="501" t="s">
        <v>1546</v>
      </c>
    </row>
    <row r="9" spans="1:21" ht="264" customHeight="1" x14ac:dyDescent="0.25">
      <c r="A9" s="600"/>
      <c r="B9" s="566" t="s">
        <v>1547</v>
      </c>
      <c r="C9" s="557" t="s">
        <v>1668</v>
      </c>
      <c r="D9" s="557" t="s">
        <v>1638</v>
      </c>
      <c r="E9" s="504" t="s">
        <v>1620</v>
      </c>
      <c r="F9" s="557" t="s">
        <v>1658</v>
      </c>
      <c r="G9" s="498"/>
      <c r="H9" s="499"/>
      <c r="I9" s="498"/>
      <c r="J9" s="499"/>
      <c r="K9" s="498">
        <v>10</v>
      </c>
      <c r="L9" s="499">
        <f>P9/2</f>
        <v>470000</v>
      </c>
      <c r="M9" s="498">
        <v>15</v>
      </c>
      <c r="N9" s="499">
        <f>P9/2</f>
        <v>470000</v>
      </c>
      <c r="O9" s="498">
        <v>25</v>
      </c>
      <c r="P9" s="499">
        <f>'2. CONTRATACION DE PERSONAL'!D38</f>
        <v>940000</v>
      </c>
      <c r="Q9" s="557" t="s">
        <v>1549</v>
      </c>
      <c r="R9" s="557" t="s">
        <v>1550</v>
      </c>
      <c r="S9" s="557" t="s">
        <v>1551</v>
      </c>
      <c r="T9" s="557" t="s">
        <v>1541</v>
      </c>
      <c r="U9" s="557" t="s">
        <v>1548</v>
      </c>
    </row>
    <row r="10" spans="1:21" ht="122.25" customHeight="1" x14ac:dyDescent="0.25">
      <c r="A10" s="600"/>
      <c r="B10" s="600" t="s">
        <v>1552</v>
      </c>
      <c r="C10" s="557" t="s">
        <v>1669</v>
      </c>
      <c r="D10" s="557" t="s">
        <v>1629</v>
      </c>
      <c r="E10" s="504" t="s">
        <v>1621</v>
      </c>
      <c r="F10" s="557" t="s">
        <v>1622</v>
      </c>
      <c r="G10" s="498"/>
      <c r="H10" s="499"/>
      <c r="I10" s="498"/>
      <c r="J10" s="499"/>
      <c r="K10" s="500">
        <v>0.01</v>
      </c>
      <c r="L10" s="499"/>
      <c r="M10" s="500">
        <v>0.01</v>
      </c>
      <c r="N10" s="499"/>
      <c r="O10" s="500">
        <v>0.02</v>
      </c>
      <c r="P10" s="499">
        <f t="shared" ref="P10:P18" si="0">+H10+J10+L10+N10</f>
        <v>0</v>
      </c>
      <c r="Q10" s="557" t="s">
        <v>1630</v>
      </c>
      <c r="R10" s="557" t="s">
        <v>1554</v>
      </c>
      <c r="S10" s="557" t="s">
        <v>1555</v>
      </c>
      <c r="T10" s="557" t="s">
        <v>1556</v>
      </c>
      <c r="U10" s="557" t="s">
        <v>1557</v>
      </c>
    </row>
    <row r="11" spans="1:21" ht="137.44999999999999" customHeight="1" x14ac:dyDescent="0.25">
      <c r="A11" s="600"/>
      <c r="B11" s="600"/>
      <c r="C11" s="601" t="s">
        <v>1670</v>
      </c>
      <c r="D11" s="557" t="s">
        <v>1636</v>
      </c>
      <c r="E11" s="504" t="s">
        <v>1553</v>
      </c>
      <c r="F11" s="557" t="s">
        <v>1637</v>
      </c>
      <c r="G11" s="498"/>
      <c r="H11" s="499"/>
      <c r="I11" s="498">
        <v>1</v>
      </c>
      <c r="J11" s="567"/>
      <c r="K11" s="498"/>
      <c r="L11" s="499"/>
      <c r="M11" s="498">
        <v>1</v>
      </c>
      <c r="N11" s="499"/>
      <c r="O11" s="498">
        <v>2</v>
      </c>
      <c r="P11" s="521">
        <f t="shared" si="0"/>
        <v>0</v>
      </c>
      <c r="Q11" s="557" t="s">
        <v>1559</v>
      </c>
      <c r="R11" s="557" t="s">
        <v>1631</v>
      </c>
      <c r="S11" s="557" t="s">
        <v>1560</v>
      </c>
      <c r="T11" s="557" t="s">
        <v>1561</v>
      </c>
      <c r="U11" s="557" t="s">
        <v>1562</v>
      </c>
    </row>
    <row r="12" spans="1:21" ht="130.15" customHeight="1" x14ac:dyDescent="0.25">
      <c r="A12" s="600"/>
      <c r="B12" s="600"/>
      <c r="C12" s="601"/>
      <c r="D12" s="557" t="s">
        <v>1688</v>
      </c>
      <c r="E12" s="504" t="s">
        <v>1558</v>
      </c>
      <c r="F12" s="557" t="s">
        <v>1659</v>
      </c>
      <c r="G12" s="502">
        <v>0.1</v>
      </c>
      <c r="H12" s="499">
        <f>$P$12*G12</f>
        <v>60000</v>
      </c>
      <c r="I12" s="502">
        <v>0.25</v>
      </c>
      <c r="J12" s="499">
        <f>P12*I12</f>
        <v>150000</v>
      </c>
      <c r="K12" s="502">
        <v>0.3</v>
      </c>
      <c r="L12" s="499">
        <f>P12*K12</f>
        <v>180000</v>
      </c>
      <c r="M12" s="502">
        <v>0.35</v>
      </c>
      <c r="N12" s="499">
        <f>P12*M12</f>
        <v>210000</v>
      </c>
      <c r="O12" s="502">
        <f>G12+I12+K12+M12</f>
        <v>0.99999999999999989</v>
      </c>
      <c r="P12" s="499">
        <f>'5. ACTIVIDADES ESPECIALES'!D10</f>
        <v>600000</v>
      </c>
      <c r="Q12" s="557" t="s">
        <v>1563</v>
      </c>
      <c r="R12" s="557" t="s">
        <v>1564</v>
      </c>
      <c r="S12" s="557" t="s">
        <v>1565</v>
      </c>
      <c r="T12" s="557" t="s">
        <v>1566</v>
      </c>
      <c r="U12" s="279" t="s">
        <v>1632</v>
      </c>
    </row>
    <row r="13" spans="1:21" ht="130.15" customHeight="1" x14ac:dyDescent="0.25">
      <c r="A13" s="600"/>
      <c r="B13" s="600"/>
      <c r="C13" s="601"/>
      <c r="D13" s="557" t="s">
        <v>1645</v>
      </c>
      <c r="E13" s="504" t="s">
        <v>1646</v>
      </c>
      <c r="F13" s="547" t="s">
        <v>1644</v>
      </c>
      <c r="G13" s="502">
        <v>0.1</v>
      </c>
      <c r="H13" s="499">
        <f>$P$13*G13</f>
        <v>123796.367</v>
      </c>
      <c r="I13" s="502">
        <v>0.35</v>
      </c>
      <c r="J13" s="499">
        <f>$P$13*I13</f>
        <v>433287.28449999995</v>
      </c>
      <c r="K13" s="502">
        <v>0.55000000000000004</v>
      </c>
      <c r="L13" s="499">
        <f>$P$13*K13</f>
        <v>680880.01850000001</v>
      </c>
      <c r="M13" s="503"/>
      <c r="N13" s="499">
        <f>$P$13*M13</f>
        <v>0</v>
      </c>
      <c r="O13" s="502">
        <f>G13+I13+K13+N13</f>
        <v>1</v>
      </c>
      <c r="P13" s="499">
        <f>'5. ACTIVIDADES ESPECIALES'!D59</f>
        <v>1237963.67</v>
      </c>
      <c r="Q13" s="560" t="s">
        <v>1675</v>
      </c>
      <c r="R13" s="560" t="s">
        <v>1676</v>
      </c>
      <c r="S13" s="560" t="s">
        <v>1677</v>
      </c>
      <c r="T13" s="526" t="s">
        <v>1582</v>
      </c>
      <c r="U13" s="526" t="s">
        <v>1678</v>
      </c>
    </row>
    <row r="14" spans="1:21" ht="110.25" x14ac:dyDescent="0.25">
      <c r="A14" s="600"/>
      <c r="B14" s="600" t="s">
        <v>1444</v>
      </c>
      <c r="C14" s="557" t="s">
        <v>1671</v>
      </c>
      <c r="D14" s="557" t="s">
        <v>1663</v>
      </c>
      <c r="E14" s="504" t="s">
        <v>1568</v>
      </c>
      <c r="F14" s="548" t="s">
        <v>1633</v>
      </c>
      <c r="G14" s="498"/>
      <c r="H14" s="499"/>
      <c r="I14" s="498"/>
      <c r="J14" s="499"/>
      <c r="K14" s="498">
        <v>1</v>
      </c>
      <c r="L14" s="499"/>
      <c r="M14" s="498">
        <v>1</v>
      </c>
      <c r="N14" s="499"/>
      <c r="O14" s="498">
        <v>2</v>
      </c>
      <c r="P14" s="499">
        <f t="shared" si="0"/>
        <v>0</v>
      </c>
      <c r="Q14" s="557" t="s">
        <v>1569</v>
      </c>
      <c r="R14" s="557" t="s">
        <v>1570</v>
      </c>
      <c r="S14" s="557" t="s">
        <v>1571</v>
      </c>
      <c r="T14" s="557" t="s">
        <v>1572</v>
      </c>
      <c r="U14" s="557" t="s">
        <v>1573</v>
      </c>
    </row>
    <row r="15" spans="1:21" ht="135" customHeight="1" x14ac:dyDescent="0.25">
      <c r="A15" s="600"/>
      <c r="B15" s="600"/>
      <c r="C15" s="557" t="s">
        <v>1672</v>
      </c>
      <c r="D15" s="557" t="s">
        <v>1663</v>
      </c>
      <c r="E15" s="504" t="s">
        <v>1574</v>
      </c>
      <c r="F15" s="557" t="s">
        <v>1634</v>
      </c>
      <c r="G15" s="498"/>
      <c r="H15" s="499"/>
      <c r="I15" s="498"/>
      <c r="J15" s="499"/>
      <c r="K15" s="498">
        <v>2</v>
      </c>
      <c r="L15" s="499"/>
      <c r="M15" s="498"/>
      <c r="N15" s="499"/>
      <c r="O15" s="498">
        <v>2</v>
      </c>
      <c r="P15" s="499">
        <f t="shared" si="0"/>
        <v>0</v>
      </c>
      <c r="Q15" s="557" t="s">
        <v>1575</v>
      </c>
      <c r="R15" s="557" t="s">
        <v>1576</v>
      </c>
      <c r="S15" s="504" t="s">
        <v>1567</v>
      </c>
      <c r="T15" s="504" t="s">
        <v>1541</v>
      </c>
      <c r="U15" s="557" t="s">
        <v>1577</v>
      </c>
    </row>
    <row r="16" spans="1:21" ht="164.45" customHeight="1" x14ac:dyDescent="0.25">
      <c r="A16" s="600"/>
      <c r="B16" s="600"/>
      <c r="C16" s="557" t="s">
        <v>1673</v>
      </c>
      <c r="D16" s="557" t="s">
        <v>1651</v>
      </c>
      <c r="E16" s="504" t="s">
        <v>1649</v>
      </c>
      <c r="F16" s="557" t="s">
        <v>1650</v>
      </c>
      <c r="G16" s="544">
        <v>0.25</v>
      </c>
      <c r="H16" s="545">
        <f>P16/4</f>
        <v>41016</v>
      </c>
      <c r="I16" s="544">
        <v>0.25</v>
      </c>
      <c r="J16" s="545">
        <f>P16/4</f>
        <v>41016</v>
      </c>
      <c r="K16" s="544">
        <v>0.25</v>
      </c>
      <c r="L16" s="545">
        <f>P16/4</f>
        <v>41016</v>
      </c>
      <c r="M16" s="544">
        <v>0.25</v>
      </c>
      <c r="N16" s="545">
        <f>P16/4</f>
        <v>41016</v>
      </c>
      <c r="O16" s="544">
        <f t="shared" ref="O16" si="1">+G16+I16+K16+M16</f>
        <v>1</v>
      </c>
      <c r="P16" s="545">
        <f>'5. ACTIVIDADES ESPECIALES'!D107</f>
        <v>164064</v>
      </c>
      <c r="Q16" s="546" t="s">
        <v>1652</v>
      </c>
      <c r="R16" s="546" t="s">
        <v>1653</v>
      </c>
      <c r="S16" s="546" t="s">
        <v>1654</v>
      </c>
      <c r="T16" s="526" t="s">
        <v>1655</v>
      </c>
      <c r="U16" s="527" t="s">
        <v>1656</v>
      </c>
    </row>
    <row r="17" spans="1:21" ht="92.45" customHeight="1" x14ac:dyDescent="0.25">
      <c r="A17" s="600"/>
      <c r="B17" s="600" t="s">
        <v>1578</v>
      </c>
      <c r="C17" s="601" t="s">
        <v>1674</v>
      </c>
      <c r="D17" s="557" t="s">
        <v>1643</v>
      </c>
      <c r="E17" s="504" t="s">
        <v>1579</v>
      </c>
      <c r="F17" s="557" t="s">
        <v>1660</v>
      </c>
      <c r="G17" s="554">
        <v>15</v>
      </c>
      <c r="H17" s="499"/>
      <c r="I17" s="500"/>
      <c r="J17" s="499"/>
      <c r="K17" s="500"/>
      <c r="L17" s="499"/>
      <c r="M17" s="500"/>
      <c r="N17" s="499"/>
      <c r="O17" s="555">
        <f>G17+I17+K17+M17</f>
        <v>15</v>
      </c>
      <c r="P17" s="499">
        <f t="shared" si="0"/>
        <v>0</v>
      </c>
      <c r="Q17" s="557" t="s">
        <v>1580</v>
      </c>
      <c r="R17" s="506" t="s">
        <v>1661</v>
      </c>
      <c r="S17" s="506" t="s">
        <v>1581</v>
      </c>
      <c r="T17" s="506" t="s">
        <v>1582</v>
      </c>
      <c r="U17" s="506" t="s">
        <v>1584</v>
      </c>
    </row>
    <row r="18" spans="1:21" ht="87" customHeight="1" x14ac:dyDescent="0.25">
      <c r="A18" s="600"/>
      <c r="B18" s="600"/>
      <c r="C18" s="601"/>
      <c r="D18" s="557" t="s">
        <v>1643</v>
      </c>
      <c r="E18" s="504" t="s">
        <v>1583</v>
      </c>
      <c r="F18" s="557" t="s">
        <v>1665</v>
      </c>
      <c r="G18" s="554">
        <v>15</v>
      </c>
      <c r="H18" s="499"/>
      <c r="I18" s="500"/>
      <c r="J18" s="499"/>
      <c r="K18" s="500"/>
      <c r="L18" s="499"/>
      <c r="M18" s="500"/>
      <c r="N18" s="499"/>
      <c r="O18" s="556">
        <f>G18+I18+K18+M18</f>
        <v>15</v>
      </c>
      <c r="P18" s="499">
        <f t="shared" si="0"/>
        <v>0</v>
      </c>
      <c r="Q18" s="557" t="s">
        <v>1580</v>
      </c>
      <c r="R18" s="506" t="s">
        <v>1661</v>
      </c>
      <c r="S18" s="506" t="s">
        <v>1581</v>
      </c>
      <c r="T18" s="506" t="s">
        <v>1541</v>
      </c>
      <c r="U18" s="506" t="s">
        <v>1584</v>
      </c>
    </row>
    <row r="19" spans="1:21" ht="94.5" customHeight="1" x14ac:dyDescent="0.25">
      <c r="A19" s="568"/>
      <c r="B19" s="600"/>
      <c r="C19" s="601"/>
      <c r="D19" s="557" t="s">
        <v>1643</v>
      </c>
      <c r="E19" s="504" t="s">
        <v>1623</v>
      </c>
      <c r="F19" s="557" t="s">
        <v>1635</v>
      </c>
      <c r="G19" s="500"/>
      <c r="H19" s="499"/>
      <c r="I19" s="554">
        <v>15</v>
      </c>
      <c r="J19" s="499"/>
      <c r="K19" s="500"/>
      <c r="L19" s="499"/>
      <c r="M19" s="500"/>
      <c r="N19" s="499"/>
      <c r="O19" s="556">
        <f>G19+I19+K19+M19</f>
        <v>15</v>
      </c>
      <c r="P19" s="499"/>
      <c r="Q19" s="557" t="s">
        <v>1580</v>
      </c>
      <c r="R19" s="506" t="s">
        <v>1639</v>
      </c>
      <c r="S19" s="506" t="s">
        <v>1581</v>
      </c>
      <c r="T19" s="506" t="s">
        <v>1541</v>
      </c>
      <c r="U19" s="506" t="s">
        <v>1584</v>
      </c>
    </row>
    <row r="20" spans="1:21" ht="81" customHeight="1" x14ac:dyDescent="0.25">
      <c r="A20" s="568"/>
      <c r="B20" s="600"/>
      <c r="C20" s="601"/>
      <c r="D20" s="557" t="s">
        <v>1643</v>
      </c>
      <c r="E20" s="504" t="s">
        <v>1624</v>
      </c>
      <c r="F20" s="547" t="s">
        <v>1664</v>
      </c>
      <c r="G20" s="500"/>
      <c r="H20" s="499"/>
      <c r="I20" s="554">
        <v>15</v>
      </c>
      <c r="J20" s="499"/>
      <c r="K20" s="500"/>
      <c r="L20" s="499"/>
      <c r="M20" s="500"/>
      <c r="N20" s="499"/>
      <c r="O20" s="556">
        <f>G20+I20+K20+M20</f>
        <v>15</v>
      </c>
      <c r="P20" s="499"/>
      <c r="Q20" s="557" t="s">
        <v>1580</v>
      </c>
      <c r="R20" s="506" t="s">
        <v>1640</v>
      </c>
      <c r="S20" s="506" t="s">
        <v>1581</v>
      </c>
      <c r="T20" s="506" t="s">
        <v>1541</v>
      </c>
      <c r="U20" s="506" t="s">
        <v>1584</v>
      </c>
    </row>
    <row r="21" spans="1:21" ht="15.75" x14ac:dyDescent="0.25">
      <c r="A21" s="290"/>
      <c r="B21" s="291"/>
      <c r="C21" s="549" t="s">
        <v>1445</v>
      </c>
      <c r="D21" s="549"/>
      <c r="E21" s="551"/>
      <c r="F21" s="549"/>
      <c r="G21" s="280"/>
      <c r="H21" s="281">
        <f>SUM(H7:H20)</f>
        <v>763645.70033333322</v>
      </c>
      <c r="I21" s="280"/>
      <c r="J21" s="281">
        <f>SUM(J7:J20)</f>
        <v>1163136.6178333331</v>
      </c>
      <c r="K21" s="280"/>
      <c r="L21" s="281">
        <f>SUM(L7:L20)</f>
        <v>1910729.3518333333</v>
      </c>
      <c r="M21" s="280"/>
      <c r="N21" s="281">
        <f>SUM(N7:N20)</f>
        <v>1259849.3333333333</v>
      </c>
      <c r="O21" s="281"/>
      <c r="P21" s="281">
        <f>SUM(P7:P20)</f>
        <v>5097361.0033333329</v>
      </c>
      <c r="Q21" s="261"/>
      <c r="R21" s="261"/>
      <c r="S21" s="261"/>
      <c r="T21" s="261"/>
      <c r="U21" s="261"/>
    </row>
    <row r="22" spans="1:21" s="403" customFormat="1" ht="15.75" x14ac:dyDescent="0.25">
      <c r="A22" s="540"/>
      <c r="B22" s="540"/>
      <c r="C22" s="540"/>
      <c r="D22" s="540"/>
      <c r="E22" s="552"/>
      <c r="F22" s="540"/>
      <c r="G22" s="541"/>
      <c r="H22" s="542"/>
      <c r="I22" s="541"/>
      <c r="J22" s="542"/>
      <c r="K22" s="558"/>
      <c r="L22" s="559"/>
      <c r="M22" s="558"/>
      <c r="N22" s="559"/>
      <c r="O22" s="559"/>
      <c r="P22" s="559"/>
      <c r="Q22" s="543"/>
      <c r="R22" s="543"/>
      <c r="S22" s="543"/>
      <c r="T22" s="543"/>
      <c r="U22" s="543"/>
    </row>
    <row r="23" spans="1:21" ht="15.75" thickBot="1" x14ac:dyDescent="0.3">
      <c r="H23" s="458"/>
      <c r="J23" s="458"/>
      <c r="L23" s="458"/>
      <c r="N23" s="458"/>
      <c r="O23" s="539"/>
      <c r="P23" s="458"/>
    </row>
    <row r="24" spans="1:21" ht="131.25" customHeight="1" thickBot="1" x14ac:dyDescent="0.3">
      <c r="H24" s="458"/>
      <c r="J24" s="458"/>
      <c r="L24" s="603" t="s">
        <v>1685</v>
      </c>
      <c r="M24" s="604"/>
      <c r="N24" s="604"/>
      <c r="O24" s="604"/>
      <c r="P24" s="604"/>
      <c r="Q24" s="605"/>
    </row>
    <row r="25" spans="1:21" ht="15" customHeight="1" x14ac:dyDescent="0.25">
      <c r="H25" s="458"/>
      <c r="J25" s="458"/>
      <c r="L25"/>
      <c r="M25"/>
      <c r="N25"/>
      <c r="O25"/>
      <c r="P25"/>
      <c r="Q25"/>
    </row>
    <row r="26" spans="1:21" ht="18" x14ac:dyDescent="0.25">
      <c r="H26" s="458"/>
      <c r="J26" s="458"/>
      <c r="L26" s="602" t="s">
        <v>1679</v>
      </c>
      <c r="M26" s="602"/>
      <c r="N26" s="602"/>
      <c r="O26" s="569"/>
      <c r="P26" s="570"/>
      <c r="Q26" s="571"/>
    </row>
    <row r="27" spans="1:21" ht="18" x14ac:dyDescent="0.25">
      <c r="H27" s="458"/>
      <c r="J27" s="458"/>
      <c r="L27" s="597" t="s">
        <v>1680</v>
      </c>
      <c r="M27" s="597"/>
      <c r="N27" s="573">
        <v>3357361</v>
      </c>
      <c r="O27" s="569"/>
      <c r="P27" s="570"/>
      <c r="Q27" s="571"/>
    </row>
    <row r="28" spans="1:21" ht="18" x14ac:dyDescent="0.25">
      <c r="H28" s="458"/>
      <c r="J28" s="458"/>
      <c r="L28" s="597" t="s">
        <v>1681</v>
      </c>
      <c r="M28" s="597"/>
      <c r="N28" s="573">
        <v>800000</v>
      </c>
      <c r="O28" s="569"/>
      <c r="P28" s="570"/>
      <c r="Q28" s="569"/>
    </row>
    <row r="29" spans="1:21" ht="18" x14ac:dyDescent="0.25">
      <c r="H29" s="458"/>
      <c r="J29" s="458"/>
      <c r="L29" s="598" t="s">
        <v>1687</v>
      </c>
      <c r="M29" s="598"/>
      <c r="N29" s="574">
        <f>N27+N28</f>
        <v>4157361</v>
      </c>
      <c r="O29" s="569"/>
      <c r="P29" s="570"/>
      <c r="Q29" s="569"/>
    </row>
    <row r="30" spans="1:21" ht="18" x14ac:dyDescent="0.25">
      <c r="L30" s="597" t="s">
        <v>1684</v>
      </c>
      <c r="M30" s="597"/>
      <c r="N30" s="573">
        <v>940000</v>
      </c>
      <c r="O30" s="569"/>
      <c r="P30" s="570"/>
      <c r="Q30" s="570"/>
    </row>
    <row r="31" spans="1:21" ht="18" x14ac:dyDescent="0.25">
      <c r="L31" s="599" t="s">
        <v>1686</v>
      </c>
      <c r="M31" s="599"/>
      <c r="N31" s="575">
        <f>N29+N30</f>
        <v>5097361</v>
      </c>
      <c r="O31" s="570"/>
      <c r="P31" s="572"/>
      <c r="Q31" s="570"/>
    </row>
  </sheetData>
  <mergeCells count="31">
    <mergeCell ref="A3:U3"/>
    <mergeCell ref="U4:U6"/>
    <mergeCell ref="A7:A18"/>
    <mergeCell ref="A4:A6"/>
    <mergeCell ref="B4:B6"/>
    <mergeCell ref="C4:C6"/>
    <mergeCell ref="D4:D6"/>
    <mergeCell ref="E4:E6"/>
    <mergeCell ref="F4:F6"/>
    <mergeCell ref="C11:C13"/>
    <mergeCell ref="B14:B16"/>
    <mergeCell ref="T4:T6"/>
    <mergeCell ref="G5:H5"/>
    <mergeCell ref="I5:J5"/>
    <mergeCell ref="K5:L5"/>
    <mergeCell ref="M5:N5"/>
    <mergeCell ref="G4:N4"/>
    <mergeCell ref="O4:P5"/>
    <mergeCell ref="Q4:Q6"/>
    <mergeCell ref="R4:R6"/>
    <mergeCell ref="S4:S6"/>
    <mergeCell ref="B17:B20"/>
    <mergeCell ref="C17:C20"/>
    <mergeCell ref="B10:B13"/>
    <mergeCell ref="L26:N26"/>
    <mergeCell ref="L24:Q24"/>
    <mergeCell ref="L27:M27"/>
    <mergeCell ref="L28:M28"/>
    <mergeCell ref="L29:M29"/>
    <mergeCell ref="L30:M30"/>
    <mergeCell ref="L31:M31"/>
  </mergeCells>
  <dataValidations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
  <sheetViews>
    <sheetView workbookViewId="0">
      <selection activeCell="J5" sqref="J5"/>
    </sheetView>
  </sheetViews>
  <sheetFormatPr baseColWidth="10" defaultRowHeight="15" x14ac:dyDescent="0.25"/>
  <cols>
    <col min="1" max="16384" width="11.42578125" style="458"/>
  </cols>
  <sheetData>
    <row r="1" spans="1:9" ht="57.6" customHeight="1" thickBot="1" x14ac:dyDescent="0.3">
      <c r="A1" s="618" t="s">
        <v>1682</v>
      </c>
      <c r="B1" s="619"/>
      <c r="C1" s="619"/>
      <c r="D1" s="619"/>
      <c r="E1" s="619"/>
      <c r="F1" s="619"/>
      <c r="G1" s="619"/>
      <c r="H1" s="619"/>
      <c r="I1" s="620"/>
    </row>
    <row r="2" spans="1:9" ht="114" customHeight="1" x14ac:dyDescent="0.25">
      <c r="A2" s="621" t="s">
        <v>1683</v>
      </c>
      <c r="B2" s="622"/>
      <c r="C2" s="622"/>
      <c r="D2" s="622"/>
      <c r="E2" s="622"/>
      <c r="F2" s="622"/>
      <c r="G2" s="622"/>
      <c r="H2" s="622"/>
      <c r="I2" s="623"/>
    </row>
    <row r="3" spans="1:9" x14ac:dyDescent="0.25">
      <c r="A3" s="624"/>
      <c r="B3" s="625"/>
      <c r="C3" s="625"/>
      <c r="D3" s="625"/>
      <c r="E3" s="625"/>
      <c r="F3" s="625"/>
      <c r="G3" s="625"/>
      <c r="H3" s="625"/>
      <c r="I3" s="626"/>
    </row>
    <row r="4" spans="1:9" ht="15.75" thickBot="1" x14ac:dyDescent="0.3">
      <c r="A4" s="627"/>
      <c r="B4" s="628"/>
      <c r="C4" s="628"/>
      <c r="D4" s="628"/>
      <c r="E4" s="628"/>
      <c r="F4" s="628"/>
      <c r="G4" s="628"/>
      <c r="H4" s="628"/>
      <c r="I4" s="629"/>
    </row>
  </sheetData>
  <mergeCells count="2">
    <mergeCell ref="A1:I1"/>
    <mergeCell ref="A2:I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0" customFormat="1" hidden="1" x14ac:dyDescent="0.25">
      <c r="A2" s="120" t="s">
        <v>1357</v>
      </c>
      <c r="B2" s="120" t="s">
        <v>1359</v>
      </c>
      <c r="C2" s="120" t="s">
        <v>471</v>
      </c>
      <c r="D2" s="120" t="s">
        <v>1358</v>
      </c>
      <c r="E2" s="120" t="s">
        <v>1360</v>
      </c>
      <c r="F2" s="120" t="s">
        <v>472</v>
      </c>
      <c r="G2" s="157" t="s">
        <v>1361</v>
      </c>
      <c r="H2" s="120" t="s">
        <v>1362</v>
      </c>
      <c r="I2" s="120" t="s">
        <v>1363</v>
      </c>
      <c r="J2" s="120" t="s">
        <v>1446</v>
      </c>
      <c r="K2" s="120" t="s">
        <v>1364</v>
      </c>
      <c r="L2" s="120" t="s">
        <v>1365</v>
      </c>
      <c r="M2" s="120" t="s">
        <v>1366</v>
      </c>
      <c r="N2" s="120" t="s">
        <v>1367</v>
      </c>
      <c r="O2" s="120" t="s">
        <v>1368</v>
      </c>
      <c r="P2" s="120" t="s">
        <v>1471</v>
      </c>
      <c r="Q2" s="120" t="s">
        <v>1509</v>
      </c>
      <c r="R2" s="455" t="str">
        <f>+Presupuesto!D11</f>
        <v>Recurrente</v>
      </c>
      <c r="S2" s="455" t="str">
        <f>+Presupuesto!E11</f>
        <v>Programa / Proyecto 2016</v>
      </c>
      <c r="U2" s="120" t="s">
        <v>394</v>
      </c>
      <c r="V2" s="120" t="s">
        <v>412</v>
      </c>
      <c r="W2" s="120" t="s">
        <v>395</v>
      </c>
      <c r="X2" s="120" t="s">
        <v>396</v>
      </c>
      <c r="Y2" s="120" t="s">
        <v>397</v>
      </c>
      <c r="Z2" s="120" t="s">
        <v>398</v>
      </c>
      <c r="AA2" s="120" t="s">
        <v>399</v>
      </c>
      <c r="AB2" s="120" t="s">
        <v>400</v>
      </c>
      <c r="AC2" s="120" t="s">
        <v>401</v>
      </c>
      <c r="AD2" s="120" t="s">
        <v>402</v>
      </c>
      <c r="AE2" s="120" t="s">
        <v>403</v>
      </c>
      <c r="AF2" s="120" t="s">
        <v>404</v>
      </c>
      <c r="AH2" s="450" t="s">
        <v>420</v>
      </c>
      <c r="AI2" s="450" t="s">
        <v>421</v>
      </c>
      <c r="AJ2" s="450" t="s">
        <v>422</v>
      </c>
      <c r="AK2" s="450" t="s">
        <v>423</v>
      </c>
      <c r="AL2" s="450" t="s">
        <v>424</v>
      </c>
      <c r="AM2" s="450" t="s">
        <v>427</v>
      </c>
      <c r="AN2" s="450" t="s">
        <v>425</v>
      </c>
      <c r="AO2" s="450" t="s">
        <v>426</v>
      </c>
      <c r="AP2" s="450" t="s">
        <v>428</v>
      </c>
      <c r="AQ2" s="450" t="s">
        <v>429</v>
      </c>
      <c r="AR2" s="450" t="s">
        <v>430</v>
      </c>
      <c r="AS2" s="450" t="s">
        <v>431</v>
      </c>
      <c r="AT2" s="450" t="s">
        <v>432</v>
      </c>
      <c r="AU2" s="450" t="s">
        <v>433</v>
      </c>
      <c r="AV2" s="450" t="s">
        <v>434</v>
      </c>
      <c r="AW2" s="450" t="s">
        <v>435</v>
      </c>
      <c r="AX2" s="450" t="s">
        <v>436</v>
      </c>
      <c r="AY2" s="450" t="s">
        <v>437</v>
      </c>
      <c r="AZ2" s="450" t="s">
        <v>438</v>
      </c>
      <c r="BA2" s="450" t="s">
        <v>439</v>
      </c>
      <c r="BB2" s="450" t="s">
        <v>440</v>
      </c>
      <c r="BC2" s="450" t="s">
        <v>441</v>
      </c>
      <c r="BD2" s="450" t="s">
        <v>442</v>
      </c>
      <c r="BE2" s="450" t="s">
        <v>443</v>
      </c>
      <c r="BF2" s="450" t="s">
        <v>444</v>
      </c>
      <c r="BG2" s="450" t="s">
        <v>445</v>
      </c>
      <c r="BH2" s="450" t="s">
        <v>446</v>
      </c>
      <c r="BI2" s="450" t="s">
        <v>447</v>
      </c>
      <c r="BJ2" s="450" t="s">
        <v>448</v>
      </c>
      <c r="BK2" s="450" t="s">
        <v>449</v>
      </c>
      <c r="BL2" s="450" t="s">
        <v>450</v>
      </c>
      <c r="BM2" s="450" t="s">
        <v>451</v>
      </c>
      <c r="BN2" s="450" t="s">
        <v>452</v>
      </c>
      <c r="BO2" s="450" t="s">
        <v>453</v>
      </c>
      <c r="BP2" s="450" t="s">
        <v>454</v>
      </c>
      <c r="BQ2" s="450" t="s">
        <v>455</v>
      </c>
      <c r="BR2" s="450" t="s">
        <v>456</v>
      </c>
      <c r="BS2" s="450" t="s">
        <v>457</v>
      </c>
      <c r="BT2" s="450" t="s">
        <v>458</v>
      </c>
      <c r="BU2" s="450" t="s">
        <v>459</v>
      </c>
    </row>
    <row r="3" spans="1:555" hidden="1" x14ac:dyDescent="0.25">
      <c r="AH3" s="451">
        <v>2500</v>
      </c>
      <c r="AI3" s="451">
        <v>1900</v>
      </c>
      <c r="AJ3" s="451">
        <v>1650</v>
      </c>
      <c r="AK3" s="451">
        <v>1580</v>
      </c>
      <c r="AL3" s="451">
        <v>2250</v>
      </c>
      <c r="AM3" s="451">
        <v>1650</v>
      </c>
      <c r="AN3" s="451">
        <v>1400</v>
      </c>
      <c r="AO3" s="452">
        <v>1340</v>
      </c>
      <c r="AP3" s="452">
        <v>2000</v>
      </c>
      <c r="AQ3" s="452">
        <v>1400</v>
      </c>
      <c r="AR3" s="452">
        <v>1150</v>
      </c>
      <c r="AS3" s="452">
        <v>1100</v>
      </c>
      <c r="AT3" s="452">
        <v>1750</v>
      </c>
      <c r="AU3" s="452">
        <v>1150</v>
      </c>
      <c r="AV3" s="452">
        <v>900</v>
      </c>
      <c r="AW3" s="452">
        <v>860</v>
      </c>
      <c r="AX3" s="452">
        <v>1200</v>
      </c>
      <c r="AY3" s="453">
        <v>900</v>
      </c>
      <c r="AZ3" s="453">
        <v>650</v>
      </c>
      <c r="BA3" s="453">
        <v>620</v>
      </c>
      <c r="BB3" s="451">
        <f>+'Cuadro Resumen'!C213</f>
        <v>5605.2314999999999</v>
      </c>
      <c r="BC3" s="451">
        <f>+'Cuadro Resumen'!D213</f>
        <v>5165.6055000000006</v>
      </c>
      <c r="BD3" s="451">
        <f>+'Cuadro Resumen'!E213</f>
        <v>6594.39</v>
      </c>
      <c r="BE3" s="451">
        <f>+'Cuadro Resumen'!F213</f>
        <v>6154.7640000000001</v>
      </c>
      <c r="BF3" s="451">
        <f>+'Cuadro Resumen'!C214</f>
        <v>4945.7925000000005</v>
      </c>
      <c r="BG3" s="451">
        <f>+'Cuadro Resumen'!D214</f>
        <v>4506.1665000000003</v>
      </c>
      <c r="BH3" s="451">
        <f>+'Cuadro Resumen'!E214</f>
        <v>5934.951</v>
      </c>
      <c r="BI3" s="451">
        <f>+'Cuadro Resumen'!F214</f>
        <v>5495.3249999999998</v>
      </c>
      <c r="BJ3" s="452">
        <f>+'Cuadro Resumen'!C215</f>
        <v>4286.3535000000002</v>
      </c>
      <c r="BK3" s="452">
        <f>+'Cuadro Resumen'!D215</f>
        <v>3956.634</v>
      </c>
      <c r="BL3" s="452">
        <f>+'Cuadro Resumen'!E215</f>
        <v>5275.5120000000006</v>
      </c>
      <c r="BM3" s="452">
        <f>+'Cuadro Resumen'!F215</f>
        <v>4835.8860000000004</v>
      </c>
      <c r="BN3" s="452">
        <f>+'Cuadro Resumen'!C216</f>
        <v>3626.9145000000003</v>
      </c>
      <c r="BO3" s="452">
        <f>+'Cuadro Resumen'!D216</f>
        <v>3297.1950000000002</v>
      </c>
      <c r="BP3" s="452">
        <f>+'Cuadro Resumen'!E216</f>
        <v>4616.0730000000003</v>
      </c>
      <c r="BQ3" s="452">
        <f>+'Cuadro Resumen'!F216</f>
        <v>4286.3535000000002</v>
      </c>
      <c r="BR3" s="452">
        <f>+'Cuadro Resumen'!C217</f>
        <v>3187.2885000000001</v>
      </c>
      <c r="BS3" s="452">
        <f>+'Cuadro Resumen'!D217</f>
        <v>2967.4755</v>
      </c>
      <c r="BT3" s="452">
        <f>+'Cuadro Resumen'!E217</f>
        <v>4066.5405000000001</v>
      </c>
      <c r="BU3" s="452">
        <f>+'Cuadro Resumen'!F217</f>
        <v>3736.8210000000004</v>
      </c>
    </row>
    <row r="4" spans="1:555" ht="15.75" thickBot="1" x14ac:dyDescent="0.3"/>
    <row r="5" spans="1:555" ht="53.25" thickBot="1" x14ac:dyDescent="0.3">
      <c r="C5" s="87" t="s">
        <v>419</v>
      </c>
      <c r="D5" s="195">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3"/>
    </row>
    <row r="10" spans="1:555" ht="15.75" thickBot="1" x14ac:dyDescent="0.3">
      <c r="C10" s="154" t="s">
        <v>53</v>
      </c>
      <c r="D10" s="368">
        <f>SUM(F17:F50)</f>
        <v>0</v>
      </c>
      <c r="G10" s="79"/>
      <c r="H10" s="70"/>
      <c r="I10" s="70"/>
    </row>
    <row r="11" spans="1:555" x14ac:dyDescent="0.25">
      <c r="G11" s="79"/>
      <c r="H11" s="70"/>
      <c r="I11" s="70"/>
    </row>
    <row r="12" spans="1:555" x14ac:dyDescent="0.25">
      <c r="F12" s="70"/>
      <c r="G12" s="79"/>
      <c r="H12" s="70"/>
      <c r="I12" s="70"/>
    </row>
    <row r="13" spans="1:555" ht="15.75" x14ac:dyDescent="0.25">
      <c r="C13" s="300" t="s">
        <v>392</v>
      </c>
      <c r="D13" s="366"/>
      <c r="F13" s="70"/>
      <c r="G13" s="79"/>
      <c r="H13" s="70"/>
      <c r="I13" s="70"/>
    </row>
    <row r="14" spans="1:555" ht="18.75" x14ac:dyDescent="0.25">
      <c r="C14" s="208" t="e">
        <f>IFERROR(VLOOKUP(D13,'1. Desarrollo e Innov. Curricu.'!$E:$F,2,FALSE),IFERROR(VLOOKUP(D13,'10. Posgrado'!$E:$F,2,FALSE),IFERROR(VLOOKUP(D13,'3.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Posgrado'!#REF!,2,FALSE),IFERROR(VLOOKUP(D13,'17. Gestión TIC'!$E:$F,2,FALSE),IFERROR(VLOOKUP(D13,'16. Desa. del Sistema Educ.Sup.'!$E:$F,2,FALSE),IFERROR(VLOOKUP(D13,'9. Cultura de Inno. Insti...'!$E:$F,2,FALSE),VLOOKUP(D13,'7. Lo Esencial de la Reforma U.'!$E:$F,2,0)))))))))))))))))</f>
        <v>#N/A</v>
      </c>
      <c r="D14" s="31"/>
      <c r="F14" s="70"/>
      <c r="G14" s="79"/>
      <c r="H14" s="70"/>
      <c r="I14" s="70"/>
    </row>
    <row r="15" spans="1:555" ht="42.75" thickBot="1" x14ac:dyDescent="0.3">
      <c r="F15" s="93"/>
      <c r="G15" s="76"/>
      <c r="H15" s="76"/>
      <c r="I15" s="76"/>
      <c r="L15" s="224"/>
      <c r="M15" s="225"/>
      <c r="N15" s="224"/>
      <c r="O15" s="224"/>
      <c r="P15" s="227" t="s">
        <v>469</v>
      </c>
      <c r="Q15" s="227" t="s">
        <v>470</v>
      </c>
    </row>
    <row r="16" spans="1:555" ht="30.75" thickBot="1" x14ac:dyDescent="0.3">
      <c r="C16" s="127" t="s">
        <v>44</v>
      </c>
      <c r="D16" s="127" t="s">
        <v>55</v>
      </c>
      <c r="E16" s="134" t="s">
        <v>57</v>
      </c>
      <c r="F16" s="133" t="s">
        <v>27</v>
      </c>
      <c r="G16" s="131" t="s">
        <v>131</v>
      </c>
      <c r="H16" s="134" t="s">
        <v>46</v>
      </c>
      <c r="I16" s="131" t="s">
        <v>132</v>
      </c>
      <c r="J16" s="131" t="s">
        <v>410</v>
      </c>
      <c r="K16" s="131" t="s">
        <v>411</v>
      </c>
      <c r="L16" s="221" t="s">
        <v>21</v>
      </c>
      <c r="M16" s="221" t="s">
        <v>55</v>
      </c>
      <c r="N16" s="222" t="s">
        <v>467</v>
      </c>
      <c r="O16" s="223" t="s">
        <v>468</v>
      </c>
      <c r="P16" s="226">
        <v>0.7</v>
      </c>
      <c r="Q16" s="226">
        <v>0.3</v>
      </c>
    </row>
    <row r="17" spans="3:17" x14ac:dyDescent="0.25">
      <c r="C17" s="138"/>
      <c r="D17" s="155"/>
      <c r="E17" s="121"/>
      <c r="F17" s="97">
        <f t="shared" ref="F17:F50" si="0">D17*E17</f>
        <v>0</v>
      </c>
      <c r="G17" s="158"/>
      <c r="H17" s="139"/>
      <c r="I17" s="128" t="e">
        <f>VLOOKUP(H17,Presupuesto!$B$11:$C$565,2,0)</f>
        <v>#N/A</v>
      </c>
      <c r="J17" s="216" t="s">
        <v>1359</v>
      </c>
      <c r="K17" s="98" t="s">
        <v>412</v>
      </c>
      <c r="L17" s="138"/>
      <c r="M17" s="155"/>
      <c r="N17" s="121"/>
      <c r="O17" s="97">
        <f t="shared" ref="O17:O50" si="1">M17*N17</f>
        <v>0</v>
      </c>
      <c r="P17" s="97">
        <f t="shared" ref="P17:Q36" si="2">$O17*P$16</f>
        <v>0</v>
      </c>
      <c r="Q17" s="97">
        <f t="shared" si="2"/>
        <v>0</v>
      </c>
    </row>
    <row r="18" spans="3:17" x14ac:dyDescent="0.25">
      <c r="C18" s="138"/>
      <c r="D18" s="155"/>
      <c r="E18" s="121"/>
      <c r="F18" s="97">
        <f t="shared" si="0"/>
        <v>0</v>
      </c>
      <c r="G18" s="158"/>
      <c r="H18" s="139"/>
      <c r="I18" s="128" t="e">
        <f>VLOOKUP(H18,Presupuesto!$B$11:$C$565,2,0)</f>
        <v>#N/A</v>
      </c>
      <c r="J18" s="98" t="str">
        <f>$J$17</f>
        <v>Investigación Científica</v>
      </c>
      <c r="K18" s="98" t="s">
        <v>412</v>
      </c>
      <c r="L18" s="138"/>
      <c r="M18" s="155"/>
      <c r="N18" s="121"/>
      <c r="O18" s="97">
        <f t="shared" si="1"/>
        <v>0</v>
      </c>
      <c r="P18" s="97">
        <f t="shared" si="2"/>
        <v>0</v>
      </c>
      <c r="Q18" s="97">
        <f t="shared" si="2"/>
        <v>0</v>
      </c>
    </row>
    <row r="19" spans="3:17" x14ac:dyDescent="0.25">
      <c r="C19" s="138"/>
      <c r="D19" s="155"/>
      <c r="E19" s="121"/>
      <c r="F19" s="97">
        <f t="shared" si="0"/>
        <v>0</v>
      </c>
      <c r="G19" s="158"/>
      <c r="H19" s="139"/>
      <c r="I19" s="128" t="e">
        <f>VLOOKUP(H19,Presupuesto!$B$11:$C$565,2,0)</f>
        <v>#N/A</v>
      </c>
      <c r="J19" s="98" t="str">
        <f t="shared" ref="J19:J49" si="3">$J$17</f>
        <v>Investigación Científica</v>
      </c>
      <c r="K19" s="98" t="s">
        <v>412</v>
      </c>
      <c r="L19" s="138"/>
      <c r="M19" s="155"/>
      <c r="N19" s="121"/>
      <c r="O19" s="97">
        <f t="shared" si="1"/>
        <v>0</v>
      </c>
      <c r="P19" s="97">
        <f t="shared" si="2"/>
        <v>0</v>
      </c>
      <c r="Q19" s="97">
        <f t="shared" si="2"/>
        <v>0</v>
      </c>
    </row>
    <row r="20" spans="3:17" x14ac:dyDescent="0.25">
      <c r="C20" s="138"/>
      <c r="D20" s="155"/>
      <c r="E20" s="121"/>
      <c r="F20" s="97">
        <f t="shared" si="0"/>
        <v>0</v>
      </c>
      <c r="G20" s="158"/>
      <c r="H20" s="139"/>
      <c r="I20" s="128" t="e">
        <f>VLOOKUP(H20,Presupuesto!$B$11:$C$565,2,0)</f>
        <v>#N/A</v>
      </c>
      <c r="J20" s="98" t="str">
        <f t="shared" si="3"/>
        <v>Investigación Científica</v>
      </c>
      <c r="K20" s="98" t="s">
        <v>412</v>
      </c>
      <c r="L20" s="138"/>
      <c r="M20" s="155"/>
      <c r="N20" s="121"/>
      <c r="O20" s="97">
        <f t="shared" si="1"/>
        <v>0</v>
      </c>
      <c r="P20" s="97">
        <f t="shared" si="2"/>
        <v>0</v>
      </c>
      <c r="Q20" s="97">
        <f t="shared" si="2"/>
        <v>0</v>
      </c>
    </row>
    <row r="21" spans="3:17" x14ac:dyDescent="0.25">
      <c r="C21" s="138"/>
      <c r="D21" s="155"/>
      <c r="E21" s="121"/>
      <c r="F21" s="97">
        <f t="shared" si="0"/>
        <v>0</v>
      </c>
      <c r="G21" s="158"/>
      <c r="H21" s="139"/>
      <c r="I21" s="128" t="e">
        <f>VLOOKUP(H21,Presupuesto!$B$11:$C$565,2,0)</f>
        <v>#N/A</v>
      </c>
      <c r="J21" s="98" t="str">
        <f t="shared" si="3"/>
        <v>Investigación Científica</v>
      </c>
      <c r="K21" s="98" t="s">
        <v>401</v>
      </c>
      <c r="L21" s="138"/>
      <c r="M21" s="155"/>
      <c r="N21" s="121"/>
      <c r="O21" s="97">
        <f t="shared" si="1"/>
        <v>0</v>
      </c>
      <c r="P21" s="97">
        <f t="shared" si="2"/>
        <v>0</v>
      </c>
      <c r="Q21" s="97">
        <f t="shared" si="2"/>
        <v>0</v>
      </c>
    </row>
    <row r="22" spans="3:17" x14ac:dyDescent="0.25">
      <c r="C22" s="138"/>
      <c r="D22" s="155"/>
      <c r="E22" s="121"/>
      <c r="F22" s="97">
        <f t="shared" si="0"/>
        <v>0</v>
      </c>
      <c r="G22" s="158"/>
      <c r="H22" s="139"/>
      <c r="I22" s="128" t="e">
        <f>VLOOKUP(H22,Presupuesto!$B$11:$C$565,2,0)</f>
        <v>#N/A</v>
      </c>
      <c r="J22" s="98" t="str">
        <f t="shared" si="3"/>
        <v>Investigación Científica</v>
      </c>
      <c r="K22" s="98" t="s">
        <v>412</v>
      </c>
      <c r="L22" s="138"/>
      <c r="M22" s="155"/>
      <c r="N22" s="121"/>
      <c r="O22" s="97">
        <f t="shared" si="1"/>
        <v>0</v>
      </c>
      <c r="P22" s="97">
        <f t="shared" si="2"/>
        <v>0</v>
      </c>
      <c r="Q22" s="97">
        <f t="shared" si="2"/>
        <v>0</v>
      </c>
    </row>
    <row r="23" spans="3:17" x14ac:dyDescent="0.25">
      <c r="C23" s="138"/>
      <c r="D23" s="155"/>
      <c r="E23" s="121"/>
      <c r="F23" s="97">
        <f t="shared" si="0"/>
        <v>0</v>
      </c>
      <c r="G23" s="158"/>
      <c r="H23" s="139"/>
      <c r="I23" s="128" t="e">
        <f>VLOOKUP(H23,Presupuesto!$B$11:$C$565,2,0)</f>
        <v>#N/A</v>
      </c>
      <c r="J23" s="98" t="str">
        <f t="shared" si="3"/>
        <v>Investigación Científica</v>
      </c>
      <c r="K23" s="98" t="s">
        <v>412</v>
      </c>
      <c r="L23" s="138"/>
      <c r="M23" s="155"/>
      <c r="N23" s="121"/>
      <c r="O23" s="97">
        <f t="shared" si="1"/>
        <v>0</v>
      </c>
      <c r="P23" s="97">
        <f t="shared" si="2"/>
        <v>0</v>
      </c>
      <c r="Q23" s="97">
        <f t="shared" si="2"/>
        <v>0</v>
      </c>
    </row>
    <row r="24" spans="3:17" x14ac:dyDescent="0.25">
      <c r="C24" s="138"/>
      <c r="D24" s="155"/>
      <c r="E24" s="121"/>
      <c r="F24" s="97">
        <f t="shared" si="0"/>
        <v>0</v>
      </c>
      <c r="G24" s="158"/>
      <c r="H24" s="139"/>
      <c r="I24" s="128" t="e">
        <f>VLOOKUP(H24,Presupuesto!$B$11:$C$565,2,0)</f>
        <v>#N/A</v>
      </c>
      <c r="J24" s="98" t="str">
        <f t="shared" si="3"/>
        <v>Investigación Científica</v>
      </c>
      <c r="K24" s="98" t="s">
        <v>412</v>
      </c>
      <c r="L24" s="138"/>
      <c r="M24" s="155"/>
      <c r="N24" s="121"/>
      <c r="O24" s="97">
        <f t="shared" si="1"/>
        <v>0</v>
      </c>
      <c r="P24" s="97">
        <f t="shared" si="2"/>
        <v>0</v>
      </c>
      <c r="Q24" s="97">
        <f t="shared" si="2"/>
        <v>0</v>
      </c>
    </row>
    <row r="25" spans="3:17" x14ac:dyDescent="0.25">
      <c r="C25" s="138"/>
      <c r="D25" s="155"/>
      <c r="E25" s="121"/>
      <c r="F25" s="97">
        <f t="shared" si="0"/>
        <v>0</v>
      </c>
      <c r="G25" s="158"/>
      <c r="H25" s="139"/>
      <c r="I25" s="128" t="e">
        <f>VLOOKUP(H25,Presupuesto!$B$11:$C$565,2,0)</f>
        <v>#N/A</v>
      </c>
      <c r="J25" s="98" t="str">
        <f t="shared" si="3"/>
        <v>Investigación Científica</v>
      </c>
      <c r="K25" s="98" t="s">
        <v>412</v>
      </c>
      <c r="L25" s="138"/>
      <c r="M25" s="155"/>
      <c r="N25" s="121"/>
      <c r="O25" s="97">
        <f t="shared" si="1"/>
        <v>0</v>
      </c>
      <c r="P25" s="97">
        <f t="shared" si="2"/>
        <v>0</v>
      </c>
      <c r="Q25" s="97">
        <f t="shared" si="2"/>
        <v>0</v>
      </c>
    </row>
    <row r="26" spans="3:17" x14ac:dyDescent="0.25">
      <c r="C26" s="138"/>
      <c r="D26" s="155"/>
      <c r="E26" s="121"/>
      <c r="F26" s="97">
        <f t="shared" si="0"/>
        <v>0</v>
      </c>
      <c r="G26" s="158"/>
      <c r="H26" s="139"/>
      <c r="I26" s="128" t="e">
        <f>VLOOKUP(H26,Presupuesto!$B$11:$C$565,2,0)</f>
        <v>#N/A</v>
      </c>
      <c r="J26" s="98" t="str">
        <f t="shared" si="3"/>
        <v>Investigación Científica</v>
      </c>
      <c r="K26" s="98" t="s">
        <v>412</v>
      </c>
      <c r="L26" s="138"/>
      <c r="M26" s="155"/>
      <c r="N26" s="121"/>
      <c r="O26" s="97">
        <f t="shared" si="1"/>
        <v>0</v>
      </c>
      <c r="P26" s="97">
        <f t="shared" si="2"/>
        <v>0</v>
      </c>
      <c r="Q26" s="97">
        <f t="shared" si="2"/>
        <v>0</v>
      </c>
    </row>
    <row r="27" spans="3:17" x14ac:dyDescent="0.25">
      <c r="C27" s="138"/>
      <c r="D27" s="155"/>
      <c r="E27" s="121"/>
      <c r="F27" s="97">
        <f t="shared" si="0"/>
        <v>0</v>
      </c>
      <c r="G27" s="158"/>
      <c r="H27" s="139"/>
      <c r="I27" s="128" t="e">
        <f>VLOOKUP(H27,Presupuesto!$B$11:$C$565,2,0)</f>
        <v>#N/A</v>
      </c>
      <c r="J27" s="98" t="str">
        <f t="shared" si="3"/>
        <v>Investigación Científica</v>
      </c>
      <c r="K27" s="98" t="s">
        <v>412</v>
      </c>
      <c r="L27" s="138"/>
      <c r="M27" s="155"/>
      <c r="N27" s="121"/>
      <c r="O27" s="97">
        <f t="shared" si="1"/>
        <v>0</v>
      </c>
      <c r="P27" s="97">
        <f t="shared" si="2"/>
        <v>0</v>
      </c>
      <c r="Q27" s="97">
        <f t="shared" si="2"/>
        <v>0</v>
      </c>
    </row>
    <row r="28" spans="3:17" x14ac:dyDescent="0.25">
      <c r="C28" s="138"/>
      <c r="D28" s="155"/>
      <c r="E28" s="121"/>
      <c r="F28" s="97">
        <f t="shared" si="0"/>
        <v>0</v>
      </c>
      <c r="G28" s="158"/>
      <c r="H28" s="139"/>
      <c r="I28" s="128" t="e">
        <f>VLOOKUP(H28,Presupuesto!$B$11:$C$565,2,0)</f>
        <v>#N/A</v>
      </c>
      <c r="J28" s="98" t="str">
        <f t="shared" si="3"/>
        <v>Investigación Científica</v>
      </c>
      <c r="K28" s="98" t="s">
        <v>412</v>
      </c>
      <c r="L28" s="138"/>
      <c r="M28" s="155"/>
      <c r="N28" s="121"/>
      <c r="O28" s="97">
        <f t="shared" si="1"/>
        <v>0</v>
      </c>
      <c r="P28" s="97">
        <f t="shared" si="2"/>
        <v>0</v>
      </c>
      <c r="Q28" s="97">
        <f t="shared" si="2"/>
        <v>0</v>
      </c>
    </row>
    <row r="29" spans="3:17" x14ac:dyDescent="0.25">
      <c r="C29" s="138"/>
      <c r="D29" s="155"/>
      <c r="E29" s="121"/>
      <c r="F29" s="97">
        <f t="shared" si="0"/>
        <v>0</v>
      </c>
      <c r="G29" s="158"/>
      <c r="H29" s="139"/>
      <c r="I29" s="128" t="e">
        <f>VLOOKUP(H29,Presupuesto!$B$11:$C$565,2,0)</f>
        <v>#N/A</v>
      </c>
      <c r="J29" s="98" t="str">
        <f t="shared" si="3"/>
        <v>Investigación Científica</v>
      </c>
      <c r="K29" s="98" t="s">
        <v>412</v>
      </c>
      <c r="L29" s="138"/>
      <c r="M29" s="155"/>
      <c r="N29" s="121"/>
      <c r="O29" s="97">
        <f t="shared" si="1"/>
        <v>0</v>
      </c>
      <c r="P29" s="97">
        <f t="shared" si="2"/>
        <v>0</v>
      </c>
      <c r="Q29" s="97">
        <f t="shared" si="2"/>
        <v>0</v>
      </c>
    </row>
    <row r="30" spans="3:17" x14ac:dyDescent="0.25">
      <c r="C30" s="138"/>
      <c r="D30" s="155"/>
      <c r="E30" s="121"/>
      <c r="F30" s="97">
        <f t="shared" si="0"/>
        <v>0</v>
      </c>
      <c r="G30" s="158"/>
      <c r="H30" s="139"/>
      <c r="I30" s="128" t="e">
        <f>VLOOKUP(H30,Presupuesto!$B$11:$C$565,2,0)</f>
        <v>#N/A</v>
      </c>
      <c r="J30" s="98" t="str">
        <f t="shared" si="3"/>
        <v>Investigación Científica</v>
      </c>
      <c r="K30" s="98" t="s">
        <v>412</v>
      </c>
      <c r="L30" s="138"/>
      <c r="M30" s="155"/>
      <c r="N30" s="121"/>
      <c r="O30" s="97">
        <f t="shared" si="1"/>
        <v>0</v>
      </c>
      <c r="P30" s="97">
        <f t="shared" si="2"/>
        <v>0</v>
      </c>
      <c r="Q30" s="97">
        <f t="shared" si="2"/>
        <v>0</v>
      </c>
    </row>
    <row r="31" spans="3:17" x14ac:dyDescent="0.25">
      <c r="C31" s="138"/>
      <c r="D31" s="155"/>
      <c r="E31" s="121"/>
      <c r="F31" s="97">
        <f t="shared" si="0"/>
        <v>0</v>
      </c>
      <c r="G31" s="158"/>
      <c r="H31" s="139"/>
      <c r="I31" s="128" t="e">
        <f>VLOOKUP(H31,Presupuesto!$B$11:$C$565,2,0)</f>
        <v>#N/A</v>
      </c>
      <c r="J31" s="98" t="str">
        <f t="shared" si="3"/>
        <v>Investigación Científica</v>
      </c>
      <c r="K31" s="98" t="s">
        <v>412</v>
      </c>
      <c r="L31" s="138"/>
      <c r="M31" s="155"/>
      <c r="N31" s="121"/>
      <c r="O31" s="97">
        <f t="shared" si="1"/>
        <v>0</v>
      </c>
      <c r="P31" s="97">
        <f t="shared" si="2"/>
        <v>0</v>
      </c>
      <c r="Q31" s="97">
        <f t="shared" si="2"/>
        <v>0</v>
      </c>
    </row>
    <row r="32" spans="3:17" x14ac:dyDescent="0.25">
      <c r="C32" s="138"/>
      <c r="D32" s="155"/>
      <c r="E32" s="121"/>
      <c r="F32" s="97">
        <f t="shared" si="0"/>
        <v>0</v>
      </c>
      <c r="G32" s="158"/>
      <c r="H32" s="139"/>
      <c r="I32" s="128" t="e">
        <f>VLOOKUP(H32,Presupuesto!$B$11:$C$565,2,0)</f>
        <v>#N/A</v>
      </c>
      <c r="J32" s="98" t="str">
        <f t="shared" si="3"/>
        <v>Investigación Científica</v>
      </c>
      <c r="K32" s="98" t="s">
        <v>412</v>
      </c>
      <c r="L32" s="138"/>
      <c r="M32" s="155"/>
      <c r="N32" s="121"/>
      <c r="O32" s="97">
        <f t="shared" si="1"/>
        <v>0</v>
      </c>
      <c r="P32" s="97">
        <f t="shared" si="2"/>
        <v>0</v>
      </c>
      <c r="Q32" s="97">
        <f t="shared" si="2"/>
        <v>0</v>
      </c>
    </row>
    <row r="33" spans="3:17" x14ac:dyDescent="0.25">
      <c r="C33" s="138"/>
      <c r="D33" s="155"/>
      <c r="E33" s="121"/>
      <c r="F33" s="97">
        <f t="shared" si="0"/>
        <v>0</v>
      </c>
      <c r="G33" s="158"/>
      <c r="H33" s="139"/>
      <c r="I33" s="128" t="e">
        <f>VLOOKUP(H33,Presupuesto!$B$11:$C$565,2,0)</f>
        <v>#N/A</v>
      </c>
      <c r="J33" s="98" t="str">
        <f t="shared" si="3"/>
        <v>Investigación Científica</v>
      </c>
      <c r="K33" s="98" t="s">
        <v>412</v>
      </c>
      <c r="L33" s="138"/>
      <c r="M33" s="155"/>
      <c r="N33" s="121"/>
      <c r="O33" s="97">
        <f t="shared" si="1"/>
        <v>0</v>
      </c>
      <c r="P33" s="97">
        <f t="shared" si="2"/>
        <v>0</v>
      </c>
      <c r="Q33" s="97">
        <f t="shared" si="2"/>
        <v>0</v>
      </c>
    </row>
    <row r="34" spans="3:17" x14ac:dyDescent="0.25">
      <c r="C34" s="138"/>
      <c r="D34" s="155"/>
      <c r="E34" s="121"/>
      <c r="F34" s="97">
        <f t="shared" si="0"/>
        <v>0</v>
      </c>
      <c r="G34" s="158"/>
      <c r="H34" s="139"/>
      <c r="I34" s="128" t="e">
        <f>VLOOKUP(H34,Presupuesto!$B$11:$C$565,2,0)</f>
        <v>#N/A</v>
      </c>
      <c r="J34" s="98" t="str">
        <f t="shared" si="3"/>
        <v>Investigación Científica</v>
      </c>
      <c r="K34" s="98" t="s">
        <v>412</v>
      </c>
      <c r="L34" s="138"/>
      <c r="M34" s="155"/>
      <c r="N34" s="121"/>
      <c r="O34" s="97">
        <f t="shared" si="1"/>
        <v>0</v>
      </c>
      <c r="P34" s="97">
        <f t="shared" si="2"/>
        <v>0</v>
      </c>
      <c r="Q34" s="97">
        <f t="shared" si="2"/>
        <v>0</v>
      </c>
    </row>
    <row r="35" spans="3:17" x14ac:dyDescent="0.25">
      <c r="C35" s="138"/>
      <c r="D35" s="155"/>
      <c r="E35" s="121"/>
      <c r="F35" s="97">
        <f t="shared" si="0"/>
        <v>0</v>
      </c>
      <c r="G35" s="158"/>
      <c r="H35" s="139"/>
      <c r="I35" s="128" t="e">
        <f>VLOOKUP(H35,Presupuesto!$B$11:$C$565,2,0)</f>
        <v>#N/A</v>
      </c>
      <c r="J35" s="98" t="str">
        <f t="shared" si="3"/>
        <v>Investigación Científica</v>
      </c>
      <c r="K35" s="98" t="s">
        <v>412</v>
      </c>
      <c r="L35" s="138"/>
      <c r="M35" s="155"/>
      <c r="N35" s="121"/>
      <c r="O35" s="97">
        <f t="shared" si="1"/>
        <v>0</v>
      </c>
      <c r="P35" s="97">
        <f t="shared" si="2"/>
        <v>0</v>
      </c>
      <c r="Q35" s="97">
        <f t="shared" si="2"/>
        <v>0</v>
      </c>
    </row>
    <row r="36" spans="3:17" x14ac:dyDescent="0.25">
      <c r="C36" s="138"/>
      <c r="D36" s="155"/>
      <c r="E36" s="121"/>
      <c r="F36" s="97">
        <f t="shared" si="0"/>
        <v>0</v>
      </c>
      <c r="G36" s="158"/>
      <c r="H36" s="139"/>
      <c r="I36" s="128" t="e">
        <f>VLOOKUP(H36,Presupuesto!$B$11:$C$565,2,0)</f>
        <v>#N/A</v>
      </c>
      <c r="J36" s="98" t="str">
        <f t="shared" si="3"/>
        <v>Investigación Científica</v>
      </c>
      <c r="K36" s="98" t="s">
        <v>412</v>
      </c>
      <c r="L36" s="138"/>
      <c r="M36" s="155"/>
      <c r="N36" s="121"/>
      <c r="O36" s="97">
        <f t="shared" si="1"/>
        <v>0</v>
      </c>
      <c r="P36" s="97">
        <f t="shared" si="2"/>
        <v>0</v>
      </c>
      <c r="Q36" s="97">
        <f t="shared" si="2"/>
        <v>0</v>
      </c>
    </row>
    <row r="37" spans="3:17" x14ac:dyDescent="0.25">
      <c r="C37" s="138"/>
      <c r="D37" s="155"/>
      <c r="E37" s="121"/>
      <c r="F37" s="97">
        <f t="shared" si="0"/>
        <v>0</v>
      </c>
      <c r="G37" s="158"/>
      <c r="H37" s="139"/>
      <c r="I37" s="128" t="e">
        <f>VLOOKUP(H37,Presupuesto!$B$11:$C$565,2,0)</f>
        <v>#N/A</v>
      </c>
      <c r="J37" s="98" t="str">
        <f t="shared" si="3"/>
        <v>Investigación Científica</v>
      </c>
      <c r="K37" s="98" t="s">
        <v>412</v>
      </c>
      <c r="L37" s="138"/>
      <c r="M37" s="155"/>
      <c r="N37" s="121"/>
      <c r="O37" s="97">
        <f t="shared" si="1"/>
        <v>0</v>
      </c>
      <c r="P37" s="97">
        <f t="shared" ref="P37:Q50" si="4">$O37*P$16</f>
        <v>0</v>
      </c>
      <c r="Q37" s="97">
        <f t="shared" si="4"/>
        <v>0</v>
      </c>
    </row>
    <row r="38" spans="3:17" x14ac:dyDescent="0.25">
      <c r="C38" s="140"/>
      <c r="D38" s="148"/>
      <c r="E38" s="116"/>
      <c r="F38" s="97">
        <f t="shared" si="0"/>
        <v>0</v>
      </c>
      <c r="G38" s="158"/>
      <c r="H38" s="141"/>
      <c r="I38" s="128" t="e">
        <f>VLOOKUP(H38,Presupuesto!$B$11:$C$565,2,0)</f>
        <v>#N/A</v>
      </c>
      <c r="J38" s="98" t="str">
        <f t="shared" si="3"/>
        <v>Investigación Científica</v>
      </c>
      <c r="K38" s="98" t="s">
        <v>412</v>
      </c>
      <c r="L38" s="140"/>
      <c r="M38" s="148"/>
      <c r="N38" s="116"/>
      <c r="O38" s="97">
        <f t="shared" si="1"/>
        <v>0</v>
      </c>
      <c r="P38" s="97">
        <f t="shared" si="4"/>
        <v>0</v>
      </c>
      <c r="Q38" s="97">
        <f t="shared" si="4"/>
        <v>0</v>
      </c>
    </row>
    <row r="39" spans="3:17" x14ac:dyDescent="0.25">
      <c r="C39" s="140"/>
      <c r="D39" s="148"/>
      <c r="E39" s="116"/>
      <c r="F39" s="97">
        <f t="shared" si="0"/>
        <v>0</v>
      </c>
      <c r="G39" s="158"/>
      <c r="H39" s="141"/>
      <c r="I39" s="128" t="e">
        <f>VLOOKUP(H39,Presupuesto!$B$11:$C$565,2,0)</f>
        <v>#N/A</v>
      </c>
      <c r="J39" s="98" t="str">
        <f t="shared" si="3"/>
        <v>Investigación Científica</v>
      </c>
      <c r="K39" s="98" t="s">
        <v>412</v>
      </c>
      <c r="L39" s="140"/>
      <c r="M39" s="148"/>
      <c r="N39" s="116"/>
      <c r="O39" s="97">
        <f t="shared" si="1"/>
        <v>0</v>
      </c>
      <c r="P39" s="97">
        <f t="shared" si="4"/>
        <v>0</v>
      </c>
      <c r="Q39" s="97">
        <f t="shared" si="4"/>
        <v>0</v>
      </c>
    </row>
    <row r="40" spans="3:17" x14ac:dyDescent="0.25">
      <c r="C40" s="140"/>
      <c r="D40" s="148"/>
      <c r="E40" s="116"/>
      <c r="F40" s="97">
        <f t="shared" si="0"/>
        <v>0</v>
      </c>
      <c r="G40" s="158"/>
      <c r="H40" s="141"/>
      <c r="I40" s="128" t="e">
        <f>VLOOKUP(H40,Presupuesto!$B$11:$C$565,2,0)</f>
        <v>#N/A</v>
      </c>
      <c r="J40" s="98" t="str">
        <f t="shared" si="3"/>
        <v>Investigación Científica</v>
      </c>
      <c r="K40" s="98" t="s">
        <v>412</v>
      </c>
      <c r="L40" s="140"/>
      <c r="M40" s="148"/>
      <c r="N40" s="116"/>
      <c r="O40" s="97">
        <f t="shared" si="1"/>
        <v>0</v>
      </c>
      <c r="P40" s="97">
        <f t="shared" si="4"/>
        <v>0</v>
      </c>
      <c r="Q40" s="97">
        <f t="shared" si="4"/>
        <v>0</v>
      </c>
    </row>
    <row r="41" spans="3:17" x14ac:dyDescent="0.25">
      <c r="C41" s="140"/>
      <c r="D41" s="148"/>
      <c r="E41" s="116"/>
      <c r="F41" s="97">
        <f t="shared" si="0"/>
        <v>0</v>
      </c>
      <c r="G41" s="158"/>
      <c r="H41" s="141"/>
      <c r="I41" s="128" t="e">
        <f>VLOOKUP(H41,Presupuesto!$B$11:$C$565,2,0)</f>
        <v>#N/A</v>
      </c>
      <c r="J41" s="98" t="str">
        <f t="shared" si="3"/>
        <v>Investigación Científica</v>
      </c>
      <c r="K41" s="98" t="s">
        <v>412</v>
      </c>
      <c r="L41" s="140"/>
      <c r="M41" s="148"/>
      <c r="N41" s="116"/>
      <c r="O41" s="97">
        <f t="shared" si="1"/>
        <v>0</v>
      </c>
      <c r="P41" s="97">
        <f t="shared" si="4"/>
        <v>0</v>
      </c>
      <c r="Q41" s="97">
        <f t="shared" si="4"/>
        <v>0</v>
      </c>
    </row>
    <row r="42" spans="3:17" x14ac:dyDescent="0.25">
      <c r="C42" s="140"/>
      <c r="D42" s="148"/>
      <c r="E42" s="116"/>
      <c r="F42" s="97">
        <f t="shared" si="0"/>
        <v>0</v>
      </c>
      <c r="G42" s="158"/>
      <c r="H42" s="141"/>
      <c r="I42" s="128" t="e">
        <f>VLOOKUP(H42,Presupuesto!$B$11:$C$565,2,0)</f>
        <v>#N/A</v>
      </c>
      <c r="J42" s="98" t="str">
        <f t="shared" si="3"/>
        <v>Investigación Científica</v>
      </c>
      <c r="K42" s="98" t="s">
        <v>412</v>
      </c>
      <c r="L42" s="140"/>
      <c r="M42" s="148"/>
      <c r="N42" s="116"/>
      <c r="O42" s="97">
        <f t="shared" si="1"/>
        <v>0</v>
      </c>
      <c r="P42" s="97">
        <f t="shared" si="4"/>
        <v>0</v>
      </c>
      <c r="Q42" s="97">
        <f t="shared" si="4"/>
        <v>0</v>
      </c>
    </row>
    <row r="43" spans="3:17" x14ac:dyDescent="0.25">
      <c r="C43" s="140"/>
      <c r="D43" s="148"/>
      <c r="E43" s="116"/>
      <c r="F43" s="97">
        <f t="shared" si="0"/>
        <v>0</v>
      </c>
      <c r="G43" s="158"/>
      <c r="H43" s="141"/>
      <c r="I43" s="128" t="e">
        <f>VLOOKUP(H43,Presupuesto!$B$11:$C$565,2,0)</f>
        <v>#N/A</v>
      </c>
      <c r="J43" s="98" t="str">
        <f t="shared" si="3"/>
        <v>Investigación Científica</v>
      </c>
      <c r="K43" s="98" t="s">
        <v>412</v>
      </c>
      <c r="L43" s="140"/>
      <c r="M43" s="148"/>
      <c r="N43" s="116"/>
      <c r="O43" s="97">
        <f t="shared" si="1"/>
        <v>0</v>
      </c>
      <c r="P43" s="97">
        <f t="shared" si="4"/>
        <v>0</v>
      </c>
      <c r="Q43" s="97">
        <f t="shared" si="4"/>
        <v>0</v>
      </c>
    </row>
    <row r="44" spans="3:17" x14ac:dyDescent="0.25">
      <c r="C44" s="140"/>
      <c r="D44" s="148"/>
      <c r="E44" s="116"/>
      <c r="F44" s="97">
        <f t="shared" si="0"/>
        <v>0</v>
      </c>
      <c r="G44" s="158"/>
      <c r="H44" s="141"/>
      <c r="I44" s="128" t="e">
        <f>VLOOKUP(H44,Presupuesto!$B$11:$C$565,2,0)</f>
        <v>#N/A</v>
      </c>
      <c r="J44" s="98" t="str">
        <f t="shared" si="3"/>
        <v>Investigación Científica</v>
      </c>
      <c r="K44" s="98" t="s">
        <v>412</v>
      </c>
      <c r="L44" s="140"/>
      <c r="M44" s="148"/>
      <c r="N44" s="116"/>
      <c r="O44" s="97">
        <f t="shared" si="1"/>
        <v>0</v>
      </c>
      <c r="P44" s="97">
        <f t="shared" si="4"/>
        <v>0</v>
      </c>
      <c r="Q44" s="97">
        <f t="shared" si="4"/>
        <v>0</v>
      </c>
    </row>
    <row r="45" spans="3:17" x14ac:dyDescent="0.25">
      <c r="C45" s="140"/>
      <c r="D45" s="148"/>
      <c r="E45" s="116"/>
      <c r="F45" s="97">
        <f t="shared" si="0"/>
        <v>0</v>
      </c>
      <c r="G45" s="158"/>
      <c r="H45" s="141"/>
      <c r="I45" s="128" t="e">
        <f>VLOOKUP(H45,Presupuesto!$B$11:$C$565,2,0)</f>
        <v>#N/A</v>
      </c>
      <c r="J45" s="98" t="str">
        <f t="shared" si="3"/>
        <v>Investigación Científica</v>
      </c>
      <c r="K45" s="98" t="s">
        <v>412</v>
      </c>
      <c r="L45" s="140"/>
      <c r="M45" s="148"/>
      <c r="N45" s="116"/>
      <c r="O45" s="97">
        <f t="shared" si="1"/>
        <v>0</v>
      </c>
      <c r="P45" s="97">
        <f t="shared" si="4"/>
        <v>0</v>
      </c>
      <c r="Q45" s="97">
        <f t="shared" si="4"/>
        <v>0</v>
      </c>
    </row>
    <row r="46" spans="3:17" x14ac:dyDescent="0.25">
      <c r="C46" s="142"/>
      <c r="D46" s="148"/>
      <c r="E46" s="116"/>
      <c r="F46" s="97">
        <f t="shared" si="0"/>
        <v>0</v>
      </c>
      <c r="G46" s="158"/>
      <c r="H46" s="143"/>
      <c r="I46" s="128" t="e">
        <f>VLOOKUP(H46,Presupuesto!$B$11:$C$565,2,0)</f>
        <v>#N/A</v>
      </c>
      <c r="J46" s="98" t="str">
        <f t="shared" si="3"/>
        <v>Investigación Científica</v>
      </c>
      <c r="K46" s="98" t="s">
        <v>403</v>
      </c>
      <c r="L46" s="142"/>
      <c r="M46" s="148"/>
      <c r="N46" s="116"/>
      <c r="O46" s="97">
        <f t="shared" si="1"/>
        <v>0</v>
      </c>
      <c r="P46" s="97">
        <f t="shared" si="4"/>
        <v>0</v>
      </c>
      <c r="Q46" s="97">
        <f t="shared" si="4"/>
        <v>0</v>
      </c>
    </row>
    <row r="47" spans="3:17" x14ac:dyDescent="0.25">
      <c r="C47" s="142"/>
      <c r="D47" s="148"/>
      <c r="E47" s="116"/>
      <c r="F47" s="97">
        <f t="shared" si="0"/>
        <v>0</v>
      </c>
      <c r="G47" s="158"/>
      <c r="H47" s="143"/>
      <c r="I47" s="128" t="e">
        <f>VLOOKUP(H47,Presupuesto!$B$11:$C$565,2,0)</f>
        <v>#N/A</v>
      </c>
      <c r="J47" s="98" t="str">
        <f t="shared" si="3"/>
        <v>Investigación Científica</v>
      </c>
      <c r="K47" s="98" t="s">
        <v>412</v>
      </c>
      <c r="L47" s="142"/>
      <c r="M47" s="148"/>
      <c r="N47" s="116"/>
      <c r="O47" s="97">
        <f t="shared" si="1"/>
        <v>0</v>
      </c>
      <c r="P47" s="97">
        <f t="shared" si="4"/>
        <v>0</v>
      </c>
      <c r="Q47" s="97">
        <f t="shared" si="4"/>
        <v>0</v>
      </c>
    </row>
    <row r="48" spans="3:17" x14ac:dyDescent="0.25">
      <c r="C48" s="142"/>
      <c r="D48" s="148"/>
      <c r="E48" s="116"/>
      <c r="F48" s="97">
        <f t="shared" si="0"/>
        <v>0</v>
      </c>
      <c r="G48" s="158"/>
      <c r="H48" s="143"/>
      <c r="I48" s="128" t="e">
        <f>VLOOKUP(H48,Presupuesto!$B$11:$C$565,2,0)</f>
        <v>#N/A</v>
      </c>
      <c r="J48" s="98" t="str">
        <f t="shared" si="3"/>
        <v>Investigación Científica</v>
      </c>
      <c r="K48" s="98" t="s">
        <v>412</v>
      </c>
      <c r="L48" s="142"/>
      <c r="M48" s="148"/>
      <c r="N48" s="116"/>
      <c r="O48" s="97">
        <f t="shared" si="1"/>
        <v>0</v>
      </c>
      <c r="P48" s="97">
        <f t="shared" si="4"/>
        <v>0</v>
      </c>
      <c r="Q48" s="97">
        <f t="shared" si="4"/>
        <v>0</v>
      </c>
    </row>
    <row r="49" spans="3:17" x14ac:dyDescent="0.25">
      <c r="C49" s="142"/>
      <c r="D49" s="148"/>
      <c r="E49" s="116"/>
      <c r="F49" s="97">
        <f t="shared" si="0"/>
        <v>0</v>
      </c>
      <c r="G49" s="158"/>
      <c r="H49" s="143"/>
      <c r="I49" s="128" t="e">
        <f>VLOOKUP(H49,Presupuesto!$B$11:$C$565,2,0)</f>
        <v>#N/A</v>
      </c>
      <c r="J49" s="98" t="str">
        <f t="shared" si="3"/>
        <v>Investigación Científica</v>
      </c>
      <c r="K49" s="98" t="s">
        <v>412</v>
      </c>
      <c r="L49" s="142"/>
      <c r="M49" s="148"/>
      <c r="N49" s="116"/>
      <c r="O49" s="97">
        <f t="shared" si="1"/>
        <v>0</v>
      </c>
      <c r="P49" s="97">
        <f t="shared" si="4"/>
        <v>0</v>
      </c>
      <c r="Q49" s="97">
        <f t="shared" si="4"/>
        <v>0</v>
      </c>
    </row>
    <row r="50" spans="3:17" ht="15.75" thickBot="1" x14ac:dyDescent="0.3">
      <c r="C50" s="144"/>
      <c r="D50" s="156"/>
      <c r="E50" s="103"/>
      <c r="F50" s="105">
        <f t="shared" si="0"/>
        <v>0</v>
      </c>
      <c r="G50" s="159"/>
      <c r="H50" s="145"/>
      <c r="I50" s="130" t="e">
        <f>VLOOKUP(H50,Presupuesto!$B$11:$C$565,2,0)</f>
        <v>#N/A</v>
      </c>
      <c r="J50" s="106" t="str">
        <f>$J$17</f>
        <v>Investigación Científica</v>
      </c>
      <c r="K50" s="122" t="s">
        <v>394</v>
      </c>
      <c r="L50" s="144"/>
      <c r="M50" s="156"/>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4" t="s">
        <v>53</v>
      </c>
      <c r="D53" s="368">
        <f>SUM(F60:F93)</f>
        <v>0</v>
      </c>
      <c r="G53" s="79"/>
      <c r="H53" s="70"/>
      <c r="I53" s="70"/>
    </row>
    <row r="54" spans="3:17" x14ac:dyDescent="0.25">
      <c r="G54" s="79"/>
      <c r="H54" s="70"/>
      <c r="I54" s="70"/>
    </row>
    <row r="55" spans="3:17" x14ac:dyDescent="0.25">
      <c r="F55" s="70"/>
      <c r="G55" s="79"/>
      <c r="H55" s="70"/>
      <c r="I55" s="70"/>
    </row>
    <row r="56" spans="3:17" ht="15.75" x14ac:dyDescent="0.25">
      <c r="C56" s="300" t="s">
        <v>392</v>
      </c>
      <c r="D56" s="366"/>
      <c r="F56" s="70"/>
      <c r="G56" s="79"/>
      <c r="H56" s="70"/>
      <c r="I56" s="70"/>
    </row>
    <row r="57" spans="3:17" ht="18.75" x14ac:dyDescent="0.25">
      <c r="C57" s="208" t="e">
        <f>IFERROR(VLOOKUP(D56,'1. Desarrollo e Innov. Curricu.'!$E:$F,2,FALSE),IFERROR(VLOOKUP(D56,'10. Posgrado'!$E:$F,2,FALSE),IFERROR(VLOOKUP(D56,'3.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Posgrado'!#REF!,2,FALSE),IFERROR(VLOOKUP(D56,'17. Gestión TIC'!$E:$F,2,FALSE),IFERROR(VLOOKUP(D56,'16. Desa. del Sistema Educ.Sup.'!$E:$F,2,FALSE),IFERROR(VLOOKUP(D56,'9. Cultura de Inno. Insti...'!$E:$F,2,FALSE),VLOOKUP(D56,'7. Lo Esencial de la Reforma U.'!$E:$F,2,0)))))))))))))))))</f>
        <v>#N/A</v>
      </c>
      <c r="D57" s="31"/>
      <c r="F57" s="70"/>
      <c r="G57" s="79"/>
      <c r="H57" s="70"/>
      <c r="I57" s="70"/>
    </row>
    <row r="58" spans="3:17" ht="42.75" thickBot="1" x14ac:dyDescent="0.3">
      <c r="F58" s="93"/>
      <c r="G58" s="76"/>
      <c r="H58" s="76"/>
      <c r="I58" s="76"/>
      <c r="L58" s="224"/>
      <c r="M58" s="225"/>
      <c r="N58" s="224"/>
      <c r="O58" s="224"/>
      <c r="P58" s="227" t="s">
        <v>469</v>
      </c>
      <c r="Q58" s="227" t="s">
        <v>470</v>
      </c>
    </row>
    <row r="59" spans="3:17" ht="30.75" thickBot="1" x14ac:dyDescent="0.3">
      <c r="C59" s="127" t="s">
        <v>44</v>
      </c>
      <c r="D59" s="127" t="s">
        <v>55</v>
      </c>
      <c r="E59" s="134" t="s">
        <v>57</v>
      </c>
      <c r="F59" s="133" t="s">
        <v>27</v>
      </c>
      <c r="G59" s="131" t="s">
        <v>131</v>
      </c>
      <c r="H59" s="134" t="s">
        <v>46</v>
      </c>
      <c r="I59" s="131" t="s">
        <v>132</v>
      </c>
      <c r="J59" s="131" t="s">
        <v>410</v>
      </c>
      <c r="K59" s="131" t="s">
        <v>411</v>
      </c>
      <c r="L59" s="221" t="s">
        <v>21</v>
      </c>
      <c r="M59" s="221" t="s">
        <v>55</v>
      </c>
      <c r="N59" s="222" t="s">
        <v>467</v>
      </c>
      <c r="O59" s="223" t="s">
        <v>468</v>
      </c>
      <c r="P59" s="226">
        <v>0.7</v>
      </c>
      <c r="Q59" s="226">
        <v>0.3</v>
      </c>
    </row>
    <row r="60" spans="3:17" x14ac:dyDescent="0.25">
      <c r="C60" s="138"/>
      <c r="D60" s="155"/>
      <c r="E60" s="121"/>
      <c r="F60" s="97">
        <f t="shared" ref="F60:F93" si="5">D60*E60</f>
        <v>0</v>
      </c>
      <c r="G60" s="158"/>
      <c r="H60" s="139"/>
      <c r="I60" s="128" t="e">
        <f>VLOOKUP(H60,Presupuesto!$B$11:$C$565,2,0)</f>
        <v>#N/A</v>
      </c>
      <c r="J60" s="216" t="s">
        <v>1359</v>
      </c>
      <c r="K60" s="98" t="s">
        <v>412</v>
      </c>
      <c r="L60" s="138"/>
      <c r="M60" s="155"/>
      <c r="N60" s="121"/>
      <c r="O60" s="97">
        <f t="shared" ref="O60:O93" si="6">M60*N60</f>
        <v>0</v>
      </c>
      <c r="P60" s="97">
        <f t="shared" ref="P60:Q79" si="7">$O60*P$16</f>
        <v>0</v>
      </c>
      <c r="Q60" s="97">
        <f t="shared" si="7"/>
        <v>0</v>
      </c>
    </row>
    <row r="61" spans="3:17" x14ac:dyDescent="0.25">
      <c r="C61" s="138"/>
      <c r="D61" s="155"/>
      <c r="E61" s="121"/>
      <c r="F61" s="97">
        <f t="shared" si="5"/>
        <v>0</v>
      </c>
      <c r="G61" s="158"/>
      <c r="H61" s="139"/>
      <c r="I61" s="128" t="e">
        <f>VLOOKUP(H61,Presupuesto!$B$11:$C$565,2,0)</f>
        <v>#N/A</v>
      </c>
      <c r="J61" s="98" t="str">
        <f>$J$60</f>
        <v>Investigación Científica</v>
      </c>
      <c r="K61" s="98" t="s">
        <v>412</v>
      </c>
      <c r="L61" s="138"/>
      <c r="M61" s="155"/>
      <c r="N61" s="121"/>
      <c r="O61" s="97">
        <f t="shared" si="6"/>
        <v>0</v>
      </c>
      <c r="P61" s="97">
        <f t="shared" si="7"/>
        <v>0</v>
      </c>
      <c r="Q61" s="97">
        <f t="shared" si="7"/>
        <v>0</v>
      </c>
    </row>
    <row r="62" spans="3:17" x14ac:dyDescent="0.25">
      <c r="C62" s="138"/>
      <c r="D62" s="155"/>
      <c r="E62" s="121"/>
      <c r="F62" s="97">
        <f t="shared" si="5"/>
        <v>0</v>
      </c>
      <c r="G62" s="158"/>
      <c r="H62" s="139"/>
      <c r="I62" s="128" t="e">
        <f>VLOOKUP(H62,Presupuesto!$B$11:$C$565,2,0)</f>
        <v>#N/A</v>
      </c>
      <c r="J62" s="98" t="str">
        <f t="shared" ref="J62:J93" si="8">$J$60</f>
        <v>Investigación Científica</v>
      </c>
      <c r="K62" s="98" t="s">
        <v>412</v>
      </c>
      <c r="L62" s="138"/>
      <c r="M62" s="155"/>
      <c r="N62" s="121"/>
      <c r="O62" s="97">
        <f t="shared" si="6"/>
        <v>0</v>
      </c>
      <c r="P62" s="97">
        <f t="shared" si="7"/>
        <v>0</v>
      </c>
      <c r="Q62" s="97">
        <f t="shared" si="7"/>
        <v>0</v>
      </c>
    </row>
    <row r="63" spans="3:17" x14ac:dyDescent="0.25">
      <c r="C63" s="138"/>
      <c r="D63" s="155"/>
      <c r="E63" s="121"/>
      <c r="F63" s="97">
        <f t="shared" si="5"/>
        <v>0</v>
      </c>
      <c r="G63" s="158"/>
      <c r="H63" s="139"/>
      <c r="I63" s="128" t="e">
        <f>VLOOKUP(H63,Presupuesto!$B$11:$C$565,2,0)</f>
        <v>#N/A</v>
      </c>
      <c r="J63" s="98" t="str">
        <f t="shared" si="8"/>
        <v>Investigación Científica</v>
      </c>
      <c r="K63" s="98" t="s">
        <v>412</v>
      </c>
      <c r="L63" s="138"/>
      <c r="M63" s="155"/>
      <c r="N63" s="121"/>
      <c r="O63" s="97">
        <f t="shared" si="6"/>
        <v>0</v>
      </c>
      <c r="P63" s="97">
        <f t="shared" si="7"/>
        <v>0</v>
      </c>
      <c r="Q63" s="97">
        <f t="shared" si="7"/>
        <v>0</v>
      </c>
    </row>
    <row r="64" spans="3:17" x14ac:dyDescent="0.25">
      <c r="C64" s="138"/>
      <c r="D64" s="155"/>
      <c r="E64" s="121"/>
      <c r="F64" s="97">
        <f t="shared" si="5"/>
        <v>0</v>
      </c>
      <c r="G64" s="158"/>
      <c r="H64" s="139"/>
      <c r="I64" s="128" t="e">
        <f>VLOOKUP(H64,Presupuesto!$B$11:$C$565,2,0)</f>
        <v>#N/A</v>
      </c>
      <c r="J64" s="98" t="str">
        <f t="shared" si="8"/>
        <v>Investigación Científica</v>
      </c>
      <c r="K64" s="98" t="s">
        <v>401</v>
      </c>
      <c r="L64" s="138"/>
      <c r="M64" s="155"/>
      <c r="N64" s="121"/>
      <c r="O64" s="97">
        <f t="shared" si="6"/>
        <v>0</v>
      </c>
      <c r="P64" s="97">
        <f t="shared" si="7"/>
        <v>0</v>
      </c>
      <c r="Q64" s="97">
        <f t="shared" si="7"/>
        <v>0</v>
      </c>
    </row>
    <row r="65" spans="3:17" x14ac:dyDescent="0.25">
      <c r="C65" s="138"/>
      <c r="D65" s="155"/>
      <c r="E65" s="121"/>
      <c r="F65" s="97">
        <f t="shared" si="5"/>
        <v>0</v>
      </c>
      <c r="G65" s="158"/>
      <c r="H65" s="139"/>
      <c r="I65" s="128" t="e">
        <f>VLOOKUP(H65,Presupuesto!$B$11:$C$565,2,0)</f>
        <v>#N/A</v>
      </c>
      <c r="J65" s="98" t="str">
        <f t="shared" si="8"/>
        <v>Investigación Científica</v>
      </c>
      <c r="K65" s="98" t="s">
        <v>412</v>
      </c>
      <c r="L65" s="138"/>
      <c r="M65" s="155"/>
      <c r="N65" s="121"/>
      <c r="O65" s="97">
        <f t="shared" si="6"/>
        <v>0</v>
      </c>
      <c r="P65" s="97">
        <f t="shared" si="7"/>
        <v>0</v>
      </c>
      <c r="Q65" s="97">
        <f t="shared" si="7"/>
        <v>0</v>
      </c>
    </row>
    <row r="66" spans="3:17" x14ac:dyDescent="0.25">
      <c r="C66" s="138"/>
      <c r="D66" s="155"/>
      <c r="E66" s="121"/>
      <c r="F66" s="97">
        <f t="shared" si="5"/>
        <v>0</v>
      </c>
      <c r="G66" s="158"/>
      <c r="H66" s="139"/>
      <c r="I66" s="128" t="e">
        <f>VLOOKUP(H66,Presupuesto!$B$11:$C$565,2,0)</f>
        <v>#N/A</v>
      </c>
      <c r="J66" s="98" t="str">
        <f t="shared" si="8"/>
        <v>Investigación Científica</v>
      </c>
      <c r="K66" s="98" t="s">
        <v>412</v>
      </c>
      <c r="L66" s="138"/>
      <c r="M66" s="155"/>
      <c r="N66" s="121"/>
      <c r="O66" s="97">
        <f t="shared" si="6"/>
        <v>0</v>
      </c>
      <c r="P66" s="97">
        <f t="shared" si="7"/>
        <v>0</v>
      </c>
      <c r="Q66" s="97">
        <f t="shared" si="7"/>
        <v>0</v>
      </c>
    </row>
    <row r="67" spans="3:17" x14ac:dyDescent="0.25">
      <c r="C67" s="138"/>
      <c r="D67" s="155"/>
      <c r="E67" s="121"/>
      <c r="F67" s="97">
        <f t="shared" si="5"/>
        <v>0</v>
      </c>
      <c r="G67" s="158"/>
      <c r="H67" s="139"/>
      <c r="I67" s="128" t="e">
        <f>VLOOKUP(H67,Presupuesto!$B$11:$C$565,2,0)</f>
        <v>#N/A</v>
      </c>
      <c r="J67" s="98" t="str">
        <f t="shared" si="8"/>
        <v>Investigación Científica</v>
      </c>
      <c r="K67" s="98" t="s">
        <v>412</v>
      </c>
      <c r="L67" s="138"/>
      <c r="M67" s="155"/>
      <c r="N67" s="121"/>
      <c r="O67" s="97">
        <f t="shared" si="6"/>
        <v>0</v>
      </c>
      <c r="P67" s="97">
        <f t="shared" si="7"/>
        <v>0</v>
      </c>
      <c r="Q67" s="97">
        <f t="shared" si="7"/>
        <v>0</v>
      </c>
    </row>
    <row r="68" spans="3:17" x14ac:dyDescent="0.25">
      <c r="C68" s="138"/>
      <c r="D68" s="155"/>
      <c r="E68" s="121"/>
      <c r="F68" s="97">
        <f t="shared" si="5"/>
        <v>0</v>
      </c>
      <c r="G68" s="158"/>
      <c r="H68" s="139"/>
      <c r="I68" s="128" t="e">
        <f>VLOOKUP(H68,Presupuesto!$B$11:$C$565,2,0)</f>
        <v>#N/A</v>
      </c>
      <c r="J68" s="98" t="str">
        <f t="shared" si="8"/>
        <v>Investigación Científica</v>
      </c>
      <c r="K68" s="98" t="s">
        <v>412</v>
      </c>
      <c r="L68" s="138"/>
      <c r="M68" s="155"/>
      <c r="N68" s="121"/>
      <c r="O68" s="97">
        <f t="shared" si="6"/>
        <v>0</v>
      </c>
      <c r="P68" s="97">
        <f t="shared" si="7"/>
        <v>0</v>
      </c>
      <c r="Q68" s="97">
        <f t="shared" si="7"/>
        <v>0</v>
      </c>
    </row>
    <row r="69" spans="3:17" x14ac:dyDescent="0.25">
      <c r="C69" s="138"/>
      <c r="D69" s="155"/>
      <c r="E69" s="121"/>
      <c r="F69" s="97">
        <f t="shared" si="5"/>
        <v>0</v>
      </c>
      <c r="G69" s="158"/>
      <c r="H69" s="139"/>
      <c r="I69" s="128" t="e">
        <f>VLOOKUP(H69,Presupuesto!$B$11:$C$565,2,0)</f>
        <v>#N/A</v>
      </c>
      <c r="J69" s="98" t="str">
        <f t="shared" si="8"/>
        <v>Investigación Científica</v>
      </c>
      <c r="K69" s="98" t="s">
        <v>412</v>
      </c>
      <c r="L69" s="138"/>
      <c r="M69" s="155"/>
      <c r="N69" s="121"/>
      <c r="O69" s="97">
        <f t="shared" si="6"/>
        <v>0</v>
      </c>
      <c r="P69" s="97">
        <f t="shared" si="7"/>
        <v>0</v>
      </c>
      <c r="Q69" s="97">
        <f t="shared" si="7"/>
        <v>0</v>
      </c>
    </row>
    <row r="70" spans="3:17" x14ac:dyDescent="0.25">
      <c r="C70" s="138"/>
      <c r="D70" s="155"/>
      <c r="E70" s="121"/>
      <c r="F70" s="97">
        <f t="shared" si="5"/>
        <v>0</v>
      </c>
      <c r="G70" s="158"/>
      <c r="H70" s="139"/>
      <c r="I70" s="128" t="e">
        <f>VLOOKUP(H70,Presupuesto!$B$11:$C$565,2,0)</f>
        <v>#N/A</v>
      </c>
      <c r="J70" s="98" t="str">
        <f t="shared" si="8"/>
        <v>Investigación Científica</v>
      </c>
      <c r="K70" s="98" t="s">
        <v>412</v>
      </c>
      <c r="L70" s="138"/>
      <c r="M70" s="155"/>
      <c r="N70" s="121"/>
      <c r="O70" s="97">
        <f t="shared" si="6"/>
        <v>0</v>
      </c>
      <c r="P70" s="97">
        <f t="shared" si="7"/>
        <v>0</v>
      </c>
      <c r="Q70" s="97">
        <f t="shared" si="7"/>
        <v>0</v>
      </c>
    </row>
    <row r="71" spans="3:17" x14ac:dyDescent="0.25">
      <c r="C71" s="138"/>
      <c r="D71" s="155"/>
      <c r="E71" s="121"/>
      <c r="F71" s="97">
        <f t="shared" si="5"/>
        <v>0</v>
      </c>
      <c r="G71" s="158"/>
      <c r="H71" s="139"/>
      <c r="I71" s="128" t="e">
        <f>VLOOKUP(H71,Presupuesto!$B$11:$C$565,2,0)</f>
        <v>#N/A</v>
      </c>
      <c r="J71" s="98" t="str">
        <f t="shared" si="8"/>
        <v>Investigación Científica</v>
      </c>
      <c r="K71" s="98" t="s">
        <v>412</v>
      </c>
      <c r="L71" s="138"/>
      <c r="M71" s="155"/>
      <c r="N71" s="121"/>
      <c r="O71" s="97">
        <f t="shared" si="6"/>
        <v>0</v>
      </c>
      <c r="P71" s="97">
        <f t="shared" si="7"/>
        <v>0</v>
      </c>
      <c r="Q71" s="97">
        <f t="shared" si="7"/>
        <v>0</v>
      </c>
    </row>
    <row r="72" spans="3:17" x14ac:dyDescent="0.25">
      <c r="C72" s="138"/>
      <c r="D72" s="155"/>
      <c r="E72" s="121"/>
      <c r="F72" s="97">
        <f t="shared" si="5"/>
        <v>0</v>
      </c>
      <c r="G72" s="158"/>
      <c r="H72" s="139"/>
      <c r="I72" s="128" t="e">
        <f>VLOOKUP(H72,Presupuesto!$B$11:$C$565,2,0)</f>
        <v>#N/A</v>
      </c>
      <c r="J72" s="98" t="str">
        <f t="shared" si="8"/>
        <v>Investigación Científica</v>
      </c>
      <c r="K72" s="98" t="s">
        <v>412</v>
      </c>
      <c r="L72" s="138"/>
      <c r="M72" s="155"/>
      <c r="N72" s="121"/>
      <c r="O72" s="97">
        <f t="shared" si="6"/>
        <v>0</v>
      </c>
      <c r="P72" s="97">
        <f t="shared" si="7"/>
        <v>0</v>
      </c>
      <c r="Q72" s="97">
        <f t="shared" si="7"/>
        <v>0</v>
      </c>
    </row>
    <row r="73" spans="3:17" x14ac:dyDescent="0.25">
      <c r="C73" s="138"/>
      <c r="D73" s="155"/>
      <c r="E73" s="121"/>
      <c r="F73" s="97">
        <f t="shared" si="5"/>
        <v>0</v>
      </c>
      <c r="G73" s="158"/>
      <c r="H73" s="139"/>
      <c r="I73" s="128" t="e">
        <f>VLOOKUP(H73,Presupuesto!$B$11:$C$565,2,0)</f>
        <v>#N/A</v>
      </c>
      <c r="J73" s="98" t="str">
        <f t="shared" si="8"/>
        <v>Investigación Científica</v>
      </c>
      <c r="K73" s="98" t="s">
        <v>412</v>
      </c>
      <c r="L73" s="138"/>
      <c r="M73" s="155"/>
      <c r="N73" s="121"/>
      <c r="O73" s="97">
        <f t="shared" si="6"/>
        <v>0</v>
      </c>
      <c r="P73" s="97">
        <f t="shared" si="7"/>
        <v>0</v>
      </c>
      <c r="Q73" s="97">
        <f t="shared" si="7"/>
        <v>0</v>
      </c>
    </row>
    <row r="74" spans="3:17" x14ac:dyDescent="0.25">
      <c r="C74" s="138"/>
      <c r="D74" s="155"/>
      <c r="E74" s="121"/>
      <c r="F74" s="97">
        <f t="shared" si="5"/>
        <v>0</v>
      </c>
      <c r="G74" s="158"/>
      <c r="H74" s="139"/>
      <c r="I74" s="128" t="e">
        <f>VLOOKUP(H74,Presupuesto!$B$11:$C$565,2,0)</f>
        <v>#N/A</v>
      </c>
      <c r="J74" s="98" t="str">
        <f t="shared" si="8"/>
        <v>Investigación Científica</v>
      </c>
      <c r="K74" s="98" t="s">
        <v>412</v>
      </c>
      <c r="L74" s="138"/>
      <c r="M74" s="155"/>
      <c r="N74" s="121"/>
      <c r="O74" s="97">
        <f t="shared" si="6"/>
        <v>0</v>
      </c>
      <c r="P74" s="97">
        <f t="shared" si="7"/>
        <v>0</v>
      </c>
      <c r="Q74" s="97">
        <f t="shared" si="7"/>
        <v>0</v>
      </c>
    </row>
    <row r="75" spans="3:17" x14ac:dyDescent="0.25">
      <c r="C75" s="138"/>
      <c r="D75" s="155"/>
      <c r="E75" s="121"/>
      <c r="F75" s="97">
        <f t="shared" si="5"/>
        <v>0</v>
      </c>
      <c r="G75" s="158"/>
      <c r="H75" s="139"/>
      <c r="I75" s="128" t="e">
        <f>VLOOKUP(H75,Presupuesto!$B$11:$C$565,2,0)</f>
        <v>#N/A</v>
      </c>
      <c r="J75" s="98" t="str">
        <f t="shared" si="8"/>
        <v>Investigación Científica</v>
      </c>
      <c r="K75" s="98" t="s">
        <v>412</v>
      </c>
      <c r="L75" s="138"/>
      <c r="M75" s="155"/>
      <c r="N75" s="121"/>
      <c r="O75" s="97">
        <f t="shared" si="6"/>
        <v>0</v>
      </c>
      <c r="P75" s="97">
        <f t="shared" si="7"/>
        <v>0</v>
      </c>
      <c r="Q75" s="97">
        <f t="shared" si="7"/>
        <v>0</v>
      </c>
    </row>
    <row r="76" spans="3:17" x14ac:dyDescent="0.25">
      <c r="C76" s="138"/>
      <c r="D76" s="155"/>
      <c r="E76" s="121"/>
      <c r="F76" s="97">
        <f t="shared" si="5"/>
        <v>0</v>
      </c>
      <c r="G76" s="158"/>
      <c r="H76" s="139"/>
      <c r="I76" s="128" t="e">
        <f>VLOOKUP(H76,Presupuesto!$B$11:$C$565,2,0)</f>
        <v>#N/A</v>
      </c>
      <c r="J76" s="98" t="str">
        <f t="shared" si="8"/>
        <v>Investigación Científica</v>
      </c>
      <c r="K76" s="98" t="s">
        <v>412</v>
      </c>
      <c r="L76" s="138"/>
      <c r="M76" s="155"/>
      <c r="N76" s="121"/>
      <c r="O76" s="97">
        <f t="shared" si="6"/>
        <v>0</v>
      </c>
      <c r="P76" s="97">
        <f t="shared" si="7"/>
        <v>0</v>
      </c>
      <c r="Q76" s="97">
        <f t="shared" si="7"/>
        <v>0</v>
      </c>
    </row>
    <row r="77" spans="3:17" x14ac:dyDescent="0.25">
      <c r="C77" s="138"/>
      <c r="D77" s="155"/>
      <c r="E77" s="121"/>
      <c r="F77" s="97">
        <f t="shared" si="5"/>
        <v>0</v>
      </c>
      <c r="G77" s="158"/>
      <c r="H77" s="139"/>
      <c r="I77" s="128" t="e">
        <f>VLOOKUP(H77,Presupuesto!$B$11:$C$565,2,0)</f>
        <v>#N/A</v>
      </c>
      <c r="J77" s="98" t="str">
        <f t="shared" si="8"/>
        <v>Investigación Científica</v>
      </c>
      <c r="K77" s="98" t="s">
        <v>412</v>
      </c>
      <c r="L77" s="138"/>
      <c r="M77" s="155"/>
      <c r="N77" s="121"/>
      <c r="O77" s="97">
        <f t="shared" si="6"/>
        <v>0</v>
      </c>
      <c r="P77" s="97">
        <f t="shared" si="7"/>
        <v>0</v>
      </c>
      <c r="Q77" s="97">
        <f t="shared" si="7"/>
        <v>0</v>
      </c>
    </row>
    <row r="78" spans="3:17" x14ac:dyDescent="0.25">
      <c r="C78" s="138"/>
      <c r="D78" s="155"/>
      <c r="E78" s="121"/>
      <c r="F78" s="97">
        <f t="shared" si="5"/>
        <v>0</v>
      </c>
      <c r="G78" s="158"/>
      <c r="H78" s="139"/>
      <c r="I78" s="128" t="e">
        <f>VLOOKUP(H78,Presupuesto!$B$11:$C$565,2,0)</f>
        <v>#N/A</v>
      </c>
      <c r="J78" s="98" t="str">
        <f t="shared" si="8"/>
        <v>Investigación Científica</v>
      </c>
      <c r="K78" s="98" t="s">
        <v>412</v>
      </c>
      <c r="L78" s="138"/>
      <c r="M78" s="155"/>
      <c r="N78" s="121"/>
      <c r="O78" s="97">
        <f t="shared" si="6"/>
        <v>0</v>
      </c>
      <c r="P78" s="97">
        <f t="shared" si="7"/>
        <v>0</v>
      </c>
      <c r="Q78" s="97">
        <f t="shared" si="7"/>
        <v>0</v>
      </c>
    </row>
    <row r="79" spans="3:17" x14ac:dyDescent="0.25">
      <c r="C79" s="138"/>
      <c r="D79" s="155"/>
      <c r="E79" s="121"/>
      <c r="F79" s="97">
        <f t="shared" si="5"/>
        <v>0</v>
      </c>
      <c r="G79" s="158"/>
      <c r="H79" s="139"/>
      <c r="I79" s="128" t="e">
        <f>VLOOKUP(H79,Presupuesto!$B$11:$C$565,2,0)</f>
        <v>#N/A</v>
      </c>
      <c r="J79" s="98" t="str">
        <f t="shared" si="8"/>
        <v>Investigación Científica</v>
      </c>
      <c r="K79" s="98" t="s">
        <v>412</v>
      </c>
      <c r="L79" s="138"/>
      <c r="M79" s="155"/>
      <c r="N79" s="121"/>
      <c r="O79" s="97">
        <f t="shared" si="6"/>
        <v>0</v>
      </c>
      <c r="P79" s="97">
        <f t="shared" si="7"/>
        <v>0</v>
      </c>
      <c r="Q79" s="97">
        <f t="shared" si="7"/>
        <v>0</v>
      </c>
    </row>
    <row r="80" spans="3:17" x14ac:dyDescent="0.25">
      <c r="C80" s="138"/>
      <c r="D80" s="155"/>
      <c r="E80" s="121"/>
      <c r="F80" s="97">
        <f t="shared" si="5"/>
        <v>0</v>
      </c>
      <c r="G80" s="158"/>
      <c r="H80" s="139"/>
      <c r="I80" s="128" t="e">
        <f>VLOOKUP(H80,Presupuesto!$B$11:$C$565,2,0)</f>
        <v>#N/A</v>
      </c>
      <c r="J80" s="98" t="str">
        <f t="shared" si="8"/>
        <v>Investigación Científica</v>
      </c>
      <c r="K80" s="98" t="s">
        <v>412</v>
      </c>
      <c r="L80" s="138"/>
      <c r="M80" s="155"/>
      <c r="N80" s="121"/>
      <c r="O80" s="97">
        <f t="shared" si="6"/>
        <v>0</v>
      </c>
      <c r="P80" s="97">
        <f t="shared" ref="P80:Q93" si="9">$O80*P$16</f>
        <v>0</v>
      </c>
      <c r="Q80" s="97">
        <f t="shared" si="9"/>
        <v>0</v>
      </c>
    </row>
    <row r="81" spans="3:17" x14ac:dyDescent="0.25">
      <c r="C81" s="140"/>
      <c r="D81" s="148"/>
      <c r="E81" s="116"/>
      <c r="F81" s="97">
        <f t="shared" si="5"/>
        <v>0</v>
      </c>
      <c r="G81" s="158"/>
      <c r="H81" s="141"/>
      <c r="I81" s="128" t="e">
        <f>VLOOKUP(H81,Presupuesto!$B$11:$C$565,2,0)</f>
        <v>#N/A</v>
      </c>
      <c r="J81" s="98" t="str">
        <f t="shared" si="8"/>
        <v>Investigación Científica</v>
      </c>
      <c r="K81" s="98" t="s">
        <v>412</v>
      </c>
      <c r="L81" s="140"/>
      <c r="M81" s="148"/>
      <c r="N81" s="116"/>
      <c r="O81" s="97">
        <f t="shared" si="6"/>
        <v>0</v>
      </c>
      <c r="P81" s="97">
        <f t="shared" si="9"/>
        <v>0</v>
      </c>
      <c r="Q81" s="97">
        <f t="shared" si="9"/>
        <v>0</v>
      </c>
    </row>
    <row r="82" spans="3:17" x14ac:dyDescent="0.25">
      <c r="C82" s="140"/>
      <c r="D82" s="148"/>
      <c r="E82" s="116"/>
      <c r="F82" s="97">
        <f t="shared" si="5"/>
        <v>0</v>
      </c>
      <c r="G82" s="158"/>
      <c r="H82" s="141"/>
      <c r="I82" s="128" t="e">
        <f>VLOOKUP(H82,Presupuesto!$B$11:$C$565,2,0)</f>
        <v>#N/A</v>
      </c>
      <c r="J82" s="98" t="str">
        <f t="shared" si="8"/>
        <v>Investigación Científica</v>
      </c>
      <c r="K82" s="98" t="s">
        <v>412</v>
      </c>
      <c r="L82" s="140"/>
      <c r="M82" s="148"/>
      <c r="N82" s="116"/>
      <c r="O82" s="97">
        <f t="shared" si="6"/>
        <v>0</v>
      </c>
      <c r="P82" s="97">
        <f t="shared" si="9"/>
        <v>0</v>
      </c>
      <c r="Q82" s="97">
        <f t="shared" si="9"/>
        <v>0</v>
      </c>
    </row>
    <row r="83" spans="3:17" x14ac:dyDescent="0.25">
      <c r="C83" s="140"/>
      <c r="D83" s="148"/>
      <c r="E83" s="116"/>
      <c r="F83" s="97">
        <f t="shared" si="5"/>
        <v>0</v>
      </c>
      <c r="G83" s="158"/>
      <c r="H83" s="141"/>
      <c r="I83" s="128" t="e">
        <f>VLOOKUP(H83,Presupuesto!$B$11:$C$565,2,0)</f>
        <v>#N/A</v>
      </c>
      <c r="J83" s="98" t="str">
        <f t="shared" si="8"/>
        <v>Investigación Científica</v>
      </c>
      <c r="K83" s="98" t="s">
        <v>412</v>
      </c>
      <c r="L83" s="140"/>
      <c r="M83" s="148"/>
      <c r="N83" s="116"/>
      <c r="O83" s="97">
        <f t="shared" si="6"/>
        <v>0</v>
      </c>
      <c r="P83" s="97">
        <f t="shared" si="9"/>
        <v>0</v>
      </c>
      <c r="Q83" s="97">
        <f t="shared" si="9"/>
        <v>0</v>
      </c>
    </row>
    <row r="84" spans="3:17" x14ac:dyDescent="0.25">
      <c r="C84" s="140"/>
      <c r="D84" s="148"/>
      <c r="E84" s="116"/>
      <c r="F84" s="97">
        <f t="shared" si="5"/>
        <v>0</v>
      </c>
      <c r="G84" s="158"/>
      <c r="H84" s="141"/>
      <c r="I84" s="128" t="e">
        <f>VLOOKUP(H84,Presupuesto!$B$11:$C$565,2,0)</f>
        <v>#N/A</v>
      </c>
      <c r="J84" s="98" t="str">
        <f t="shared" si="8"/>
        <v>Investigación Científica</v>
      </c>
      <c r="K84" s="98" t="s">
        <v>412</v>
      </c>
      <c r="L84" s="140"/>
      <c r="M84" s="148"/>
      <c r="N84" s="116"/>
      <c r="O84" s="97">
        <f t="shared" si="6"/>
        <v>0</v>
      </c>
      <c r="P84" s="97">
        <f t="shared" si="9"/>
        <v>0</v>
      </c>
      <c r="Q84" s="97">
        <f t="shared" si="9"/>
        <v>0</v>
      </c>
    </row>
    <row r="85" spans="3:17" x14ac:dyDescent="0.25">
      <c r="C85" s="140"/>
      <c r="D85" s="148"/>
      <c r="E85" s="116"/>
      <c r="F85" s="97">
        <f t="shared" si="5"/>
        <v>0</v>
      </c>
      <c r="G85" s="158"/>
      <c r="H85" s="141"/>
      <c r="I85" s="128" t="e">
        <f>VLOOKUP(H85,Presupuesto!$B$11:$C$565,2,0)</f>
        <v>#N/A</v>
      </c>
      <c r="J85" s="98" t="str">
        <f t="shared" si="8"/>
        <v>Investigación Científica</v>
      </c>
      <c r="K85" s="98" t="s">
        <v>412</v>
      </c>
      <c r="L85" s="140"/>
      <c r="M85" s="148"/>
      <c r="N85" s="116"/>
      <c r="O85" s="97">
        <f t="shared" si="6"/>
        <v>0</v>
      </c>
      <c r="P85" s="97">
        <f t="shared" si="9"/>
        <v>0</v>
      </c>
      <c r="Q85" s="97">
        <f t="shared" si="9"/>
        <v>0</v>
      </c>
    </row>
    <row r="86" spans="3:17" x14ac:dyDescent="0.25">
      <c r="C86" s="140"/>
      <c r="D86" s="148"/>
      <c r="E86" s="116"/>
      <c r="F86" s="97">
        <f t="shared" si="5"/>
        <v>0</v>
      </c>
      <c r="G86" s="158"/>
      <c r="H86" s="141"/>
      <c r="I86" s="128" t="e">
        <f>VLOOKUP(H86,Presupuesto!$B$11:$C$565,2,0)</f>
        <v>#N/A</v>
      </c>
      <c r="J86" s="98" t="str">
        <f t="shared" si="8"/>
        <v>Investigación Científica</v>
      </c>
      <c r="K86" s="98" t="s">
        <v>412</v>
      </c>
      <c r="L86" s="140"/>
      <c r="M86" s="148"/>
      <c r="N86" s="116"/>
      <c r="O86" s="97">
        <f t="shared" si="6"/>
        <v>0</v>
      </c>
      <c r="P86" s="97">
        <f t="shared" si="9"/>
        <v>0</v>
      </c>
      <c r="Q86" s="97">
        <f t="shared" si="9"/>
        <v>0</v>
      </c>
    </row>
    <row r="87" spans="3:17" x14ac:dyDescent="0.25">
      <c r="C87" s="140"/>
      <c r="D87" s="148"/>
      <c r="E87" s="116"/>
      <c r="F87" s="97">
        <f t="shared" si="5"/>
        <v>0</v>
      </c>
      <c r="G87" s="158"/>
      <c r="H87" s="141"/>
      <c r="I87" s="128" t="e">
        <f>VLOOKUP(H87,Presupuesto!$B$11:$C$565,2,0)</f>
        <v>#N/A</v>
      </c>
      <c r="J87" s="98" t="str">
        <f t="shared" si="8"/>
        <v>Investigación Científica</v>
      </c>
      <c r="K87" s="98" t="s">
        <v>412</v>
      </c>
      <c r="L87" s="140"/>
      <c r="M87" s="148"/>
      <c r="N87" s="116"/>
      <c r="O87" s="97">
        <f t="shared" si="6"/>
        <v>0</v>
      </c>
      <c r="P87" s="97">
        <f t="shared" si="9"/>
        <v>0</v>
      </c>
      <c r="Q87" s="97">
        <f t="shared" si="9"/>
        <v>0</v>
      </c>
    </row>
    <row r="88" spans="3:17" x14ac:dyDescent="0.25">
      <c r="C88" s="140"/>
      <c r="D88" s="148"/>
      <c r="E88" s="116"/>
      <c r="F88" s="97">
        <f t="shared" si="5"/>
        <v>0</v>
      </c>
      <c r="G88" s="158"/>
      <c r="H88" s="141"/>
      <c r="I88" s="128" t="e">
        <f>VLOOKUP(H88,Presupuesto!$B$11:$C$565,2,0)</f>
        <v>#N/A</v>
      </c>
      <c r="J88" s="98" t="str">
        <f t="shared" si="8"/>
        <v>Investigación Científica</v>
      </c>
      <c r="K88" s="98" t="s">
        <v>412</v>
      </c>
      <c r="L88" s="140"/>
      <c r="M88" s="148"/>
      <c r="N88" s="116"/>
      <c r="O88" s="97">
        <f t="shared" si="6"/>
        <v>0</v>
      </c>
      <c r="P88" s="97">
        <f t="shared" si="9"/>
        <v>0</v>
      </c>
      <c r="Q88" s="97">
        <f t="shared" si="9"/>
        <v>0</v>
      </c>
    </row>
    <row r="89" spans="3:17" x14ac:dyDescent="0.25">
      <c r="C89" s="142"/>
      <c r="D89" s="148"/>
      <c r="E89" s="116"/>
      <c r="F89" s="97">
        <f t="shared" si="5"/>
        <v>0</v>
      </c>
      <c r="G89" s="158"/>
      <c r="H89" s="143"/>
      <c r="I89" s="128" t="e">
        <f>VLOOKUP(H89,Presupuesto!$B$11:$C$565,2,0)</f>
        <v>#N/A</v>
      </c>
      <c r="J89" s="98" t="str">
        <f t="shared" si="8"/>
        <v>Investigación Científica</v>
      </c>
      <c r="K89" s="98" t="s">
        <v>403</v>
      </c>
      <c r="L89" s="142"/>
      <c r="M89" s="148"/>
      <c r="N89" s="116"/>
      <c r="O89" s="97">
        <f t="shared" si="6"/>
        <v>0</v>
      </c>
      <c r="P89" s="97">
        <f t="shared" si="9"/>
        <v>0</v>
      </c>
      <c r="Q89" s="97">
        <f t="shared" si="9"/>
        <v>0</v>
      </c>
    </row>
    <row r="90" spans="3:17" x14ac:dyDescent="0.25">
      <c r="C90" s="142"/>
      <c r="D90" s="148"/>
      <c r="E90" s="116"/>
      <c r="F90" s="97">
        <f t="shared" si="5"/>
        <v>0</v>
      </c>
      <c r="G90" s="158"/>
      <c r="H90" s="143"/>
      <c r="I90" s="128" t="e">
        <f>VLOOKUP(H90,Presupuesto!$B$11:$C$565,2,0)</f>
        <v>#N/A</v>
      </c>
      <c r="J90" s="98" t="str">
        <f t="shared" si="8"/>
        <v>Investigación Científica</v>
      </c>
      <c r="K90" s="98" t="s">
        <v>412</v>
      </c>
      <c r="L90" s="142"/>
      <c r="M90" s="148"/>
      <c r="N90" s="116"/>
      <c r="O90" s="97">
        <f t="shared" si="6"/>
        <v>0</v>
      </c>
      <c r="P90" s="97">
        <f t="shared" si="9"/>
        <v>0</v>
      </c>
      <c r="Q90" s="97">
        <f t="shared" si="9"/>
        <v>0</v>
      </c>
    </row>
    <row r="91" spans="3:17" x14ac:dyDescent="0.25">
      <c r="C91" s="142"/>
      <c r="D91" s="148"/>
      <c r="E91" s="116"/>
      <c r="F91" s="97">
        <f t="shared" si="5"/>
        <v>0</v>
      </c>
      <c r="G91" s="158"/>
      <c r="H91" s="143"/>
      <c r="I91" s="128" t="e">
        <f>VLOOKUP(H91,Presupuesto!$B$11:$C$565,2,0)</f>
        <v>#N/A</v>
      </c>
      <c r="J91" s="98" t="str">
        <f t="shared" si="8"/>
        <v>Investigación Científica</v>
      </c>
      <c r="K91" s="98" t="s">
        <v>412</v>
      </c>
      <c r="L91" s="142"/>
      <c r="M91" s="148"/>
      <c r="N91" s="116"/>
      <c r="O91" s="97">
        <f t="shared" si="6"/>
        <v>0</v>
      </c>
      <c r="P91" s="97">
        <f t="shared" si="9"/>
        <v>0</v>
      </c>
      <c r="Q91" s="97">
        <f t="shared" si="9"/>
        <v>0</v>
      </c>
    </row>
    <row r="92" spans="3:17" x14ac:dyDescent="0.25">
      <c r="C92" s="142"/>
      <c r="D92" s="148"/>
      <c r="E92" s="116"/>
      <c r="F92" s="97">
        <f t="shared" si="5"/>
        <v>0</v>
      </c>
      <c r="G92" s="158"/>
      <c r="H92" s="143"/>
      <c r="I92" s="128" t="e">
        <f>VLOOKUP(H92,Presupuesto!$B$11:$C$565,2,0)</f>
        <v>#N/A</v>
      </c>
      <c r="J92" s="98" t="str">
        <f t="shared" si="8"/>
        <v>Investigación Científica</v>
      </c>
      <c r="K92" s="98" t="s">
        <v>412</v>
      </c>
      <c r="L92" s="142"/>
      <c r="M92" s="148"/>
      <c r="N92" s="116"/>
      <c r="O92" s="97">
        <f t="shared" si="6"/>
        <v>0</v>
      </c>
      <c r="P92" s="97">
        <f t="shared" si="9"/>
        <v>0</v>
      </c>
      <c r="Q92" s="97">
        <f t="shared" si="9"/>
        <v>0</v>
      </c>
    </row>
    <row r="93" spans="3:17" ht="15.75" thickBot="1" x14ac:dyDescent="0.3">
      <c r="C93" s="144"/>
      <c r="D93" s="156"/>
      <c r="E93" s="103"/>
      <c r="F93" s="105">
        <f t="shared" si="5"/>
        <v>0</v>
      </c>
      <c r="G93" s="159"/>
      <c r="H93" s="145"/>
      <c r="I93" s="130" t="e">
        <f>VLOOKUP(H93,Presupuesto!$B$11:$C$565,2,0)</f>
        <v>#N/A</v>
      </c>
      <c r="J93" s="106" t="str">
        <f t="shared" si="8"/>
        <v>Investigación Científica</v>
      </c>
      <c r="K93" s="122" t="s">
        <v>394</v>
      </c>
      <c r="L93" s="144"/>
      <c r="M93" s="156"/>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4" t="s">
        <v>53</v>
      </c>
      <c r="D96" s="368">
        <f>SUM(F103:F136)</f>
        <v>0</v>
      </c>
      <c r="G96" s="79"/>
      <c r="H96" s="70"/>
      <c r="I96" s="70"/>
    </row>
    <row r="97" spans="3:17" x14ac:dyDescent="0.25">
      <c r="G97" s="79"/>
      <c r="H97" s="70"/>
      <c r="I97" s="70"/>
    </row>
    <row r="98" spans="3:17" x14ac:dyDescent="0.25">
      <c r="F98" s="70"/>
      <c r="G98" s="79"/>
      <c r="H98" s="70"/>
      <c r="I98" s="70"/>
    </row>
    <row r="99" spans="3:17" ht="15.75" x14ac:dyDescent="0.25">
      <c r="C99" s="300" t="s">
        <v>392</v>
      </c>
      <c r="D99" s="366"/>
      <c r="F99" s="70"/>
      <c r="G99" s="79"/>
      <c r="H99" s="70"/>
      <c r="I99" s="70"/>
    </row>
    <row r="100" spans="3:17" ht="18.75" x14ac:dyDescent="0.25">
      <c r="C100" s="208" t="e">
        <f>IFERROR(VLOOKUP(D99,'1. Desarrollo e Innov. Curricu.'!$E:$F,2,FALSE),IFERROR(VLOOKUP(D99,'10. Posgrado'!$E:$F,2,FALSE),IFERROR(VLOOKUP(D99,'3.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Posgrado'!#REF!,2,FALSE),IFERROR(VLOOKUP(D99,'17. Gestión TIC'!$E:$F,2,FALSE),IFERROR(VLOOKUP(D99,'16. Desa. del Sistema Educ.Sup.'!$E:$F,2,FALSE),IFERROR(VLOOKUP(D99,'9. Cultura de Inno. Insti...'!$E:$F,2,FALSE),VLOOKUP(D99,'7. Lo Esencial de la Reforma U.'!$E:$F,2,0)))))))))))))))))</f>
        <v>#N/A</v>
      </c>
      <c r="D100" s="31"/>
      <c r="F100" s="70"/>
      <c r="G100" s="79"/>
      <c r="H100" s="70"/>
      <c r="I100" s="70"/>
    </row>
    <row r="101" spans="3:17" ht="42.75" thickBot="1" x14ac:dyDescent="0.3">
      <c r="F101" s="93"/>
      <c r="G101" s="76"/>
      <c r="H101" s="76"/>
      <c r="I101" s="76"/>
      <c r="L101" s="224"/>
      <c r="M101" s="225"/>
      <c r="N101" s="224"/>
      <c r="O101" s="224"/>
      <c r="P101" s="227" t="s">
        <v>469</v>
      </c>
      <c r="Q101" s="227" t="s">
        <v>470</v>
      </c>
    </row>
    <row r="102" spans="3:17" ht="30.75" thickBot="1" x14ac:dyDescent="0.3">
      <c r="C102" s="127" t="s">
        <v>44</v>
      </c>
      <c r="D102" s="127" t="s">
        <v>55</v>
      </c>
      <c r="E102" s="134" t="s">
        <v>57</v>
      </c>
      <c r="F102" s="133" t="s">
        <v>27</v>
      </c>
      <c r="G102" s="131" t="s">
        <v>131</v>
      </c>
      <c r="H102" s="134" t="s">
        <v>46</v>
      </c>
      <c r="I102" s="131" t="s">
        <v>132</v>
      </c>
      <c r="J102" s="131" t="s">
        <v>410</v>
      </c>
      <c r="K102" s="131" t="s">
        <v>411</v>
      </c>
      <c r="L102" s="221" t="s">
        <v>21</v>
      </c>
      <c r="M102" s="221" t="s">
        <v>55</v>
      </c>
      <c r="N102" s="222" t="s">
        <v>467</v>
      </c>
      <c r="O102" s="223" t="s">
        <v>468</v>
      </c>
      <c r="P102" s="226">
        <v>0.7</v>
      </c>
      <c r="Q102" s="226">
        <v>0.3</v>
      </c>
    </row>
    <row r="103" spans="3:17" x14ac:dyDescent="0.25">
      <c r="C103" s="138"/>
      <c r="D103" s="155"/>
      <c r="E103" s="121"/>
      <c r="F103" s="97">
        <f t="shared" ref="F103:F136" si="10">D103*E103</f>
        <v>0</v>
      </c>
      <c r="G103" s="158"/>
      <c r="H103" s="139"/>
      <c r="I103" s="128" t="e">
        <f>VLOOKUP(H103,Presupuesto!$B$11:$C$565,2,0)</f>
        <v>#N/A</v>
      </c>
      <c r="J103" s="216" t="s">
        <v>1359</v>
      </c>
      <c r="K103" s="98" t="s">
        <v>412</v>
      </c>
      <c r="L103" s="138"/>
      <c r="M103" s="155"/>
      <c r="N103" s="121"/>
      <c r="O103" s="97">
        <f t="shared" ref="O103:O136" si="11">M103*N103</f>
        <v>0</v>
      </c>
      <c r="P103" s="97">
        <f t="shared" ref="P103:Q122" si="12">$O103*P$16</f>
        <v>0</v>
      </c>
      <c r="Q103" s="97">
        <f t="shared" si="12"/>
        <v>0</v>
      </c>
    </row>
    <row r="104" spans="3:17" x14ac:dyDescent="0.25">
      <c r="C104" s="138"/>
      <c r="D104" s="155"/>
      <c r="E104" s="121"/>
      <c r="F104" s="97">
        <f t="shared" si="10"/>
        <v>0</v>
      </c>
      <c r="G104" s="158"/>
      <c r="H104" s="139"/>
      <c r="I104" s="128" t="e">
        <f>VLOOKUP(H104,Presupuesto!$B$11:$C$565,2,0)</f>
        <v>#N/A</v>
      </c>
      <c r="J104" s="98" t="str">
        <f>$J$103</f>
        <v>Investigación Científica</v>
      </c>
      <c r="K104" s="98" t="s">
        <v>412</v>
      </c>
      <c r="L104" s="138"/>
      <c r="M104" s="155"/>
      <c r="N104" s="121"/>
      <c r="O104" s="97">
        <f t="shared" si="11"/>
        <v>0</v>
      </c>
      <c r="P104" s="97">
        <f t="shared" si="12"/>
        <v>0</v>
      </c>
      <c r="Q104" s="97">
        <f t="shared" si="12"/>
        <v>0</v>
      </c>
    </row>
    <row r="105" spans="3:17" x14ac:dyDescent="0.25">
      <c r="C105" s="138"/>
      <c r="D105" s="155"/>
      <c r="E105" s="121"/>
      <c r="F105" s="97">
        <f t="shared" si="10"/>
        <v>0</v>
      </c>
      <c r="G105" s="158"/>
      <c r="H105" s="139"/>
      <c r="I105" s="128" t="e">
        <f>VLOOKUP(H105,Presupuesto!$B$11:$C$565,2,0)</f>
        <v>#N/A</v>
      </c>
      <c r="J105" s="98" t="str">
        <f t="shared" ref="J105:J136" si="13">$J$103</f>
        <v>Investigación Científica</v>
      </c>
      <c r="K105" s="98" t="s">
        <v>412</v>
      </c>
      <c r="L105" s="138"/>
      <c r="M105" s="155"/>
      <c r="N105" s="121"/>
      <c r="O105" s="97">
        <f t="shared" si="11"/>
        <v>0</v>
      </c>
      <c r="P105" s="97">
        <f t="shared" si="12"/>
        <v>0</v>
      </c>
      <c r="Q105" s="97">
        <f t="shared" si="12"/>
        <v>0</v>
      </c>
    </row>
    <row r="106" spans="3:17" x14ac:dyDescent="0.25">
      <c r="C106" s="138"/>
      <c r="D106" s="155"/>
      <c r="E106" s="121"/>
      <c r="F106" s="97">
        <f t="shared" si="10"/>
        <v>0</v>
      </c>
      <c r="G106" s="158"/>
      <c r="H106" s="139"/>
      <c r="I106" s="128" t="e">
        <f>VLOOKUP(H106,Presupuesto!$B$11:$C$565,2,0)</f>
        <v>#N/A</v>
      </c>
      <c r="J106" s="98" t="str">
        <f t="shared" si="13"/>
        <v>Investigación Científica</v>
      </c>
      <c r="K106" s="98" t="s">
        <v>412</v>
      </c>
      <c r="L106" s="138"/>
      <c r="M106" s="155"/>
      <c r="N106" s="121"/>
      <c r="O106" s="97">
        <f t="shared" si="11"/>
        <v>0</v>
      </c>
      <c r="P106" s="97">
        <f t="shared" si="12"/>
        <v>0</v>
      </c>
      <c r="Q106" s="97">
        <f t="shared" si="12"/>
        <v>0</v>
      </c>
    </row>
    <row r="107" spans="3:17" x14ac:dyDescent="0.25">
      <c r="C107" s="138"/>
      <c r="D107" s="155"/>
      <c r="E107" s="121"/>
      <c r="F107" s="97">
        <f t="shared" si="10"/>
        <v>0</v>
      </c>
      <c r="G107" s="158"/>
      <c r="H107" s="139"/>
      <c r="I107" s="128" t="e">
        <f>VLOOKUP(H107,Presupuesto!$B$11:$C$565,2,0)</f>
        <v>#N/A</v>
      </c>
      <c r="J107" s="98" t="str">
        <f t="shared" si="13"/>
        <v>Investigación Científica</v>
      </c>
      <c r="K107" s="98" t="s">
        <v>401</v>
      </c>
      <c r="L107" s="138"/>
      <c r="M107" s="155"/>
      <c r="N107" s="121"/>
      <c r="O107" s="97">
        <f t="shared" si="11"/>
        <v>0</v>
      </c>
      <c r="P107" s="97">
        <f t="shared" si="12"/>
        <v>0</v>
      </c>
      <c r="Q107" s="97">
        <f t="shared" si="12"/>
        <v>0</v>
      </c>
    </row>
    <row r="108" spans="3:17" x14ac:dyDescent="0.25">
      <c r="C108" s="138"/>
      <c r="D108" s="155"/>
      <c r="E108" s="121"/>
      <c r="F108" s="97">
        <f t="shared" si="10"/>
        <v>0</v>
      </c>
      <c r="G108" s="158"/>
      <c r="H108" s="139"/>
      <c r="I108" s="128" t="e">
        <f>VLOOKUP(H108,Presupuesto!$B$11:$C$565,2,0)</f>
        <v>#N/A</v>
      </c>
      <c r="J108" s="98" t="str">
        <f t="shared" si="13"/>
        <v>Investigación Científica</v>
      </c>
      <c r="K108" s="98" t="s">
        <v>412</v>
      </c>
      <c r="L108" s="138"/>
      <c r="M108" s="155"/>
      <c r="N108" s="121"/>
      <c r="O108" s="97">
        <f t="shared" si="11"/>
        <v>0</v>
      </c>
      <c r="P108" s="97">
        <f t="shared" si="12"/>
        <v>0</v>
      </c>
      <c r="Q108" s="97">
        <f t="shared" si="12"/>
        <v>0</v>
      </c>
    </row>
    <row r="109" spans="3:17" x14ac:dyDescent="0.25">
      <c r="C109" s="138"/>
      <c r="D109" s="155"/>
      <c r="E109" s="121"/>
      <c r="F109" s="97">
        <f t="shared" si="10"/>
        <v>0</v>
      </c>
      <c r="G109" s="158"/>
      <c r="H109" s="139"/>
      <c r="I109" s="128" t="e">
        <f>VLOOKUP(H109,Presupuesto!$B$11:$C$565,2,0)</f>
        <v>#N/A</v>
      </c>
      <c r="J109" s="98" t="str">
        <f t="shared" si="13"/>
        <v>Investigación Científica</v>
      </c>
      <c r="K109" s="98" t="s">
        <v>412</v>
      </c>
      <c r="L109" s="138"/>
      <c r="M109" s="155"/>
      <c r="N109" s="121"/>
      <c r="O109" s="97">
        <f t="shared" si="11"/>
        <v>0</v>
      </c>
      <c r="P109" s="97">
        <f t="shared" si="12"/>
        <v>0</v>
      </c>
      <c r="Q109" s="97">
        <f t="shared" si="12"/>
        <v>0</v>
      </c>
    </row>
    <row r="110" spans="3:17" x14ac:dyDescent="0.25">
      <c r="C110" s="138"/>
      <c r="D110" s="155"/>
      <c r="E110" s="121"/>
      <c r="F110" s="97">
        <f t="shared" si="10"/>
        <v>0</v>
      </c>
      <c r="G110" s="158"/>
      <c r="H110" s="139"/>
      <c r="I110" s="128" t="e">
        <f>VLOOKUP(H110,Presupuesto!$B$11:$C$565,2,0)</f>
        <v>#N/A</v>
      </c>
      <c r="J110" s="98" t="str">
        <f t="shared" si="13"/>
        <v>Investigación Científica</v>
      </c>
      <c r="K110" s="98" t="s">
        <v>412</v>
      </c>
      <c r="L110" s="138"/>
      <c r="M110" s="155"/>
      <c r="N110" s="121"/>
      <c r="O110" s="97">
        <f t="shared" si="11"/>
        <v>0</v>
      </c>
      <c r="P110" s="97">
        <f t="shared" si="12"/>
        <v>0</v>
      </c>
      <c r="Q110" s="97">
        <f t="shared" si="12"/>
        <v>0</v>
      </c>
    </row>
    <row r="111" spans="3:17" x14ac:dyDescent="0.25">
      <c r="C111" s="138"/>
      <c r="D111" s="155"/>
      <c r="E111" s="121"/>
      <c r="F111" s="97">
        <f t="shared" si="10"/>
        <v>0</v>
      </c>
      <c r="G111" s="158"/>
      <c r="H111" s="139"/>
      <c r="I111" s="128" t="e">
        <f>VLOOKUP(H111,Presupuesto!$B$11:$C$565,2,0)</f>
        <v>#N/A</v>
      </c>
      <c r="J111" s="98" t="str">
        <f t="shared" si="13"/>
        <v>Investigación Científica</v>
      </c>
      <c r="K111" s="98" t="s">
        <v>412</v>
      </c>
      <c r="L111" s="138"/>
      <c r="M111" s="155"/>
      <c r="N111" s="121"/>
      <c r="O111" s="97">
        <f t="shared" si="11"/>
        <v>0</v>
      </c>
      <c r="P111" s="97">
        <f t="shared" si="12"/>
        <v>0</v>
      </c>
      <c r="Q111" s="97">
        <f t="shared" si="12"/>
        <v>0</v>
      </c>
    </row>
    <row r="112" spans="3:17" x14ac:dyDescent="0.25">
      <c r="C112" s="138"/>
      <c r="D112" s="155"/>
      <c r="E112" s="121"/>
      <c r="F112" s="97">
        <f t="shared" si="10"/>
        <v>0</v>
      </c>
      <c r="G112" s="158"/>
      <c r="H112" s="139"/>
      <c r="I112" s="128" t="e">
        <f>VLOOKUP(H112,Presupuesto!$B$11:$C$565,2,0)</f>
        <v>#N/A</v>
      </c>
      <c r="J112" s="98" t="str">
        <f t="shared" si="13"/>
        <v>Investigación Científica</v>
      </c>
      <c r="K112" s="98" t="s">
        <v>412</v>
      </c>
      <c r="L112" s="138"/>
      <c r="M112" s="155"/>
      <c r="N112" s="121"/>
      <c r="O112" s="97">
        <f t="shared" si="11"/>
        <v>0</v>
      </c>
      <c r="P112" s="97">
        <f t="shared" si="12"/>
        <v>0</v>
      </c>
      <c r="Q112" s="97">
        <f t="shared" si="12"/>
        <v>0</v>
      </c>
    </row>
    <row r="113" spans="3:17" x14ac:dyDescent="0.25">
      <c r="C113" s="138"/>
      <c r="D113" s="155"/>
      <c r="E113" s="121"/>
      <c r="F113" s="97">
        <f t="shared" si="10"/>
        <v>0</v>
      </c>
      <c r="G113" s="158"/>
      <c r="H113" s="139"/>
      <c r="I113" s="128" t="e">
        <f>VLOOKUP(H113,Presupuesto!$B$11:$C$565,2,0)</f>
        <v>#N/A</v>
      </c>
      <c r="J113" s="98" t="str">
        <f t="shared" si="13"/>
        <v>Investigación Científica</v>
      </c>
      <c r="K113" s="98" t="s">
        <v>412</v>
      </c>
      <c r="L113" s="138"/>
      <c r="M113" s="155"/>
      <c r="N113" s="121"/>
      <c r="O113" s="97">
        <f t="shared" si="11"/>
        <v>0</v>
      </c>
      <c r="P113" s="97">
        <f t="shared" si="12"/>
        <v>0</v>
      </c>
      <c r="Q113" s="97">
        <f t="shared" si="12"/>
        <v>0</v>
      </c>
    </row>
    <row r="114" spans="3:17" x14ac:dyDescent="0.25">
      <c r="C114" s="138"/>
      <c r="D114" s="155"/>
      <c r="E114" s="121"/>
      <c r="F114" s="97">
        <f t="shared" si="10"/>
        <v>0</v>
      </c>
      <c r="G114" s="158"/>
      <c r="H114" s="139"/>
      <c r="I114" s="128" t="e">
        <f>VLOOKUP(H114,Presupuesto!$B$11:$C$565,2,0)</f>
        <v>#N/A</v>
      </c>
      <c r="J114" s="98" t="str">
        <f t="shared" si="13"/>
        <v>Investigación Científica</v>
      </c>
      <c r="K114" s="98" t="s">
        <v>412</v>
      </c>
      <c r="L114" s="138"/>
      <c r="M114" s="155"/>
      <c r="N114" s="121"/>
      <c r="O114" s="97">
        <f t="shared" si="11"/>
        <v>0</v>
      </c>
      <c r="P114" s="97">
        <f t="shared" si="12"/>
        <v>0</v>
      </c>
      <c r="Q114" s="97">
        <f t="shared" si="12"/>
        <v>0</v>
      </c>
    </row>
    <row r="115" spans="3:17" x14ac:dyDescent="0.25">
      <c r="C115" s="138"/>
      <c r="D115" s="155"/>
      <c r="E115" s="121"/>
      <c r="F115" s="97">
        <f t="shared" si="10"/>
        <v>0</v>
      </c>
      <c r="G115" s="158"/>
      <c r="H115" s="139"/>
      <c r="I115" s="128" t="e">
        <f>VLOOKUP(H115,Presupuesto!$B$11:$C$565,2,0)</f>
        <v>#N/A</v>
      </c>
      <c r="J115" s="98" t="str">
        <f t="shared" si="13"/>
        <v>Investigación Científica</v>
      </c>
      <c r="K115" s="98" t="s">
        <v>412</v>
      </c>
      <c r="L115" s="138"/>
      <c r="M115" s="155"/>
      <c r="N115" s="121"/>
      <c r="O115" s="97">
        <f t="shared" si="11"/>
        <v>0</v>
      </c>
      <c r="P115" s="97">
        <f t="shared" si="12"/>
        <v>0</v>
      </c>
      <c r="Q115" s="97">
        <f t="shared" si="12"/>
        <v>0</v>
      </c>
    </row>
    <row r="116" spans="3:17" x14ac:dyDescent="0.25">
      <c r="C116" s="138"/>
      <c r="D116" s="155"/>
      <c r="E116" s="121"/>
      <c r="F116" s="97">
        <f t="shared" si="10"/>
        <v>0</v>
      </c>
      <c r="G116" s="158"/>
      <c r="H116" s="139"/>
      <c r="I116" s="128" t="e">
        <f>VLOOKUP(H116,Presupuesto!$B$11:$C$565,2,0)</f>
        <v>#N/A</v>
      </c>
      <c r="J116" s="98" t="str">
        <f t="shared" si="13"/>
        <v>Investigación Científica</v>
      </c>
      <c r="K116" s="98" t="s">
        <v>412</v>
      </c>
      <c r="L116" s="138"/>
      <c r="M116" s="155"/>
      <c r="N116" s="121"/>
      <c r="O116" s="97">
        <f t="shared" si="11"/>
        <v>0</v>
      </c>
      <c r="P116" s="97">
        <f t="shared" si="12"/>
        <v>0</v>
      </c>
      <c r="Q116" s="97">
        <f t="shared" si="12"/>
        <v>0</v>
      </c>
    </row>
    <row r="117" spans="3:17" x14ac:dyDescent="0.25">
      <c r="C117" s="138"/>
      <c r="D117" s="155"/>
      <c r="E117" s="121"/>
      <c r="F117" s="97">
        <f t="shared" si="10"/>
        <v>0</v>
      </c>
      <c r="G117" s="158"/>
      <c r="H117" s="139"/>
      <c r="I117" s="128" t="e">
        <f>VLOOKUP(H117,Presupuesto!$B$11:$C$565,2,0)</f>
        <v>#N/A</v>
      </c>
      <c r="J117" s="98" t="str">
        <f t="shared" si="13"/>
        <v>Investigación Científica</v>
      </c>
      <c r="K117" s="98" t="s">
        <v>412</v>
      </c>
      <c r="L117" s="138"/>
      <c r="M117" s="155"/>
      <c r="N117" s="121"/>
      <c r="O117" s="97">
        <f t="shared" si="11"/>
        <v>0</v>
      </c>
      <c r="P117" s="97">
        <f t="shared" si="12"/>
        <v>0</v>
      </c>
      <c r="Q117" s="97">
        <f t="shared" si="12"/>
        <v>0</v>
      </c>
    </row>
    <row r="118" spans="3:17" x14ac:dyDescent="0.25">
      <c r="C118" s="138"/>
      <c r="D118" s="155"/>
      <c r="E118" s="121"/>
      <c r="F118" s="97">
        <f t="shared" si="10"/>
        <v>0</v>
      </c>
      <c r="G118" s="158"/>
      <c r="H118" s="139"/>
      <c r="I118" s="128" t="e">
        <f>VLOOKUP(H118,Presupuesto!$B$11:$C$565,2,0)</f>
        <v>#N/A</v>
      </c>
      <c r="J118" s="98" t="str">
        <f t="shared" si="13"/>
        <v>Investigación Científica</v>
      </c>
      <c r="K118" s="98" t="s">
        <v>412</v>
      </c>
      <c r="L118" s="138"/>
      <c r="M118" s="155"/>
      <c r="N118" s="121"/>
      <c r="O118" s="97">
        <f t="shared" si="11"/>
        <v>0</v>
      </c>
      <c r="P118" s="97">
        <f t="shared" si="12"/>
        <v>0</v>
      </c>
      <c r="Q118" s="97">
        <f t="shared" si="12"/>
        <v>0</v>
      </c>
    </row>
    <row r="119" spans="3:17" x14ac:dyDescent="0.25">
      <c r="C119" s="138"/>
      <c r="D119" s="155"/>
      <c r="E119" s="121"/>
      <c r="F119" s="97">
        <f t="shared" si="10"/>
        <v>0</v>
      </c>
      <c r="G119" s="158"/>
      <c r="H119" s="139"/>
      <c r="I119" s="128" t="e">
        <f>VLOOKUP(H119,Presupuesto!$B$11:$C$565,2,0)</f>
        <v>#N/A</v>
      </c>
      <c r="J119" s="98" t="str">
        <f t="shared" si="13"/>
        <v>Investigación Científica</v>
      </c>
      <c r="K119" s="98" t="s">
        <v>412</v>
      </c>
      <c r="L119" s="138"/>
      <c r="M119" s="155"/>
      <c r="N119" s="121"/>
      <c r="O119" s="97">
        <f t="shared" si="11"/>
        <v>0</v>
      </c>
      <c r="P119" s="97">
        <f t="shared" si="12"/>
        <v>0</v>
      </c>
      <c r="Q119" s="97">
        <f t="shared" si="12"/>
        <v>0</v>
      </c>
    </row>
    <row r="120" spans="3:17" x14ac:dyDescent="0.25">
      <c r="C120" s="138"/>
      <c r="D120" s="155"/>
      <c r="E120" s="121"/>
      <c r="F120" s="97">
        <f t="shared" si="10"/>
        <v>0</v>
      </c>
      <c r="G120" s="158"/>
      <c r="H120" s="139"/>
      <c r="I120" s="128" t="e">
        <f>VLOOKUP(H120,Presupuesto!$B$11:$C$565,2,0)</f>
        <v>#N/A</v>
      </c>
      <c r="J120" s="98" t="str">
        <f t="shared" si="13"/>
        <v>Investigación Científica</v>
      </c>
      <c r="K120" s="98" t="s">
        <v>412</v>
      </c>
      <c r="L120" s="138"/>
      <c r="M120" s="155"/>
      <c r="N120" s="121"/>
      <c r="O120" s="97">
        <f t="shared" si="11"/>
        <v>0</v>
      </c>
      <c r="P120" s="97">
        <f t="shared" si="12"/>
        <v>0</v>
      </c>
      <c r="Q120" s="97">
        <f t="shared" si="12"/>
        <v>0</v>
      </c>
    </row>
    <row r="121" spans="3:17" x14ac:dyDescent="0.25">
      <c r="C121" s="138"/>
      <c r="D121" s="155"/>
      <c r="E121" s="121"/>
      <c r="F121" s="97">
        <f t="shared" si="10"/>
        <v>0</v>
      </c>
      <c r="G121" s="158"/>
      <c r="H121" s="139"/>
      <c r="I121" s="128" t="e">
        <f>VLOOKUP(H121,Presupuesto!$B$11:$C$565,2,0)</f>
        <v>#N/A</v>
      </c>
      <c r="J121" s="98" t="str">
        <f t="shared" si="13"/>
        <v>Investigación Científica</v>
      </c>
      <c r="K121" s="98" t="s">
        <v>412</v>
      </c>
      <c r="L121" s="138"/>
      <c r="M121" s="155"/>
      <c r="N121" s="121"/>
      <c r="O121" s="97">
        <f t="shared" si="11"/>
        <v>0</v>
      </c>
      <c r="P121" s="97">
        <f t="shared" si="12"/>
        <v>0</v>
      </c>
      <c r="Q121" s="97">
        <f t="shared" si="12"/>
        <v>0</v>
      </c>
    </row>
    <row r="122" spans="3:17" x14ac:dyDescent="0.25">
      <c r="C122" s="138"/>
      <c r="D122" s="155"/>
      <c r="E122" s="121"/>
      <c r="F122" s="97">
        <f t="shared" si="10"/>
        <v>0</v>
      </c>
      <c r="G122" s="158"/>
      <c r="H122" s="139"/>
      <c r="I122" s="128" t="e">
        <f>VLOOKUP(H122,Presupuesto!$B$11:$C$565,2,0)</f>
        <v>#N/A</v>
      </c>
      <c r="J122" s="98" t="str">
        <f t="shared" si="13"/>
        <v>Investigación Científica</v>
      </c>
      <c r="K122" s="98" t="s">
        <v>412</v>
      </c>
      <c r="L122" s="138"/>
      <c r="M122" s="155"/>
      <c r="N122" s="121"/>
      <c r="O122" s="97">
        <f t="shared" si="11"/>
        <v>0</v>
      </c>
      <c r="P122" s="97">
        <f t="shared" si="12"/>
        <v>0</v>
      </c>
      <c r="Q122" s="97">
        <f t="shared" si="12"/>
        <v>0</v>
      </c>
    </row>
    <row r="123" spans="3:17" x14ac:dyDescent="0.25">
      <c r="C123" s="138"/>
      <c r="D123" s="155"/>
      <c r="E123" s="121"/>
      <c r="F123" s="97">
        <f t="shared" si="10"/>
        <v>0</v>
      </c>
      <c r="G123" s="158"/>
      <c r="H123" s="139"/>
      <c r="I123" s="128" t="e">
        <f>VLOOKUP(H123,Presupuesto!$B$11:$C$565,2,0)</f>
        <v>#N/A</v>
      </c>
      <c r="J123" s="98" t="str">
        <f t="shared" si="13"/>
        <v>Investigación Científica</v>
      </c>
      <c r="K123" s="98" t="s">
        <v>412</v>
      </c>
      <c r="L123" s="138"/>
      <c r="M123" s="155"/>
      <c r="N123" s="121"/>
      <c r="O123" s="97">
        <f t="shared" si="11"/>
        <v>0</v>
      </c>
      <c r="P123" s="97">
        <f t="shared" ref="P123:Q136" si="14">$O123*P$16</f>
        <v>0</v>
      </c>
      <c r="Q123" s="97">
        <f t="shared" si="14"/>
        <v>0</v>
      </c>
    </row>
    <row r="124" spans="3:17" x14ac:dyDescent="0.25">
      <c r="C124" s="140"/>
      <c r="D124" s="148"/>
      <c r="E124" s="116"/>
      <c r="F124" s="97">
        <f t="shared" si="10"/>
        <v>0</v>
      </c>
      <c r="G124" s="158"/>
      <c r="H124" s="141"/>
      <c r="I124" s="128" t="e">
        <f>VLOOKUP(H124,Presupuesto!$B$11:$C$565,2,0)</f>
        <v>#N/A</v>
      </c>
      <c r="J124" s="98" t="str">
        <f t="shared" si="13"/>
        <v>Investigación Científica</v>
      </c>
      <c r="K124" s="98" t="s">
        <v>412</v>
      </c>
      <c r="L124" s="140"/>
      <c r="M124" s="148"/>
      <c r="N124" s="116"/>
      <c r="O124" s="97">
        <f t="shared" si="11"/>
        <v>0</v>
      </c>
      <c r="P124" s="97">
        <f t="shared" si="14"/>
        <v>0</v>
      </c>
      <c r="Q124" s="97">
        <f t="shared" si="14"/>
        <v>0</v>
      </c>
    </row>
    <row r="125" spans="3:17" x14ac:dyDescent="0.25">
      <c r="C125" s="140"/>
      <c r="D125" s="148"/>
      <c r="E125" s="116"/>
      <c r="F125" s="97">
        <f t="shared" si="10"/>
        <v>0</v>
      </c>
      <c r="G125" s="158"/>
      <c r="H125" s="141"/>
      <c r="I125" s="128" t="e">
        <f>VLOOKUP(H125,Presupuesto!$B$11:$C$565,2,0)</f>
        <v>#N/A</v>
      </c>
      <c r="J125" s="98" t="str">
        <f t="shared" si="13"/>
        <v>Investigación Científica</v>
      </c>
      <c r="K125" s="98" t="s">
        <v>412</v>
      </c>
      <c r="L125" s="140"/>
      <c r="M125" s="148"/>
      <c r="N125" s="116"/>
      <c r="O125" s="97">
        <f t="shared" si="11"/>
        <v>0</v>
      </c>
      <c r="P125" s="97">
        <f t="shared" si="14"/>
        <v>0</v>
      </c>
      <c r="Q125" s="97">
        <f t="shared" si="14"/>
        <v>0</v>
      </c>
    </row>
    <row r="126" spans="3:17" x14ac:dyDescent="0.25">
      <c r="C126" s="140"/>
      <c r="D126" s="148"/>
      <c r="E126" s="116"/>
      <c r="F126" s="97">
        <f t="shared" si="10"/>
        <v>0</v>
      </c>
      <c r="G126" s="158"/>
      <c r="H126" s="141"/>
      <c r="I126" s="128" t="e">
        <f>VLOOKUP(H126,Presupuesto!$B$11:$C$565,2,0)</f>
        <v>#N/A</v>
      </c>
      <c r="J126" s="98" t="str">
        <f t="shared" si="13"/>
        <v>Investigación Científica</v>
      </c>
      <c r="K126" s="98" t="s">
        <v>412</v>
      </c>
      <c r="L126" s="140"/>
      <c r="M126" s="148"/>
      <c r="N126" s="116"/>
      <c r="O126" s="97">
        <f t="shared" si="11"/>
        <v>0</v>
      </c>
      <c r="P126" s="97">
        <f t="shared" si="14"/>
        <v>0</v>
      </c>
      <c r="Q126" s="97">
        <f t="shared" si="14"/>
        <v>0</v>
      </c>
    </row>
    <row r="127" spans="3:17" x14ac:dyDescent="0.25">
      <c r="C127" s="140"/>
      <c r="D127" s="148"/>
      <c r="E127" s="116"/>
      <c r="F127" s="97">
        <f t="shared" si="10"/>
        <v>0</v>
      </c>
      <c r="G127" s="158"/>
      <c r="H127" s="141"/>
      <c r="I127" s="128" t="e">
        <f>VLOOKUP(H127,Presupuesto!$B$11:$C$565,2,0)</f>
        <v>#N/A</v>
      </c>
      <c r="J127" s="98" t="str">
        <f t="shared" si="13"/>
        <v>Investigación Científica</v>
      </c>
      <c r="K127" s="98" t="s">
        <v>412</v>
      </c>
      <c r="L127" s="140"/>
      <c r="M127" s="148"/>
      <c r="N127" s="116"/>
      <c r="O127" s="97">
        <f t="shared" si="11"/>
        <v>0</v>
      </c>
      <c r="P127" s="97">
        <f t="shared" si="14"/>
        <v>0</v>
      </c>
      <c r="Q127" s="97">
        <f t="shared" si="14"/>
        <v>0</v>
      </c>
    </row>
    <row r="128" spans="3:17" x14ac:dyDescent="0.25">
      <c r="C128" s="140"/>
      <c r="D128" s="148"/>
      <c r="E128" s="116"/>
      <c r="F128" s="97">
        <f t="shared" si="10"/>
        <v>0</v>
      </c>
      <c r="G128" s="158"/>
      <c r="H128" s="141"/>
      <c r="I128" s="128" t="e">
        <f>VLOOKUP(H128,Presupuesto!$B$11:$C$565,2,0)</f>
        <v>#N/A</v>
      </c>
      <c r="J128" s="98" t="str">
        <f t="shared" si="13"/>
        <v>Investigación Científica</v>
      </c>
      <c r="K128" s="98" t="s">
        <v>412</v>
      </c>
      <c r="L128" s="140"/>
      <c r="M128" s="148"/>
      <c r="N128" s="116"/>
      <c r="O128" s="97">
        <f t="shared" si="11"/>
        <v>0</v>
      </c>
      <c r="P128" s="97">
        <f t="shared" si="14"/>
        <v>0</v>
      </c>
      <c r="Q128" s="97">
        <f t="shared" si="14"/>
        <v>0</v>
      </c>
    </row>
    <row r="129" spans="3:17" x14ac:dyDescent="0.25">
      <c r="C129" s="140"/>
      <c r="D129" s="148"/>
      <c r="E129" s="116"/>
      <c r="F129" s="97">
        <f t="shared" si="10"/>
        <v>0</v>
      </c>
      <c r="G129" s="158"/>
      <c r="H129" s="141"/>
      <c r="I129" s="128" t="e">
        <f>VLOOKUP(H129,Presupuesto!$B$11:$C$565,2,0)</f>
        <v>#N/A</v>
      </c>
      <c r="J129" s="98" t="str">
        <f t="shared" si="13"/>
        <v>Investigación Científica</v>
      </c>
      <c r="K129" s="98" t="s">
        <v>412</v>
      </c>
      <c r="L129" s="140"/>
      <c r="M129" s="148"/>
      <c r="N129" s="116"/>
      <c r="O129" s="97">
        <f t="shared" si="11"/>
        <v>0</v>
      </c>
      <c r="P129" s="97">
        <f t="shared" si="14"/>
        <v>0</v>
      </c>
      <c r="Q129" s="97">
        <f t="shared" si="14"/>
        <v>0</v>
      </c>
    </row>
    <row r="130" spans="3:17" x14ac:dyDescent="0.25">
      <c r="C130" s="140"/>
      <c r="D130" s="148"/>
      <c r="E130" s="116"/>
      <c r="F130" s="97">
        <f t="shared" si="10"/>
        <v>0</v>
      </c>
      <c r="G130" s="158"/>
      <c r="H130" s="141"/>
      <c r="I130" s="128" t="e">
        <f>VLOOKUP(H130,Presupuesto!$B$11:$C$565,2,0)</f>
        <v>#N/A</v>
      </c>
      <c r="J130" s="98" t="str">
        <f t="shared" si="13"/>
        <v>Investigación Científica</v>
      </c>
      <c r="K130" s="98" t="s">
        <v>412</v>
      </c>
      <c r="L130" s="140"/>
      <c r="M130" s="148"/>
      <c r="N130" s="116"/>
      <c r="O130" s="97">
        <f t="shared" si="11"/>
        <v>0</v>
      </c>
      <c r="P130" s="97">
        <f t="shared" si="14"/>
        <v>0</v>
      </c>
      <c r="Q130" s="97">
        <f t="shared" si="14"/>
        <v>0</v>
      </c>
    </row>
    <row r="131" spans="3:17" x14ac:dyDescent="0.25">
      <c r="C131" s="140"/>
      <c r="D131" s="148"/>
      <c r="E131" s="116"/>
      <c r="F131" s="97">
        <f t="shared" si="10"/>
        <v>0</v>
      </c>
      <c r="G131" s="158"/>
      <c r="H131" s="141"/>
      <c r="I131" s="128" t="e">
        <f>VLOOKUP(H131,Presupuesto!$B$11:$C$565,2,0)</f>
        <v>#N/A</v>
      </c>
      <c r="J131" s="98" t="str">
        <f t="shared" si="13"/>
        <v>Investigación Científica</v>
      </c>
      <c r="K131" s="98" t="s">
        <v>412</v>
      </c>
      <c r="L131" s="140"/>
      <c r="M131" s="148"/>
      <c r="N131" s="116"/>
      <c r="O131" s="97">
        <f t="shared" si="11"/>
        <v>0</v>
      </c>
      <c r="P131" s="97">
        <f t="shared" si="14"/>
        <v>0</v>
      </c>
      <c r="Q131" s="97">
        <f t="shared" si="14"/>
        <v>0</v>
      </c>
    </row>
    <row r="132" spans="3:17" x14ac:dyDescent="0.25">
      <c r="C132" s="142"/>
      <c r="D132" s="148"/>
      <c r="E132" s="116"/>
      <c r="F132" s="97">
        <f t="shared" si="10"/>
        <v>0</v>
      </c>
      <c r="G132" s="158"/>
      <c r="H132" s="143"/>
      <c r="I132" s="128" t="e">
        <f>VLOOKUP(H132,Presupuesto!$B$11:$C$565,2,0)</f>
        <v>#N/A</v>
      </c>
      <c r="J132" s="98" t="str">
        <f t="shared" si="13"/>
        <v>Investigación Científica</v>
      </c>
      <c r="K132" s="98" t="s">
        <v>403</v>
      </c>
      <c r="L132" s="142"/>
      <c r="M132" s="148"/>
      <c r="N132" s="116"/>
      <c r="O132" s="97">
        <f t="shared" si="11"/>
        <v>0</v>
      </c>
      <c r="P132" s="97">
        <f t="shared" si="14"/>
        <v>0</v>
      </c>
      <c r="Q132" s="97">
        <f t="shared" si="14"/>
        <v>0</v>
      </c>
    </row>
    <row r="133" spans="3:17" x14ac:dyDescent="0.25">
      <c r="C133" s="142"/>
      <c r="D133" s="148"/>
      <c r="E133" s="116"/>
      <c r="F133" s="97">
        <f t="shared" si="10"/>
        <v>0</v>
      </c>
      <c r="G133" s="158"/>
      <c r="H133" s="143"/>
      <c r="I133" s="128" t="e">
        <f>VLOOKUP(H133,Presupuesto!$B$11:$C$565,2,0)</f>
        <v>#N/A</v>
      </c>
      <c r="J133" s="98" t="str">
        <f t="shared" si="13"/>
        <v>Investigación Científica</v>
      </c>
      <c r="K133" s="98" t="s">
        <v>412</v>
      </c>
      <c r="L133" s="142"/>
      <c r="M133" s="148"/>
      <c r="N133" s="116"/>
      <c r="O133" s="97">
        <f t="shared" si="11"/>
        <v>0</v>
      </c>
      <c r="P133" s="97">
        <f t="shared" si="14"/>
        <v>0</v>
      </c>
      <c r="Q133" s="97">
        <f t="shared" si="14"/>
        <v>0</v>
      </c>
    </row>
    <row r="134" spans="3:17" x14ac:dyDescent="0.25">
      <c r="C134" s="142"/>
      <c r="D134" s="148"/>
      <c r="E134" s="116"/>
      <c r="F134" s="97">
        <f t="shared" si="10"/>
        <v>0</v>
      </c>
      <c r="G134" s="158"/>
      <c r="H134" s="143"/>
      <c r="I134" s="128" t="e">
        <f>VLOOKUP(H134,Presupuesto!$B$11:$C$565,2,0)</f>
        <v>#N/A</v>
      </c>
      <c r="J134" s="98" t="str">
        <f t="shared" si="13"/>
        <v>Investigación Científica</v>
      </c>
      <c r="K134" s="98" t="s">
        <v>412</v>
      </c>
      <c r="L134" s="142"/>
      <c r="M134" s="148"/>
      <c r="N134" s="116"/>
      <c r="O134" s="97">
        <f t="shared" si="11"/>
        <v>0</v>
      </c>
      <c r="P134" s="97">
        <f t="shared" si="14"/>
        <v>0</v>
      </c>
      <c r="Q134" s="97">
        <f t="shared" si="14"/>
        <v>0</v>
      </c>
    </row>
    <row r="135" spans="3:17" x14ac:dyDescent="0.25">
      <c r="C135" s="142"/>
      <c r="D135" s="148"/>
      <c r="E135" s="116"/>
      <c r="F135" s="97">
        <f t="shared" si="10"/>
        <v>0</v>
      </c>
      <c r="G135" s="158"/>
      <c r="H135" s="143"/>
      <c r="I135" s="128" t="e">
        <f>VLOOKUP(H135,Presupuesto!$B$11:$C$565,2,0)</f>
        <v>#N/A</v>
      </c>
      <c r="J135" s="98" t="str">
        <f t="shared" si="13"/>
        <v>Investigación Científica</v>
      </c>
      <c r="K135" s="98" t="s">
        <v>412</v>
      </c>
      <c r="L135" s="142"/>
      <c r="M135" s="148"/>
      <c r="N135" s="116"/>
      <c r="O135" s="97">
        <f t="shared" si="11"/>
        <v>0</v>
      </c>
      <c r="P135" s="97">
        <f t="shared" si="14"/>
        <v>0</v>
      </c>
      <c r="Q135" s="97">
        <f t="shared" si="14"/>
        <v>0</v>
      </c>
    </row>
    <row r="136" spans="3:17" ht="15.75" thickBot="1" x14ac:dyDescent="0.3">
      <c r="C136" s="144"/>
      <c r="D136" s="156"/>
      <c r="E136" s="103"/>
      <c r="F136" s="105">
        <f t="shared" si="10"/>
        <v>0</v>
      </c>
      <c r="G136" s="159"/>
      <c r="H136" s="145"/>
      <c r="I136" s="130" t="e">
        <f>VLOOKUP(H136,Presupuesto!$B$11:$C$565,2,0)</f>
        <v>#N/A</v>
      </c>
      <c r="J136" s="106" t="str">
        <f t="shared" si="13"/>
        <v>Investigación Científica</v>
      </c>
      <c r="K136" s="122" t="s">
        <v>394</v>
      </c>
      <c r="L136" s="144"/>
      <c r="M136" s="156"/>
      <c r="N136" s="103"/>
      <c r="O136" s="105">
        <f t="shared" si="11"/>
        <v>0</v>
      </c>
      <c r="P136" s="105">
        <f t="shared" si="14"/>
        <v>0</v>
      </c>
      <c r="Q136" s="105">
        <f t="shared" si="14"/>
        <v>0</v>
      </c>
    </row>
    <row r="138" spans="3:17" ht="15.75" thickBot="1" x14ac:dyDescent="0.3"/>
    <row r="139" spans="3:17" ht="15.75" thickBot="1" x14ac:dyDescent="0.3">
      <c r="C139" s="154" t="s">
        <v>53</v>
      </c>
      <c r="D139" s="368">
        <f>SUM(F146:F179)</f>
        <v>0</v>
      </c>
      <c r="G139" s="79"/>
      <c r="H139" s="70"/>
      <c r="I139" s="70"/>
    </row>
    <row r="140" spans="3:17" x14ac:dyDescent="0.25">
      <c r="G140" s="79"/>
      <c r="H140" s="70"/>
      <c r="I140" s="70"/>
    </row>
    <row r="141" spans="3:17" x14ac:dyDescent="0.25">
      <c r="F141" s="70"/>
      <c r="G141" s="79"/>
      <c r="H141" s="70"/>
      <c r="I141" s="70"/>
    </row>
    <row r="142" spans="3:17" ht="15.75" x14ac:dyDescent="0.25">
      <c r="C142" s="300" t="s">
        <v>392</v>
      </c>
      <c r="D142" s="366"/>
      <c r="F142" s="70"/>
      <c r="G142" s="79"/>
      <c r="H142" s="70"/>
      <c r="I142" s="70"/>
    </row>
    <row r="143" spans="3:17" ht="18.75" x14ac:dyDescent="0.25">
      <c r="C143" s="208" t="e">
        <f>IFERROR(VLOOKUP(D142,'1. Desarrollo e Innov. Curricu.'!$E:$F,2,FALSE),IFERROR(VLOOKUP(D142,'10. Posgrado'!$E:$F,2,FALSE),IFERROR(VLOOKUP(D142,'3.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Posgrado'!#REF!,2,FALSE),IFERROR(VLOOKUP(D142,'17. Gestión TIC'!$E:$F,2,FALSE),IFERROR(VLOOKUP(D142,'16. Desa. del Sistema Educ.Sup.'!$E:$F,2,FALSE),IFERROR(VLOOKUP(D142,'9. Cultura de Inno. Insti...'!$E:$F,2,FALSE),VLOOKUP(D142,'7. Lo Esencial de la Reforma U.'!$E:$F,2,0)))))))))))))))))</f>
        <v>#N/A</v>
      </c>
      <c r="D143" s="31"/>
      <c r="F143" s="70"/>
      <c r="G143" s="79"/>
      <c r="H143" s="70"/>
      <c r="I143" s="70"/>
    </row>
    <row r="144" spans="3:17" ht="42.75" thickBot="1" x14ac:dyDescent="0.3">
      <c r="F144" s="93"/>
      <c r="G144" s="76"/>
      <c r="H144" s="76"/>
      <c r="I144" s="76"/>
      <c r="L144" s="224"/>
      <c r="M144" s="225"/>
      <c r="N144" s="224"/>
      <c r="O144" s="224"/>
      <c r="P144" s="227" t="s">
        <v>469</v>
      </c>
      <c r="Q144" s="227" t="s">
        <v>470</v>
      </c>
    </row>
    <row r="145" spans="3:17" ht="30.75" thickBot="1" x14ac:dyDescent="0.3">
      <c r="C145" s="127" t="s">
        <v>44</v>
      </c>
      <c r="D145" s="127" t="s">
        <v>55</v>
      </c>
      <c r="E145" s="134" t="s">
        <v>57</v>
      </c>
      <c r="F145" s="133" t="s">
        <v>27</v>
      </c>
      <c r="G145" s="131" t="s">
        <v>131</v>
      </c>
      <c r="H145" s="134" t="s">
        <v>46</v>
      </c>
      <c r="I145" s="131" t="s">
        <v>132</v>
      </c>
      <c r="J145" s="131" t="s">
        <v>410</v>
      </c>
      <c r="K145" s="131" t="s">
        <v>411</v>
      </c>
      <c r="L145" s="221" t="s">
        <v>21</v>
      </c>
      <c r="M145" s="221" t="s">
        <v>55</v>
      </c>
      <c r="N145" s="222" t="s">
        <v>467</v>
      </c>
      <c r="O145" s="223" t="s">
        <v>468</v>
      </c>
      <c r="P145" s="226">
        <v>0.7</v>
      </c>
      <c r="Q145" s="226">
        <v>0.3</v>
      </c>
    </row>
    <row r="146" spans="3:17" x14ac:dyDescent="0.25">
      <c r="C146" s="138"/>
      <c r="D146" s="155"/>
      <c r="E146" s="121"/>
      <c r="F146" s="97">
        <f t="shared" ref="F146:F179" si="15">D146*E146</f>
        <v>0</v>
      </c>
      <c r="G146" s="158"/>
      <c r="H146" s="139"/>
      <c r="I146" s="128" t="e">
        <f>VLOOKUP(H146,Presupuesto!$B$11:$C$565,2,0)</f>
        <v>#N/A</v>
      </c>
      <c r="J146" s="216" t="s">
        <v>1359</v>
      </c>
      <c r="K146" s="98" t="s">
        <v>412</v>
      </c>
      <c r="L146" s="138"/>
      <c r="M146" s="155"/>
      <c r="N146" s="121"/>
      <c r="O146" s="97">
        <f t="shared" ref="O146:O179" si="16">M146*N146</f>
        <v>0</v>
      </c>
      <c r="P146" s="97">
        <f t="shared" ref="P146:Q165" si="17">$O146*P$16</f>
        <v>0</v>
      </c>
      <c r="Q146" s="97">
        <f t="shared" si="17"/>
        <v>0</v>
      </c>
    </row>
    <row r="147" spans="3:17" x14ac:dyDescent="0.25">
      <c r="C147" s="138"/>
      <c r="D147" s="155"/>
      <c r="E147" s="121"/>
      <c r="F147" s="97">
        <f t="shared" si="15"/>
        <v>0</v>
      </c>
      <c r="G147" s="158"/>
      <c r="H147" s="139"/>
      <c r="I147" s="128" t="e">
        <f>VLOOKUP(H147,Presupuesto!$B$11:$C$565,2,0)</f>
        <v>#N/A</v>
      </c>
      <c r="J147" s="98" t="str">
        <f>$J$146</f>
        <v>Investigación Científica</v>
      </c>
      <c r="K147" s="98" t="s">
        <v>412</v>
      </c>
      <c r="L147" s="138"/>
      <c r="M147" s="155"/>
      <c r="N147" s="121"/>
      <c r="O147" s="97">
        <f t="shared" si="16"/>
        <v>0</v>
      </c>
      <c r="P147" s="97">
        <f t="shared" si="17"/>
        <v>0</v>
      </c>
      <c r="Q147" s="97">
        <f t="shared" si="17"/>
        <v>0</v>
      </c>
    </row>
    <row r="148" spans="3:17" x14ac:dyDescent="0.25">
      <c r="C148" s="138"/>
      <c r="D148" s="155"/>
      <c r="E148" s="121"/>
      <c r="F148" s="97">
        <f t="shared" si="15"/>
        <v>0</v>
      </c>
      <c r="G148" s="158"/>
      <c r="H148" s="139"/>
      <c r="I148" s="128" t="e">
        <f>VLOOKUP(H148,Presupuesto!$B$11:$C$565,2,0)</f>
        <v>#N/A</v>
      </c>
      <c r="J148" s="98" t="str">
        <f t="shared" ref="J148:J179" si="18">$J$146</f>
        <v>Investigación Científica</v>
      </c>
      <c r="K148" s="98" t="s">
        <v>412</v>
      </c>
      <c r="L148" s="138"/>
      <c r="M148" s="155"/>
      <c r="N148" s="121"/>
      <c r="O148" s="97">
        <f t="shared" si="16"/>
        <v>0</v>
      </c>
      <c r="P148" s="97">
        <f t="shared" si="17"/>
        <v>0</v>
      </c>
      <c r="Q148" s="97">
        <f t="shared" si="17"/>
        <v>0</v>
      </c>
    </row>
    <row r="149" spans="3:17" x14ac:dyDescent="0.25">
      <c r="C149" s="138"/>
      <c r="D149" s="155"/>
      <c r="E149" s="121"/>
      <c r="F149" s="97">
        <f t="shared" si="15"/>
        <v>0</v>
      </c>
      <c r="G149" s="158"/>
      <c r="H149" s="139"/>
      <c r="I149" s="128" t="e">
        <f>VLOOKUP(H149,Presupuesto!$B$11:$C$565,2,0)</f>
        <v>#N/A</v>
      </c>
      <c r="J149" s="98" t="str">
        <f t="shared" si="18"/>
        <v>Investigación Científica</v>
      </c>
      <c r="K149" s="98" t="s">
        <v>412</v>
      </c>
      <c r="L149" s="138"/>
      <c r="M149" s="155"/>
      <c r="N149" s="121"/>
      <c r="O149" s="97">
        <f t="shared" si="16"/>
        <v>0</v>
      </c>
      <c r="P149" s="97">
        <f t="shared" si="17"/>
        <v>0</v>
      </c>
      <c r="Q149" s="97">
        <f t="shared" si="17"/>
        <v>0</v>
      </c>
    </row>
    <row r="150" spans="3:17" x14ac:dyDescent="0.25">
      <c r="C150" s="138"/>
      <c r="D150" s="155"/>
      <c r="E150" s="121"/>
      <c r="F150" s="97">
        <f t="shared" si="15"/>
        <v>0</v>
      </c>
      <c r="G150" s="158"/>
      <c r="H150" s="139"/>
      <c r="I150" s="128" t="e">
        <f>VLOOKUP(H150,Presupuesto!$B$11:$C$565,2,0)</f>
        <v>#N/A</v>
      </c>
      <c r="J150" s="98" t="str">
        <f t="shared" si="18"/>
        <v>Investigación Científica</v>
      </c>
      <c r="K150" s="98" t="s">
        <v>401</v>
      </c>
      <c r="L150" s="138"/>
      <c r="M150" s="155"/>
      <c r="N150" s="121"/>
      <c r="O150" s="97">
        <f t="shared" si="16"/>
        <v>0</v>
      </c>
      <c r="P150" s="97">
        <f t="shared" si="17"/>
        <v>0</v>
      </c>
      <c r="Q150" s="97">
        <f t="shared" si="17"/>
        <v>0</v>
      </c>
    </row>
    <row r="151" spans="3:17" x14ac:dyDescent="0.25">
      <c r="C151" s="138"/>
      <c r="D151" s="155"/>
      <c r="E151" s="121"/>
      <c r="F151" s="97">
        <f t="shared" si="15"/>
        <v>0</v>
      </c>
      <c r="G151" s="158"/>
      <c r="H151" s="139"/>
      <c r="I151" s="128" t="e">
        <f>VLOOKUP(H151,Presupuesto!$B$11:$C$565,2,0)</f>
        <v>#N/A</v>
      </c>
      <c r="J151" s="98" t="str">
        <f t="shared" si="18"/>
        <v>Investigación Científica</v>
      </c>
      <c r="K151" s="98" t="s">
        <v>412</v>
      </c>
      <c r="L151" s="138"/>
      <c r="M151" s="155"/>
      <c r="N151" s="121"/>
      <c r="O151" s="97">
        <f t="shared" si="16"/>
        <v>0</v>
      </c>
      <c r="P151" s="97">
        <f t="shared" si="17"/>
        <v>0</v>
      </c>
      <c r="Q151" s="97">
        <f t="shared" si="17"/>
        <v>0</v>
      </c>
    </row>
    <row r="152" spans="3:17" x14ac:dyDescent="0.25">
      <c r="C152" s="138"/>
      <c r="D152" s="155"/>
      <c r="E152" s="121"/>
      <c r="F152" s="97">
        <f t="shared" si="15"/>
        <v>0</v>
      </c>
      <c r="G152" s="158"/>
      <c r="H152" s="139"/>
      <c r="I152" s="128" t="e">
        <f>VLOOKUP(H152,Presupuesto!$B$11:$C$565,2,0)</f>
        <v>#N/A</v>
      </c>
      <c r="J152" s="98" t="str">
        <f t="shared" si="18"/>
        <v>Investigación Científica</v>
      </c>
      <c r="K152" s="98" t="s">
        <v>412</v>
      </c>
      <c r="L152" s="138"/>
      <c r="M152" s="155"/>
      <c r="N152" s="121"/>
      <c r="O152" s="97">
        <f t="shared" si="16"/>
        <v>0</v>
      </c>
      <c r="P152" s="97">
        <f t="shared" si="17"/>
        <v>0</v>
      </c>
      <c r="Q152" s="97">
        <f t="shared" si="17"/>
        <v>0</v>
      </c>
    </row>
    <row r="153" spans="3:17" x14ac:dyDescent="0.25">
      <c r="C153" s="138"/>
      <c r="D153" s="155"/>
      <c r="E153" s="121"/>
      <c r="F153" s="97">
        <f t="shared" si="15"/>
        <v>0</v>
      </c>
      <c r="G153" s="158"/>
      <c r="H153" s="139"/>
      <c r="I153" s="128" t="e">
        <f>VLOOKUP(H153,Presupuesto!$B$11:$C$565,2,0)</f>
        <v>#N/A</v>
      </c>
      <c r="J153" s="98" t="str">
        <f t="shared" si="18"/>
        <v>Investigación Científica</v>
      </c>
      <c r="K153" s="98" t="s">
        <v>412</v>
      </c>
      <c r="L153" s="138"/>
      <c r="M153" s="155"/>
      <c r="N153" s="121"/>
      <c r="O153" s="97">
        <f t="shared" si="16"/>
        <v>0</v>
      </c>
      <c r="P153" s="97">
        <f t="shared" si="17"/>
        <v>0</v>
      </c>
      <c r="Q153" s="97">
        <f t="shared" si="17"/>
        <v>0</v>
      </c>
    </row>
    <row r="154" spans="3:17" x14ac:dyDescent="0.25">
      <c r="C154" s="138"/>
      <c r="D154" s="155"/>
      <c r="E154" s="121"/>
      <c r="F154" s="97">
        <f t="shared" si="15"/>
        <v>0</v>
      </c>
      <c r="G154" s="158"/>
      <c r="H154" s="139"/>
      <c r="I154" s="128" t="e">
        <f>VLOOKUP(H154,Presupuesto!$B$11:$C$565,2,0)</f>
        <v>#N/A</v>
      </c>
      <c r="J154" s="98" t="str">
        <f t="shared" si="18"/>
        <v>Investigación Científica</v>
      </c>
      <c r="K154" s="98" t="s">
        <v>412</v>
      </c>
      <c r="L154" s="138"/>
      <c r="M154" s="155"/>
      <c r="N154" s="121"/>
      <c r="O154" s="97">
        <f t="shared" si="16"/>
        <v>0</v>
      </c>
      <c r="P154" s="97">
        <f t="shared" si="17"/>
        <v>0</v>
      </c>
      <c r="Q154" s="97">
        <f t="shared" si="17"/>
        <v>0</v>
      </c>
    </row>
    <row r="155" spans="3:17" x14ac:dyDescent="0.25">
      <c r="C155" s="138"/>
      <c r="D155" s="155"/>
      <c r="E155" s="121"/>
      <c r="F155" s="97">
        <f t="shared" si="15"/>
        <v>0</v>
      </c>
      <c r="G155" s="158"/>
      <c r="H155" s="139"/>
      <c r="I155" s="128" t="e">
        <f>VLOOKUP(H155,Presupuesto!$B$11:$C$565,2,0)</f>
        <v>#N/A</v>
      </c>
      <c r="J155" s="98" t="str">
        <f t="shared" si="18"/>
        <v>Investigación Científica</v>
      </c>
      <c r="K155" s="98" t="s">
        <v>412</v>
      </c>
      <c r="L155" s="138"/>
      <c r="M155" s="155"/>
      <c r="N155" s="121"/>
      <c r="O155" s="97">
        <f t="shared" si="16"/>
        <v>0</v>
      </c>
      <c r="P155" s="97">
        <f t="shared" si="17"/>
        <v>0</v>
      </c>
      <c r="Q155" s="97">
        <f t="shared" si="17"/>
        <v>0</v>
      </c>
    </row>
    <row r="156" spans="3:17" x14ac:dyDescent="0.25">
      <c r="C156" s="138"/>
      <c r="D156" s="155"/>
      <c r="E156" s="121"/>
      <c r="F156" s="97">
        <f t="shared" si="15"/>
        <v>0</v>
      </c>
      <c r="G156" s="158"/>
      <c r="H156" s="139"/>
      <c r="I156" s="128" t="e">
        <f>VLOOKUP(H156,Presupuesto!$B$11:$C$565,2,0)</f>
        <v>#N/A</v>
      </c>
      <c r="J156" s="98" t="str">
        <f t="shared" si="18"/>
        <v>Investigación Científica</v>
      </c>
      <c r="K156" s="98" t="s">
        <v>412</v>
      </c>
      <c r="L156" s="138"/>
      <c r="M156" s="155"/>
      <c r="N156" s="121"/>
      <c r="O156" s="97">
        <f t="shared" si="16"/>
        <v>0</v>
      </c>
      <c r="P156" s="97">
        <f t="shared" si="17"/>
        <v>0</v>
      </c>
      <c r="Q156" s="97">
        <f t="shared" si="17"/>
        <v>0</v>
      </c>
    </row>
    <row r="157" spans="3:17" x14ac:dyDescent="0.25">
      <c r="C157" s="138"/>
      <c r="D157" s="155"/>
      <c r="E157" s="121"/>
      <c r="F157" s="97">
        <f t="shared" si="15"/>
        <v>0</v>
      </c>
      <c r="G157" s="158"/>
      <c r="H157" s="139"/>
      <c r="I157" s="128" t="e">
        <f>VLOOKUP(H157,Presupuesto!$B$11:$C$565,2,0)</f>
        <v>#N/A</v>
      </c>
      <c r="J157" s="98" t="str">
        <f t="shared" si="18"/>
        <v>Investigación Científica</v>
      </c>
      <c r="K157" s="98" t="s">
        <v>412</v>
      </c>
      <c r="L157" s="138"/>
      <c r="M157" s="155"/>
      <c r="N157" s="121"/>
      <c r="O157" s="97">
        <f t="shared" si="16"/>
        <v>0</v>
      </c>
      <c r="P157" s="97">
        <f t="shared" si="17"/>
        <v>0</v>
      </c>
      <c r="Q157" s="97">
        <f t="shared" si="17"/>
        <v>0</v>
      </c>
    </row>
    <row r="158" spans="3:17" x14ac:dyDescent="0.25">
      <c r="C158" s="138"/>
      <c r="D158" s="155"/>
      <c r="E158" s="121"/>
      <c r="F158" s="97">
        <f t="shared" si="15"/>
        <v>0</v>
      </c>
      <c r="G158" s="158"/>
      <c r="H158" s="139"/>
      <c r="I158" s="128" t="e">
        <f>VLOOKUP(H158,Presupuesto!$B$11:$C$565,2,0)</f>
        <v>#N/A</v>
      </c>
      <c r="J158" s="98" t="str">
        <f t="shared" si="18"/>
        <v>Investigación Científica</v>
      </c>
      <c r="K158" s="98" t="s">
        <v>412</v>
      </c>
      <c r="L158" s="138"/>
      <c r="M158" s="155"/>
      <c r="N158" s="121"/>
      <c r="O158" s="97">
        <f t="shared" si="16"/>
        <v>0</v>
      </c>
      <c r="P158" s="97">
        <f t="shared" si="17"/>
        <v>0</v>
      </c>
      <c r="Q158" s="97">
        <f t="shared" si="17"/>
        <v>0</v>
      </c>
    </row>
    <row r="159" spans="3:17" x14ac:dyDescent="0.25">
      <c r="C159" s="138"/>
      <c r="D159" s="155"/>
      <c r="E159" s="121"/>
      <c r="F159" s="97">
        <f t="shared" si="15"/>
        <v>0</v>
      </c>
      <c r="G159" s="158"/>
      <c r="H159" s="139"/>
      <c r="I159" s="128" t="e">
        <f>VLOOKUP(H159,Presupuesto!$B$11:$C$565,2,0)</f>
        <v>#N/A</v>
      </c>
      <c r="J159" s="98" t="str">
        <f t="shared" si="18"/>
        <v>Investigación Científica</v>
      </c>
      <c r="K159" s="98" t="s">
        <v>412</v>
      </c>
      <c r="L159" s="138"/>
      <c r="M159" s="155"/>
      <c r="N159" s="121"/>
      <c r="O159" s="97">
        <f t="shared" si="16"/>
        <v>0</v>
      </c>
      <c r="P159" s="97">
        <f t="shared" si="17"/>
        <v>0</v>
      </c>
      <c r="Q159" s="97">
        <f t="shared" si="17"/>
        <v>0</v>
      </c>
    </row>
    <row r="160" spans="3:17" x14ac:dyDescent="0.25">
      <c r="C160" s="138"/>
      <c r="D160" s="155"/>
      <c r="E160" s="121"/>
      <c r="F160" s="97">
        <f t="shared" si="15"/>
        <v>0</v>
      </c>
      <c r="G160" s="158"/>
      <c r="H160" s="139"/>
      <c r="I160" s="128" t="e">
        <f>VLOOKUP(H160,Presupuesto!$B$11:$C$565,2,0)</f>
        <v>#N/A</v>
      </c>
      <c r="J160" s="98" t="str">
        <f t="shared" si="18"/>
        <v>Investigación Científica</v>
      </c>
      <c r="K160" s="98" t="s">
        <v>412</v>
      </c>
      <c r="L160" s="138"/>
      <c r="M160" s="155"/>
      <c r="N160" s="121"/>
      <c r="O160" s="97">
        <f t="shared" si="16"/>
        <v>0</v>
      </c>
      <c r="P160" s="97">
        <f t="shared" si="17"/>
        <v>0</v>
      </c>
      <c r="Q160" s="97">
        <f t="shared" si="17"/>
        <v>0</v>
      </c>
    </row>
    <row r="161" spans="3:17" x14ac:dyDescent="0.25">
      <c r="C161" s="138"/>
      <c r="D161" s="155"/>
      <c r="E161" s="121"/>
      <c r="F161" s="97">
        <f t="shared" si="15"/>
        <v>0</v>
      </c>
      <c r="G161" s="158"/>
      <c r="H161" s="139"/>
      <c r="I161" s="128" t="e">
        <f>VLOOKUP(H161,Presupuesto!$B$11:$C$565,2,0)</f>
        <v>#N/A</v>
      </c>
      <c r="J161" s="98" t="str">
        <f t="shared" si="18"/>
        <v>Investigación Científica</v>
      </c>
      <c r="K161" s="98" t="s">
        <v>412</v>
      </c>
      <c r="L161" s="138"/>
      <c r="M161" s="155"/>
      <c r="N161" s="121"/>
      <c r="O161" s="97">
        <f t="shared" si="16"/>
        <v>0</v>
      </c>
      <c r="P161" s="97">
        <f t="shared" si="17"/>
        <v>0</v>
      </c>
      <c r="Q161" s="97">
        <f t="shared" si="17"/>
        <v>0</v>
      </c>
    </row>
    <row r="162" spans="3:17" x14ac:dyDescent="0.25">
      <c r="C162" s="138"/>
      <c r="D162" s="155"/>
      <c r="E162" s="121"/>
      <c r="F162" s="97">
        <f t="shared" si="15"/>
        <v>0</v>
      </c>
      <c r="G162" s="158"/>
      <c r="H162" s="139"/>
      <c r="I162" s="128" t="e">
        <f>VLOOKUP(H162,Presupuesto!$B$11:$C$565,2,0)</f>
        <v>#N/A</v>
      </c>
      <c r="J162" s="98" t="str">
        <f t="shared" si="18"/>
        <v>Investigación Científica</v>
      </c>
      <c r="K162" s="98" t="s">
        <v>412</v>
      </c>
      <c r="L162" s="138"/>
      <c r="M162" s="155"/>
      <c r="N162" s="121"/>
      <c r="O162" s="97">
        <f t="shared" si="16"/>
        <v>0</v>
      </c>
      <c r="P162" s="97">
        <f t="shared" si="17"/>
        <v>0</v>
      </c>
      <c r="Q162" s="97">
        <f t="shared" si="17"/>
        <v>0</v>
      </c>
    </row>
    <row r="163" spans="3:17" x14ac:dyDescent="0.25">
      <c r="C163" s="138"/>
      <c r="D163" s="155"/>
      <c r="E163" s="121"/>
      <c r="F163" s="97">
        <f t="shared" si="15"/>
        <v>0</v>
      </c>
      <c r="G163" s="158"/>
      <c r="H163" s="139"/>
      <c r="I163" s="128" t="e">
        <f>VLOOKUP(H163,Presupuesto!$B$11:$C$565,2,0)</f>
        <v>#N/A</v>
      </c>
      <c r="J163" s="98" t="str">
        <f t="shared" si="18"/>
        <v>Investigación Científica</v>
      </c>
      <c r="K163" s="98" t="s">
        <v>412</v>
      </c>
      <c r="L163" s="138"/>
      <c r="M163" s="155"/>
      <c r="N163" s="121"/>
      <c r="O163" s="97">
        <f t="shared" si="16"/>
        <v>0</v>
      </c>
      <c r="P163" s="97">
        <f t="shared" si="17"/>
        <v>0</v>
      </c>
      <c r="Q163" s="97">
        <f t="shared" si="17"/>
        <v>0</v>
      </c>
    </row>
    <row r="164" spans="3:17" x14ac:dyDescent="0.25">
      <c r="C164" s="138"/>
      <c r="D164" s="155"/>
      <c r="E164" s="121"/>
      <c r="F164" s="97">
        <f t="shared" si="15"/>
        <v>0</v>
      </c>
      <c r="G164" s="158"/>
      <c r="H164" s="139"/>
      <c r="I164" s="128" t="e">
        <f>VLOOKUP(H164,Presupuesto!$B$11:$C$565,2,0)</f>
        <v>#N/A</v>
      </c>
      <c r="J164" s="98" t="str">
        <f t="shared" si="18"/>
        <v>Investigación Científica</v>
      </c>
      <c r="K164" s="98" t="s">
        <v>412</v>
      </c>
      <c r="L164" s="138"/>
      <c r="M164" s="155"/>
      <c r="N164" s="121"/>
      <c r="O164" s="97">
        <f t="shared" si="16"/>
        <v>0</v>
      </c>
      <c r="P164" s="97">
        <f t="shared" si="17"/>
        <v>0</v>
      </c>
      <c r="Q164" s="97">
        <f t="shared" si="17"/>
        <v>0</v>
      </c>
    </row>
    <row r="165" spans="3:17" x14ac:dyDescent="0.25">
      <c r="C165" s="138"/>
      <c r="D165" s="155"/>
      <c r="E165" s="121"/>
      <c r="F165" s="97">
        <f t="shared" si="15"/>
        <v>0</v>
      </c>
      <c r="G165" s="158"/>
      <c r="H165" s="139"/>
      <c r="I165" s="128" t="e">
        <f>VLOOKUP(H165,Presupuesto!$B$11:$C$565,2,0)</f>
        <v>#N/A</v>
      </c>
      <c r="J165" s="98" t="str">
        <f t="shared" si="18"/>
        <v>Investigación Científica</v>
      </c>
      <c r="K165" s="98" t="s">
        <v>412</v>
      </c>
      <c r="L165" s="138"/>
      <c r="M165" s="155"/>
      <c r="N165" s="121"/>
      <c r="O165" s="97">
        <f t="shared" si="16"/>
        <v>0</v>
      </c>
      <c r="P165" s="97">
        <f t="shared" si="17"/>
        <v>0</v>
      </c>
      <c r="Q165" s="97">
        <f t="shared" si="17"/>
        <v>0</v>
      </c>
    </row>
    <row r="166" spans="3:17" x14ac:dyDescent="0.25">
      <c r="C166" s="138"/>
      <c r="D166" s="155"/>
      <c r="E166" s="121"/>
      <c r="F166" s="97">
        <f t="shared" si="15"/>
        <v>0</v>
      </c>
      <c r="G166" s="158"/>
      <c r="H166" s="139"/>
      <c r="I166" s="128" t="e">
        <f>VLOOKUP(H166,Presupuesto!$B$11:$C$565,2,0)</f>
        <v>#N/A</v>
      </c>
      <c r="J166" s="98" t="str">
        <f t="shared" si="18"/>
        <v>Investigación Científica</v>
      </c>
      <c r="K166" s="98" t="s">
        <v>412</v>
      </c>
      <c r="L166" s="138"/>
      <c r="M166" s="155"/>
      <c r="N166" s="121"/>
      <c r="O166" s="97">
        <f t="shared" si="16"/>
        <v>0</v>
      </c>
      <c r="P166" s="97">
        <f t="shared" ref="P166:Q179" si="19">$O166*P$16</f>
        <v>0</v>
      </c>
      <c r="Q166" s="97">
        <f t="shared" si="19"/>
        <v>0</v>
      </c>
    </row>
    <row r="167" spans="3:17" x14ac:dyDescent="0.25">
      <c r="C167" s="140"/>
      <c r="D167" s="148"/>
      <c r="E167" s="116"/>
      <c r="F167" s="97">
        <f t="shared" si="15"/>
        <v>0</v>
      </c>
      <c r="G167" s="158"/>
      <c r="H167" s="141"/>
      <c r="I167" s="128" t="e">
        <f>VLOOKUP(H167,Presupuesto!$B$11:$C$565,2,0)</f>
        <v>#N/A</v>
      </c>
      <c r="J167" s="98" t="str">
        <f t="shared" si="18"/>
        <v>Investigación Científica</v>
      </c>
      <c r="K167" s="98" t="s">
        <v>412</v>
      </c>
      <c r="L167" s="140"/>
      <c r="M167" s="148"/>
      <c r="N167" s="116"/>
      <c r="O167" s="97">
        <f t="shared" si="16"/>
        <v>0</v>
      </c>
      <c r="P167" s="97">
        <f t="shared" si="19"/>
        <v>0</v>
      </c>
      <c r="Q167" s="97">
        <f t="shared" si="19"/>
        <v>0</v>
      </c>
    </row>
    <row r="168" spans="3:17" x14ac:dyDescent="0.25">
      <c r="C168" s="140"/>
      <c r="D168" s="148"/>
      <c r="E168" s="116"/>
      <c r="F168" s="97">
        <f t="shared" si="15"/>
        <v>0</v>
      </c>
      <c r="G168" s="158"/>
      <c r="H168" s="141"/>
      <c r="I168" s="128" t="e">
        <f>VLOOKUP(H168,Presupuesto!$B$11:$C$565,2,0)</f>
        <v>#N/A</v>
      </c>
      <c r="J168" s="98" t="str">
        <f t="shared" si="18"/>
        <v>Investigación Científica</v>
      </c>
      <c r="K168" s="98" t="s">
        <v>412</v>
      </c>
      <c r="L168" s="140"/>
      <c r="M168" s="148"/>
      <c r="N168" s="116"/>
      <c r="O168" s="97">
        <f t="shared" si="16"/>
        <v>0</v>
      </c>
      <c r="P168" s="97">
        <f t="shared" si="19"/>
        <v>0</v>
      </c>
      <c r="Q168" s="97">
        <f t="shared" si="19"/>
        <v>0</v>
      </c>
    </row>
    <row r="169" spans="3:17" x14ac:dyDescent="0.25">
      <c r="C169" s="140"/>
      <c r="D169" s="148"/>
      <c r="E169" s="116"/>
      <c r="F169" s="97">
        <f t="shared" si="15"/>
        <v>0</v>
      </c>
      <c r="G169" s="158"/>
      <c r="H169" s="141"/>
      <c r="I169" s="128" t="e">
        <f>VLOOKUP(H169,Presupuesto!$B$11:$C$565,2,0)</f>
        <v>#N/A</v>
      </c>
      <c r="J169" s="98" t="str">
        <f t="shared" si="18"/>
        <v>Investigación Científica</v>
      </c>
      <c r="K169" s="98" t="s">
        <v>412</v>
      </c>
      <c r="L169" s="140"/>
      <c r="M169" s="148"/>
      <c r="N169" s="116"/>
      <c r="O169" s="97">
        <f t="shared" si="16"/>
        <v>0</v>
      </c>
      <c r="P169" s="97">
        <f t="shared" si="19"/>
        <v>0</v>
      </c>
      <c r="Q169" s="97">
        <f t="shared" si="19"/>
        <v>0</v>
      </c>
    </row>
    <row r="170" spans="3:17" x14ac:dyDescent="0.25">
      <c r="C170" s="140"/>
      <c r="D170" s="148"/>
      <c r="E170" s="116"/>
      <c r="F170" s="97">
        <f t="shared" si="15"/>
        <v>0</v>
      </c>
      <c r="G170" s="158"/>
      <c r="H170" s="141"/>
      <c r="I170" s="128" t="e">
        <f>VLOOKUP(H170,Presupuesto!$B$11:$C$565,2,0)</f>
        <v>#N/A</v>
      </c>
      <c r="J170" s="98" t="str">
        <f t="shared" si="18"/>
        <v>Investigación Científica</v>
      </c>
      <c r="K170" s="98" t="s">
        <v>412</v>
      </c>
      <c r="L170" s="140"/>
      <c r="M170" s="148"/>
      <c r="N170" s="116"/>
      <c r="O170" s="97">
        <f t="shared" si="16"/>
        <v>0</v>
      </c>
      <c r="P170" s="97">
        <f t="shared" si="19"/>
        <v>0</v>
      </c>
      <c r="Q170" s="97">
        <f t="shared" si="19"/>
        <v>0</v>
      </c>
    </row>
    <row r="171" spans="3:17" x14ac:dyDescent="0.25">
      <c r="C171" s="140"/>
      <c r="D171" s="148"/>
      <c r="E171" s="116"/>
      <c r="F171" s="97">
        <f t="shared" si="15"/>
        <v>0</v>
      </c>
      <c r="G171" s="158"/>
      <c r="H171" s="141"/>
      <c r="I171" s="128" t="e">
        <f>VLOOKUP(H171,Presupuesto!$B$11:$C$565,2,0)</f>
        <v>#N/A</v>
      </c>
      <c r="J171" s="98" t="str">
        <f t="shared" si="18"/>
        <v>Investigación Científica</v>
      </c>
      <c r="K171" s="98" t="s">
        <v>412</v>
      </c>
      <c r="L171" s="140"/>
      <c r="M171" s="148"/>
      <c r="N171" s="116"/>
      <c r="O171" s="97">
        <f t="shared" si="16"/>
        <v>0</v>
      </c>
      <c r="P171" s="97">
        <f t="shared" si="19"/>
        <v>0</v>
      </c>
      <c r="Q171" s="97">
        <f t="shared" si="19"/>
        <v>0</v>
      </c>
    </row>
    <row r="172" spans="3:17" x14ac:dyDescent="0.25">
      <c r="C172" s="140"/>
      <c r="D172" s="148"/>
      <c r="E172" s="116"/>
      <c r="F172" s="97">
        <f t="shared" si="15"/>
        <v>0</v>
      </c>
      <c r="G172" s="158"/>
      <c r="H172" s="141"/>
      <c r="I172" s="128" t="e">
        <f>VLOOKUP(H172,Presupuesto!$B$11:$C$565,2,0)</f>
        <v>#N/A</v>
      </c>
      <c r="J172" s="98" t="str">
        <f t="shared" si="18"/>
        <v>Investigación Científica</v>
      </c>
      <c r="K172" s="98" t="s">
        <v>412</v>
      </c>
      <c r="L172" s="140"/>
      <c r="M172" s="148"/>
      <c r="N172" s="116"/>
      <c r="O172" s="97">
        <f t="shared" si="16"/>
        <v>0</v>
      </c>
      <c r="P172" s="97">
        <f t="shared" si="19"/>
        <v>0</v>
      </c>
      <c r="Q172" s="97">
        <f t="shared" si="19"/>
        <v>0</v>
      </c>
    </row>
    <row r="173" spans="3:17" x14ac:dyDescent="0.25">
      <c r="C173" s="140"/>
      <c r="D173" s="148"/>
      <c r="E173" s="116"/>
      <c r="F173" s="97">
        <f t="shared" si="15"/>
        <v>0</v>
      </c>
      <c r="G173" s="158"/>
      <c r="H173" s="141"/>
      <c r="I173" s="128" t="e">
        <f>VLOOKUP(H173,Presupuesto!$B$11:$C$565,2,0)</f>
        <v>#N/A</v>
      </c>
      <c r="J173" s="98" t="str">
        <f t="shared" si="18"/>
        <v>Investigación Científica</v>
      </c>
      <c r="K173" s="98" t="s">
        <v>412</v>
      </c>
      <c r="L173" s="140"/>
      <c r="M173" s="148"/>
      <c r="N173" s="116"/>
      <c r="O173" s="97">
        <f t="shared" si="16"/>
        <v>0</v>
      </c>
      <c r="P173" s="97">
        <f t="shared" si="19"/>
        <v>0</v>
      </c>
      <c r="Q173" s="97">
        <f t="shared" si="19"/>
        <v>0</v>
      </c>
    </row>
    <row r="174" spans="3:17" x14ac:dyDescent="0.25">
      <c r="C174" s="140"/>
      <c r="D174" s="148"/>
      <c r="E174" s="116"/>
      <c r="F174" s="97">
        <f t="shared" si="15"/>
        <v>0</v>
      </c>
      <c r="G174" s="158"/>
      <c r="H174" s="141"/>
      <c r="I174" s="128" t="e">
        <f>VLOOKUP(H174,Presupuesto!$B$11:$C$565,2,0)</f>
        <v>#N/A</v>
      </c>
      <c r="J174" s="98" t="str">
        <f t="shared" si="18"/>
        <v>Investigación Científica</v>
      </c>
      <c r="K174" s="98" t="s">
        <v>412</v>
      </c>
      <c r="L174" s="140"/>
      <c r="M174" s="148"/>
      <c r="N174" s="116"/>
      <c r="O174" s="97">
        <f t="shared" si="16"/>
        <v>0</v>
      </c>
      <c r="P174" s="97">
        <f t="shared" si="19"/>
        <v>0</v>
      </c>
      <c r="Q174" s="97">
        <f t="shared" si="19"/>
        <v>0</v>
      </c>
    </row>
    <row r="175" spans="3:17" x14ac:dyDescent="0.25">
      <c r="C175" s="142"/>
      <c r="D175" s="148"/>
      <c r="E175" s="116"/>
      <c r="F175" s="97">
        <f t="shared" si="15"/>
        <v>0</v>
      </c>
      <c r="G175" s="158"/>
      <c r="H175" s="143"/>
      <c r="I175" s="128" t="e">
        <f>VLOOKUP(H175,Presupuesto!$B$11:$C$565,2,0)</f>
        <v>#N/A</v>
      </c>
      <c r="J175" s="98" t="str">
        <f t="shared" si="18"/>
        <v>Investigación Científica</v>
      </c>
      <c r="K175" s="98" t="s">
        <v>403</v>
      </c>
      <c r="L175" s="142"/>
      <c r="M175" s="148"/>
      <c r="N175" s="116"/>
      <c r="O175" s="97">
        <f t="shared" si="16"/>
        <v>0</v>
      </c>
      <c r="P175" s="97">
        <f t="shared" si="19"/>
        <v>0</v>
      </c>
      <c r="Q175" s="97">
        <f t="shared" si="19"/>
        <v>0</v>
      </c>
    </row>
    <row r="176" spans="3:17" x14ac:dyDescent="0.25">
      <c r="C176" s="142"/>
      <c r="D176" s="148"/>
      <c r="E176" s="116"/>
      <c r="F176" s="97">
        <f t="shared" si="15"/>
        <v>0</v>
      </c>
      <c r="G176" s="158"/>
      <c r="H176" s="143"/>
      <c r="I176" s="128" t="e">
        <f>VLOOKUP(H176,Presupuesto!$B$11:$C$565,2,0)</f>
        <v>#N/A</v>
      </c>
      <c r="J176" s="98" t="str">
        <f t="shared" si="18"/>
        <v>Investigación Científica</v>
      </c>
      <c r="K176" s="98" t="s">
        <v>412</v>
      </c>
      <c r="L176" s="142"/>
      <c r="M176" s="148"/>
      <c r="N176" s="116"/>
      <c r="O176" s="97">
        <f t="shared" si="16"/>
        <v>0</v>
      </c>
      <c r="P176" s="97">
        <f t="shared" si="19"/>
        <v>0</v>
      </c>
      <c r="Q176" s="97">
        <f t="shared" si="19"/>
        <v>0</v>
      </c>
    </row>
    <row r="177" spans="3:17" x14ac:dyDescent="0.25">
      <c r="C177" s="142"/>
      <c r="D177" s="148"/>
      <c r="E177" s="116"/>
      <c r="F177" s="97">
        <f t="shared" si="15"/>
        <v>0</v>
      </c>
      <c r="G177" s="158"/>
      <c r="H177" s="143"/>
      <c r="I177" s="128" t="e">
        <f>VLOOKUP(H177,Presupuesto!$B$11:$C$565,2,0)</f>
        <v>#N/A</v>
      </c>
      <c r="J177" s="98" t="str">
        <f t="shared" si="18"/>
        <v>Investigación Científica</v>
      </c>
      <c r="K177" s="98" t="s">
        <v>412</v>
      </c>
      <c r="L177" s="142"/>
      <c r="M177" s="148"/>
      <c r="N177" s="116"/>
      <c r="O177" s="97">
        <f t="shared" si="16"/>
        <v>0</v>
      </c>
      <c r="P177" s="97">
        <f t="shared" si="19"/>
        <v>0</v>
      </c>
      <c r="Q177" s="97">
        <f t="shared" si="19"/>
        <v>0</v>
      </c>
    </row>
    <row r="178" spans="3:17" x14ac:dyDescent="0.25">
      <c r="C178" s="142"/>
      <c r="D178" s="148"/>
      <c r="E178" s="116"/>
      <c r="F178" s="97">
        <f t="shared" si="15"/>
        <v>0</v>
      </c>
      <c r="G178" s="158"/>
      <c r="H178" s="143"/>
      <c r="I178" s="128" t="e">
        <f>VLOOKUP(H178,Presupuesto!$B$11:$C$565,2,0)</f>
        <v>#N/A</v>
      </c>
      <c r="J178" s="98" t="str">
        <f t="shared" si="18"/>
        <v>Investigación Científica</v>
      </c>
      <c r="K178" s="98" t="s">
        <v>412</v>
      </c>
      <c r="L178" s="142"/>
      <c r="M178" s="148"/>
      <c r="N178" s="116"/>
      <c r="O178" s="97">
        <f t="shared" si="16"/>
        <v>0</v>
      </c>
      <c r="P178" s="97">
        <f t="shared" si="19"/>
        <v>0</v>
      </c>
      <c r="Q178" s="97">
        <f t="shared" si="19"/>
        <v>0</v>
      </c>
    </row>
    <row r="179" spans="3:17" ht="15.75" thickBot="1" x14ac:dyDescent="0.3">
      <c r="C179" s="144"/>
      <c r="D179" s="156"/>
      <c r="E179" s="103"/>
      <c r="F179" s="105">
        <f t="shared" si="15"/>
        <v>0</v>
      </c>
      <c r="G179" s="159"/>
      <c r="H179" s="145"/>
      <c r="I179" s="130" t="e">
        <f>VLOOKUP(H179,Presupuesto!$B$11:$C$565,2,0)</f>
        <v>#N/A</v>
      </c>
      <c r="J179" s="106" t="str">
        <f t="shared" si="18"/>
        <v>Investigación Científica</v>
      </c>
      <c r="K179" s="122" t="s">
        <v>394</v>
      </c>
      <c r="L179" s="144"/>
      <c r="M179" s="156"/>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A9" sqref="A9:A18"/>
    </sheetView>
  </sheetViews>
  <sheetFormatPr baseColWidth="10" defaultColWidth="11.5703125" defaultRowHeight="15" x14ac:dyDescent="0.25"/>
  <cols>
    <col min="1" max="1" width="35.5703125" style="86" customWidth="1"/>
    <col min="2" max="2" width="21.7109375" style="86" customWidth="1"/>
    <col min="3" max="4" width="27.42578125" style="86" customWidth="1"/>
    <col min="5" max="5" width="27.42578125" style="77" customWidth="1"/>
    <col min="6" max="6" width="27.42578125" style="86" customWidth="1"/>
    <col min="7" max="7" width="15.28515625" style="86" customWidth="1"/>
    <col min="8" max="8" width="13.7109375" style="86" bestFit="1" customWidth="1"/>
    <col min="9" max="9" width="15.28515625" style="86" customWidth="1"/>
    <col min="10" max="10" width="18.85546875" style="86" customWidth="1"/>
    <col min="11" max="11" width="12.7109375" style="86" bestFit="1" customWidth="1"/>
    <col min="12" max="12" width="13.7109375" style="86" bestFit="1" customWidth="1"/>
    <col min="13" max="14" width="12.7109375" style="86" bestFit="1" customWidth="1"/>
    <col min="15" max="15" width="15.28515625" style="86" customWidth="1"/>
    <col min="16" max="16" width="18.28515625" style="86" customWidth="1"/>
    <col min="17" max="17" width="14.140625" style="86" hidden="1" customWidth="1"/>
    <col min="18" max="20" width="14.140625" style="86" customWidth="1"/>
    <col min="21" max="21" width="17" style="86" customWidth="1"/>
    <col min="22" max="16384" width="11.5703125" style="86"/>
  </cols>
  <sheetData>
    <row r="1" spans="1:21" ht="18" customHeight="1" x14ac:dyDescent="0.25">
      <c r="B1" s="205"/>
      <c r="C1" s="205"/>
      <c r="D1" s="205"/>
      <c r="E1" s="238"/>
      <c r="G1" s="206" t="s">
        <v>1343</v>
      </c>
      <c r="H1" s="205"/>
      <c r="I1" s="205"/>
      <c r="J1" s="205"/>
      <c r="K1" s="205"/>
      <c r="L1" s="205"/>
      <c r="M1" s="205"/>
      <c r="N1" s="205"/>
      <c r="O1" s="205"/>
      <c r="P1" s="205"/>
      <c r="Q1" s="205"/>
      <c r="R1" s="205"/>
      <c r="S1" s="205"/>
      <c r="T1" s="205"/>
      <c r="U1" s="205"/>
    </row>
    <row r="2" spans="1:21" ht="18" customHeight="1" x14ac:dyDescent="0.25">
      <c r="A2" s="307" t="s">
        <v>1342</v>
      </c>
      <c r="B2" s="205"/>
      <c r="C2" s="205"/>
      <c r="D2" s="205"/>
      <c r="E2" s="238"/>
      <c r="G2" s="206"/>
      <c r="H2" s="205"/>
      <c r="I2" s="205"/>
      <c r="J2" s="205"/>
      <c r="K2" s="205"/>
      <c r="L2" s="205"/>
      <c r="M2" s="205"/>
      <c r="N2" s="205"/>
      <c r="O2" s="205"/>
      <c r="P2" s="205"/>
      <c r="Q2" s="205"/>
      <c r="R2" s="205"/>
      <c r="S2" s="205"/>
      <c r="T2" s="205"/>
      <c r="U2" s="205"/>
    </row>
    <row r="3" spans="1:21" ht="18" customHeight="1" x14ac:dyDescent="0.25">
      <c r="A3" s="307" t="s">
        <v>1344</v>
      </c>
      <c r="B3" s="205"/>
      <c r="C3" s="205"/>
      <c r="D3" s="205"/>
      <c r="E3" s="238"/>
      <c r="G3" s="206"/>
      <c r="H3" s="205"/>
      <c r="I3" s="205"/>
      <c r="J3" s="205"/>
      <c r="K3" s="205"/>
      <c r="L3" s="205"/>
      <c r="M3" s="205"/>
      <c r="N3" s="205"/>
      <c r="O3" s="205"/>
      <c r="P3" s="205"/>
      <c r="Q3" s="205"/>
      <c r="R3" s="205"/>
      <c r="S3" s="205"/>
      <c r="T3" s="205"/>
      <c r="U3" s="205"/>
    </row>
    <row r="4" spans="1:21" ht="18" customHeight="1" x14ac:dyDescent="0.25">
      <c r="A4" s="307" t="s">
        <v>1373</v>
      </c>
      <c r="B4" s="205"/>
      <c r="C4" s="205"/>
      <c r="D4" s="205"/>
      <c r="E4" s="238"/>
      <c r="G4" s="206"/>
      <c r="H4" s="205"/>
      <c r="I4" s="205"/>
      <c r="J4" s="205"/>
      <c r="K4" s="205"/>
      <c r="L4" s="205"/>
      <c r="M4" s="205"/>
      <c r="N4" s="205"/>
      <c r="O4" s="205"/>
      <c r="P4" s="205"/>
      <c r="Q4" s="205"/>
      <c r="R4" s="205"/>
      <c r="S4" s="205"/>
      <c r="T4" s="205"/>
      <c r="U4" s="205"/>
    </row>
    <row r="5" spans="1:21" ht="14.45" customHeight="1" x14ac:dyDescent="0.25">
      <c r="A5" s="630" t="s">
        <v>97</v>
      </c>
      <c r="B5" s="632" t="s">
        <v>111</v>
      </c>
      <c r="C5" s="642" t="s">
        <v>86</v>
      </c>
      <c r="D5" s="642" t="s">
        <v>87</v>
      </c>
      <c r="E5" s="642" t="s">
        <v>392</v>
      </c>
      <c r="F5" s="642" t="s">
        <v>88</v>
      </c>
      <c r="G5" s="645" t="s">
        <v>100</v>
      </c>
      <c r="H5" s="647"/>
      <c r="I5" s="647"/>
      <c r="J5" s="647"/>
      <c r="K5" s="647"/>
      <c r="L5" s="647"/>
      <c r="M5" s="647"/>
      <c r="N5" s="646"/>
      <c r="O5" s="651" t="s">
        <v>101</v>
      </c>
      <c r="P5" s="652"/>
      <c r="Q5" s="632" t="s">
        <v>102</v>
      </c>
      <c r="R5" s="632" t="s">
        <v>103</v>
      </c>
      <c r="S5" s="632" t="s">
        <v>110</v>
      </c>
      <c r="T5" s="632" t="s">
        <v>109</v>
      </c>
      <c r="U5" s="648" t="s">
        <v>89</v>
      </c>
    </row>
    <row r="6" spans="1:21" ht="14.45" customHeight="1" x14ac:dyDescent="0.25">
      <c r="A6" s="630"/>
      <c r="B6" s="630"/>
      <c r="C6" s="643"/>
      <c r="D6" s="643"/>
      <c r="E6" s="643"/>
      <c r="F6" s="643"/>
      <c r="G6" s="645" t="s">
        <v>104</v>
      </c>
      <c r="H6" s="646"/>
      <c r="I6" s="645" t="s">
        <v>105</v>
      </c>
      <c r="J6" s="646"/>
      <c r="K6" s="645" t="s">
        <v>106</v>
      </c>
      <c r="L6" s="646"/>
      <c r="M6" s="645" t="s">
        <v>107</v>
      </c>
      <c r="N6" s="646"/>
      <c r="O6" s="653"/>
      <c r="P6" s="654"/>
      <c r="Q6" s="630"/>
      <c r="R6" s="630"/>
      <c r="S6" s="630"/>
      <c r="T6" s="630"/>
      <c r="U6" s="649"/>
    </row>
    <row r="7" spans="1:21" ht="25.5" x14ac:dyDescent="0.25">
      <c r="A7" s="631"/>
      <c r="B7" s="631"/>
      <c r="C7" s="644"/>
      <c r="D7" s="644"/>
      <c r="E7" s="644"/>
      <c r="F7" s="644"/>
      <c r="G7" s="434" t="s">
        <v>108</v>
      </c>
      <c r="H7" s="434" t="s">
        <v>12</v>
      </c>
      <c r="I7" s="434" t="s">
        <v>108</v>
      </c>
      <c r="J7" s="434" t="s">
        <v>12</v>
      </c>
      <c r="K7" s="434" t="s">
        <v>108</v>
      </c>
      <c r="L7" s="434" t="s">
        <v>12</v>
      </c>
      <c r="M7" s="434" t="s">
        <v>108</v>
      </c>
      <c r="N7" s="434" t="s">
        <v>12</v>
      </c>
      <c r="O7" s="434" t="s">
        <v>108</v>
      </c>
      <c r="P7" s="434" t="s">
        <v>12</v>
      </c>
      <c r="Q7" s="631"/>
      <c r="R7" s="631"/>
      <c r="S7" s="631"/>
      <c r="T7" s="631"/>
      <c r="U7" s="650"/>
    </row>
    <row r="8" spans="1:21" ht="15.75" x14ac:dyDescent="0.25">
      <c r="A8" s="435"/>
      <c r="B8" s="436"/>
      <c r="C8" s="437"/>
      <c r="D8" s="437"/>
      <c r="E8" s="438"/>
      <c r="F8" s="437"/>
      <c r="G8" s="439"/>
      <c r="H8" s="439"/>
      <c r="I8" s="439"/>
      <c r="J8" s="439"/>
      <c r="K8" s="439"/>
      <c r="L8" s="439"/>
      <c r="M8" s="439"/>
      <c r="N8" s="439"/>
      <c r="O8" s="439"/>
      <c r="P8" s="439"/>
      <c r="Q8" s="440"/>
      <c r="R8" s="440"/>
      <c r="S8" s="440"/>
      <c r="T8" s="440"/>
      <c r="U8" s="441"/>
    </row>
    <row r="9" spans="1:21" ht="15.75" x14ac:dyDescent="0.25">
      <c r="A9" s="639" t="s">
        <v>1374</v>
      </c>
      <c r="B9" s="636" t="s">
        <v>1375</v>
      </c>
      <c r="C9" s="321"/>
      <c r="D9" s="321"/>
      <c r="E9" s="71"/>
      <c r="F9" s="71"/>
      <c r="G9" s="200"/>
      <c r="H9" s="201"/>
      <c r="I9" s="200"/>
      <c r="J9" s="201"/>
      <c r="K9" s="200"/>
      <c r="L9" s="201"/>
      <c r="M9" s="200"/>
      <c r="N9" s="201"/>
      <c r="O9" s="374">
        <f>G9+I9+K9+M9</f>
        <v>0</v>
      </c>
      <c r="P9" s="374">
        <f>H9+J9+L9+N9</f>
        <v>0</v>
      </c>
      <c r="Q9" s="71"/>
      <c r="R9" s="71"/>
      <c r="S9" s="71"/>
      <c r="T9" s="71"/>
      <c r="U9" s="71"/>
    </row>
    <row r="10" spans="1:21" ht="15.75" x14ac:dyDescent="0.25">
      <c r="A10" s="640"/>
      <c r="B10" s="637"/>
      <c r="C10" s="321"/>
      <c r="D10" s="321"/>
      <c r="E10" s="71"/>
      <c r="F10" s="71"/>
      <c r="G10" s="200"/>
      <c r="H10" s="201"/>
      <c r="I10" s="200"/>
      <c r="J10" s="201"/>
      <c r="K10" s="200"/>
      <c r="L10" s="201"/>
      <c r="M10" s="200"/>
      <c r="N10" s="201"/>
      <c r="O10" s="374">
        <f t="shared" ref="O10:O27" si="0">G10+I10+K10+M10</f>
        <v>0</v>
      </c>
      <c r="P10" s="374">
        <f t="shared" ref="P10:P27" si="1">H10+J10+L10+N10</f>
        <v>0</v>
      </c>
      <c r="Q10" s="71"/>
      <c r="R10" s="71"/>
      <c r="S10" s="71"/>
      <c r="T10" s="71"/>
      <c r="U10" s="71"/>
    </row>
    <row r="11" spans="1:21" ht="15.75" x14ac:dyDescent="0.25">
      <c r="A11" s="640"/>
      <c r="B11" s="637"/>
      <c r="C11" s="321"/>
      <c r="D11" s="321"/>
      <c r="E11" s="71"/>
      <c r="F11" s="71"/>
      <c r="G11" s="200"/>
      <c r="H11" s="201"/>
      <c r="I11" s="200"/>
      <c r="J11" s="201"/>
      <c r="K11" s="200"/>
      <c r="L11" s="201"/>
      <c r="M11" s="200"/>
      <c r="N11" s="201"/>
      <c r="O11" s="374">
        <f t="shared" si="0"/>
        <v>0</v>
      </c>
      <c r="P11" s="374">
        <f t="shared" si="1"/>
        <v>0</v>
      </c>
      <c r="Q11" s="71"/>
      <c r="R11" s="71"/>
      <c r="S11" s="71"/>
      <c r="T11" s="71"/>
      <c r="U11" s="71"/>
    </row>
    <row r="12" spans="1:21" ht="15.75" x14ac:dyDescent="0.25">
      <c r="A12" s="640"/>
      <c r="B12" s="637"/>
      <c r="C12" s="321"/>
      <c r="D12" s="321"/>
      <c r="E12" s="71"/>
      <c r="F12" s="71"/>
      <c r="G12" s="200"/>
      <c r="H12" s="201"/>
      <c r="I12" s="200"/>
      <c r="J12" s="201"/>
      <c r="K12" s="200"/>
      <c r="L12" s="201"/>
      <c r="M12" s="200"/>
      <c r="N12" s="201"/>
      <c r="O12" s="374">
        <f t="shared" si="0"/>
        <v>0</v>
      </c>
      <c r="P12" s="374">
        <f t="shared" si="1"/>
        <v>0</v>
      </c>
      <c r="Q12" s="71"/>
      <c r="R12" s="71"/>
      <c r="S12" s="71"/>
      <c r="T12" s="71"/>
      <c r="U12" s="71"/>
    </row>
    <row r="13" spans="1:21" ht="15.75" x14ac:dyDescent="0.25">
      <c r="A13" s="640"/>
      <c r="B13" s="637"/>
      <c r="C13" s="321"/>
      <c r="D13" s="321"/>
      <c r="E13" s="71"/>
      <c r="F13" s="71"/>
      <c r="G13" s="200"/>
      <c r="H13" s="201"/>
      <c r="I13" s="200"/>
      <c r="J13" s="201"/>
      <c r="K13" s="200"/>
      <c r="L13" s="201"/>
      <c r="M13" s="200"/>
      <c r="N13" s="201"/>
      <c r="O13" s="374">
        <f t="shared" si="0"/>
        <v>0</v>
      </c>
      <c r="P13" s="374">
        <f t="shared" si="1"/>
        <v>0</v>
      </c>
      <c r="Q13" s="71"/>
      <c r="R13" s="71"/>
      <c r="S13" s="71"/>
      <c r="T13" s="71"/>
      <c r="U13" s="71"/>
    </row>
    <row r="14" spans="1:21" ht="15.75" x14ac:dyDescent="0.25">
      <c r="A14" s="640"/>
      <c r="B14" s="637"/>
      <c r="C14" s="321"/>
      <c r="D14" s="321"/>
      <c r="E14" s="71"/>
      <c r="F14" s="71"/>
      <c r="G14" s="200"/>
      <c r="H14" s="201"/>
      <c r="I14" s="200"/>
      <c r="J14" s="201"/>
      <c r="K14" s="200"/>
      <c r="L14" s="201"/>
      <c r="M14" s="200"/>
      <c r="N14" s="201"/>
      <c r="O14" s="374">
        <f t="shared" si="0"/>
        <v>0</v>
      </c>
      <c r="P14" s="374">
        <f t="shared" si="1"/>
        <v>0</v>
      </c>
      <c r="Q14" s="71"/>
      <c r="R14" s="71"/>
      <c r="S14" s="71"/>
      <c r="T14" s="71"/>
      <c r="U14" s="71"/>
    </row>
    <row r="15" spans="1:21" ht="15.75" x14ac:dyDescent="0.25">
      <c r="A15" s="640"/>
      <c r="B15" s="637"/>
      <c r="C15" s="321"/>
      <c r="D15" s="321"/>
      <c r="E15" s="71"/>
      <c r="F15" s="71"/>
      <c r="G15" s="200"/>
      <c r="H15" s="201"/>
      <c r="I15" s="200"/>
      <c r="J15" s="201"/>
      <c r="K15" s="200"/>
      <c r="L15" s="201"/>
      <c r="M15" s="200"/>
      <c r="N15" s="201"/>
      <c r="O15" s="374">
        <f t="shared" si="0"/>
        <v>0</v>
      </c>
      <c r="P15" s="374">
        <f t="shared" si="1"/>
        <v>0</v>
      </c>
      <c r="Q15" s="71"/>
      <c r="R15" s="71"/>
      <c r="S15" s="71"/>
      <c r="T15" s="71"/>
      <c r="U15" s="71"/>
    </row>
    <row r="16" spans="1:21" ht="15.75" x14ac:dyDescent="0.25">
      <c r="A16" s="640"/>
      <c r="B16" s="637"/>
      <c r="C16" s="321"/>
      <c r="D16" s="321"/>
      <c r="E16" s="71"/>
      <c r="F16" s="71"/>
      <c r="G16" s="200"/>
      <c r="H16" s="201"/>
      <c r="I16" s="200"/>
      <c r="J16" s="201"/>
      <c r="K16" s="200"/>
      <c r="L16" s="201"/>
      <c r="M16" s="200"/>
      <c r="N16" s="201"/>
      <c r="O16" s="374">
        <f t="shared" si="0"/>
        <v>0</v>
      </c>
      <c r="P16" s="374">
        <f t="shared" si="1"/>
        <v>0</v>
      </c>
      <c r="Q16" s="71"/>
      <c r="R16" s="71"/>
      <c r="S16" s="71"/>
      <c r="T16" s="71"/>
      <c r="U16" s="71"/>
    </row>
    <row r="17" spans="1:21" ht="15.75" x14ac:dyDescent="0.25">
      <c r="A17" s="640"/>
      <c r="B17" s="637"/>
      <c r="C17" s="321"/>
      <c r="D17" s="321"/>
      <c r="E17" s="71"/>
      <c r="F17" s="71"/>
      <c r="G17" s="200"/>
      <c r="H17" s="201"/>
      <c r="I17" s="200"/>
      <c r="J17" s="201"/>
      <c r="K17" s="200"/>
      <c r="L17" s="201"/>
      <c r="M17" s="200"/>
      <c r="N17" s="201"/>
      <c r="O17" s="374">
        <f t="shared" si="0"/>
        <v>0</v>
      </c>
      <c r="P17" s="374">
        <f t="shared" si="1"/>
        <v>0</v>
      </c>
      <c r="Q17" s="202"/>
      <c r="R17" s="71"/>
      <c r="S17" s="71"/>
      <c r="T17" s="71"/>
      <c r="U17" s="71"/>
    </row>
    <row r="18" spans="1:21" ht="15.75" x14ac:dyDescent="0.25">
      <c r="A18" s="641"/>
      <c r="B18" s="638"/>
      <c r="C18" s="321"/>
      <c r="D18" s="321"/>
      <c r="E18" s="71"/>
      <c r="F18" s="71"/>
      <c r="G18" s="200"/>
      <c r="H18" s="201"/>
      <c r="I18" s="200"/>
      <c r="J18" s="201"/>
      <c r="K18" s="200"/>
      <c r="L18" s="201"/>
      <c r="M18" s="200"/>
      <c r="N18" s="201"/>
      <c r="O18" s="374">
        <f t="shared" si="0"/>
        <v>0</v>
      </c>
      <c r="P18" s="374">
        <f t="shared" si="1"/>
        <v>0</v>
      </c>
      <c r="Q18" s="202"/>
      <c r="R18" s="71"/>
      <c r="S18" s="71"/>
      <c r="T18" s="71"/>
      <c r="U18" s="71"/>
    </row>
    <row r="19" spans="1:21" ht="15.75" x14ac:dyDescent="0.25">
      <c r="A19" s="633" t="s">
        <v>1376</v>
      </c>
      <c r="B19" s="633" t="s">
        <v>1375</v>
      </c>
      <c r="C19" s="341"/>
      <c r="D19" s="321"/>
      <c r="E19" s="71"/>
      <c r="F19" s="71"/>
      <c r="G19" s="71"/>
      <c r="H19" s="342"/>
      <c r="I19" s="71"/>
      <c r="J19" s="71"/>
      <c r="K19" s="71"/>
      <c r="L19" s="342"/>
      <c r="M19" s="71"/>
      <c r="N19" s="71"/>
      <c r="O19" s="374">
        <f t="shared" si="0"/>
        <v>0</v>
      </c>
      <c r="P19" s="374">
        <f t="shared" si="1"/>
        <v>0</v>
      </c>
      <c r="Q19" s="71"/>
      <c r="R19" s="71"/>
      <c r="S19" s="71"/>
      <c r="T19" s="71"/>
      <c r="U19" s="71"/>
    </row>
    <row r="20" spans="1:21" ht="15.75" x14ac:dyDescent="0.25">
      <c r="A20" s="634"/>
      <c r="B20" s="634"/>
      <c r="C20" s="341"/>
      <c r="D20" s="321"/>
      <c r="E20" s="71"/>
      <c r="F20" s="71"/>
      <c r="G20" s="71"/>
      <c r="H20" s="342"/>
      <c r="I20" s="71"/>
      <c r="J20" s="71"/>
      <c r="K20" s="71"/>
      <c r="L20" s="342"/>
      <c r="M20" s="71"/>
      <c r="N20" s="71"/>
      <c r="O20" s="374">
        <f t="shared" si="0"/>
        <v>0</v>
      </c>
      <c r="P20" s="374">
        <f t="shared" si="1"/>
        <v>0</v>
      </c>
      <c r="Q20" s="71"/>
      <c r="R20" s="71"/>
      <c r="S20" s="71"/>
      <c r="T20" s="71"/>
      <c r="U20" s="71"/>
    </row>
    <row r="21" spans="1:21" ht="15.75" x14ac:dyDescent="0.25">
      <c r="A21" s="634"/>
      <c r="B21" s="634"/>
      <c r="C21" s="341"/>
      <c r="D21" s="321"/>
      <c r="E21" s="71"/>
      <c r="F21" s="71"/>
      <c r="G21" s="71"/>
      <c r="H21" s="342"/>
      <c r="I21" s="71"/>
      <c r="J21" s="71"/>
      <c r="K21" s="71"/>
      <c r="L21" s="342"/>
      <c r="M21" s="71"/>
      <c r="N21" s="71"/>
      <c r="O21" s="374">
        <f t="shared" si="0"/>
        <v>0</v>
      </c>
      <c r="P21" s="374">
        <f t="shared" si="1"/>
        <v>0</v>
      </c>
      <c r="Q21" s="71"/>
      <c r="R21" s="71"/>
      <c r="S21" s="71"/>
      <c r="T21" s="71"/>
      <c r="U21" s="71"/>
    </row>
    <row r="22" spans="1:21" ht="15.75" x14ac:dyDescent="0.25">
      <c r="A22" s="634"/>
      <c r="B22" s="634"/>
      <c r="C22" s="341"/>
      <c r="D22" s="321"/>
      <c r="E22" s="71"/>
      <c r="F22" s="71"/>
      <c r="G22" s="71"/>
      <c r="H22" s="342"/>
      <c r="I22" s="71"/>
      <c r="J22" s="71"/>
      <c r="K22" s="71"/>
      <c r="L22" s="342"/>
      <c r="M22" s="71"/>
      <c r="N22" s="71"/>
      <c r="O22" s="374">
        <f t="shared" si="0"/>
        <v>0</v>
      </c>
      <c r="P22" s="374">
        <f t="shared" si="1"/>
        <v>0</v>
      </c>
      <c r="Q22" s="71"/>
      <c r="R22" s="71"/>
      <c r="S22" s="71"/>
      <c r="T22" s="71"/>
      <c r="U22" s="71"/>
    </row>
    <row r="23" spans="1:21" ht="15.75" x14ac:dyDescent="0.25">
      <c r="A23" s="634"/>
      <c r="B23" s="634"/>
      <c r="C23" s="341"/>
      <c r="D23" s="321"/>
      <c r="E23" s="71"/>
      <c r="F23" s="71"/>
      <c r="G23" s="71"/>
      <c r="H23" s="342"/>
      <c r="I23" s="71"/>
      <c r="J23" s="71"/>
      <c r="K23" s="71"/>
      <c r="L23" s="342"/>
      <c r="M23" s="71"/>
      <c r="N23" s="71"/>
      <c r="O23" s="374">
        <f t="shared" si="0"/>
        <v>0</v>
      </c>
      <c r="P23" s="374">
        <f t="shared" si="1"/>
        <v>0</v>
      </c>
      <c r="Q23" s="71"/>
      <c r="R23" s="71"/>
      <c r="S23" s="71"/>
      <c r="T23" s="71"/>
      <c r="U23" s="71"/>
    </row>
    <row r="24" spans="1:21" ht="15.75" x14ac:dyDescent="0.25">
      <c r="A24" s="634"/>
      <c r="B24" s="634"/>
      <c r="C24" s="341"/>
      <c r="D24" s="321"/>
      <c r="E24" s="71"/>
      <c r="F24" s="71"/>
      <c r="G24" s="71"/>
      <c r="H24" s="342"/>
      <c r="I24" s="71"/>
      <c r="J24" s="71"/>
      <c r="K24" s="71"/>
      <c r="L24" s="342"/>
      <c r="M24" s="71"/>
      <c r="N24" s="71"/>
      <c r="O24" s="374">
        <f t="shared" si="0"/>
        <v>0</v>
      </c>
      <c r="P24" s="374">
        <f t="shared" si="1"/>
        <v>0</v>
      </c>
      <c r="Q24" s="71"/>
      <c r="R24" s="71"/>
      <c r="S24" s="71"/>
      <c r="T24" s="71"/>
      <c r="U24" s="71"/>
    </row>
    <row r="25" spans="1:21" ht="15.75" x14ac:dyDescent="0.25">
      <c r="A25" s="634"/>
      <c r="B25" s="634"/>
      <c r="C25" s="341"/>
      <c r="D25" s="321"/>
      <c r="E25" s="71"/>
      <c r="F25" s="71"/>
      <c r="G25" s="200"/>
      <c r="H25" s="71"/>
      <c r="I25" s="71"/>
      <c r="J25" s="71"/>
      <c r="K25" s="71"/>
      <c r="L25" s="71"/>
      <c r="M25" s="71"/>
      <c r="N25" s="71"/>
      <c r="O25" s="374">
        <f t="shared" si="0"/>
        <v>0</v>
      </c>
      <c r="P25" s="374">
        <f t="shared" si="1"/>
        <v>0</v>
      </c>
      <c r="Q25" s="71"/>
      <c r="R25" s="71"/>
      <c r="S25" s="71"/>
      <c r="T25" s="71"/>
      <c r="U25" s="71"/>
    </row>
    <row r="26" spans="1:21" ht="15.75" x14ac:dyDescent="0.25">
      <c r="A26" s="634"/>
      <c r="B26" s="634"/>
      <c r="C26" s="341"/>
      <c r="D26" s="341"/>
      <c r="E26" s="71"/>
      <c r="F26" s="71"/>
      <c r="G26" s="71"/>
      <c r="H26" s="71"/>
      <c r="I26" s="71"/>
      <c r="J26" s="71"/>
      <c r="K26" s="71"/>
      <c r="L26" s="71"/>
      <c r="M26" s="71"/>
      <c r="N26" s="71"/>
      <c r="O26" s="374">
        <f t="shared" si="0"/>
        <v>0</v>
      </c>
      <c r="P26" s="374">
        <f t="shared" si="1"/>
        <v>0</v>
      </c>
      <c r="Q26" s="71"/>
      <c r="R26" s="71"/>
      <c r="S26" s="71"/>
      <c r="T26" s="71"/>
      <c r="U26" s="71"/>
    </row>
    <row r="27" spans="1:21" ht="15.75" x14ac:dyDescent="0.25">
      <c r="A27" s="635"/>
      <c r="B27" s="635"/>
      <c r="C27" s="341"/>
      <c r="D27" s="341"/>
      <c r="E27" s="71"/>
      <c r="F27" s="71"/>
      <c r="G27" s="71"/>
      <c r="H27" s="71"/>
      <c r="I27" s="71"/>
      <c r="J27" s="71"/>
      <c r="K27" s="71"/>
      <c r="L27" s="71"/>
      <c r="M27" s="71"/>
      <c r="N27" s="71"/>
      <c r="O27" s="374">
        <f t="shared" si="0"/>
        <v>0</v>
      </c>
      <c r="P27" s="374">
        <f t="shared" si="1"/>
        <v>0</v>
      </c>
      <c r="Q27" s="71"/>
      <c r="R27" s="71"/>
      <c r="S27" s="71"/>
      <c r="T27" s="71"/>
      <c r="U27" s="72"/>
    </row>
    <row r="28" spans="1:21" ht="15.6" customHeight="1" x14ac:dyDescent="0.25">
      <c r="A28" s="293"/>
      <c r="B28" s="294"/>
      <c r="C28" s="293" t="s">
        <v>1351</v>
      </c>
      <c r="D28" s="294"/>
      <c r="E28" s="294"/>
      <c r="F28" s="295"/>
      <c r="G28" s="229">
        <f t="shared" ref="G28:P28" si="2">SUM(G9:G27)</f>
        <v>0</v>
      </c>
      <c r="H28" s="229">
        <f t="shared" si="2"/>
        <v>0</v>
      </c>
      <c r="I28" s="229">
        <f t="shared" si="2"/>
        <v>0</v>
      </c>
      <c r="J28" s="229">
        <f t="shared" si="2"/>
        <v>0</v>
      </c>
      <c r="K28" s="229">
        <f t="shared" si="2"/>
        <v>0</v>
      </c>
      <c r="L28" s="229">
        <f t="shared" si="2"/>
        <v>0</v>
      </c>
      <c r="M28" s="229">
        <f t="shared" si="2"/>
        <v>0</v>
      </c>
      <c r="N28" s="229">
        <f t="shared" si="2"/>
        <v>0</v>
      </c>
      <c r="O28" s="229">
        <f t="shared" si="2"/>
        <v>0</v>
      </c>
      <c r="P28" s="229">
        <f t="shared" si="2"/>
        <v>0</v>
      </c>
      <c r="Q28" s="204"/>
      <c r="R28" s="204"/>
      <c r="S28" s="204"/>
      <c r="T28" s="204"/>
      <c r="U28" s="207"/>
    </row>
    <row r="29" spans="1:21" x14ac:dyDescent="0.25">
      <c r="E29" s="86"/>
    </row>
    <row r="30" spans="1:21" x14ac:dyDescent="0.25">
      <c r="E30" s="86"/>
    </row>
    <row r="31" spans="1:21" x14ac:dyDescent="0.25">
      <c r="E31" s="86"/>
    </row>
    <row r="32" spans="1:21" x14ac:dyDescent="0.25">
      <c r="E32" s="86"/>
    </row>
    <row r="33" spans="5:5" x14ac:dyDescent="0.25">
      <c r="E33" s="86"/>
    </row>
    <row r="34" spans="5:5" x14ac:dyDescent="0.25">
      <c r="E34" s="86"/>
    </row>
    <row r="35" spans="5:5" x14ac:dyDescent="0.25">
      <c r="E35" s="86"/>
    </row>
    <row r="36" spans="5:5" x14ac:dyDescent="0.25">
      <c r="E36" s="86"/>
    </row>
    <row r="37" spans="5:5" x14ac:dyDescent="0.25">
      <c r="E37" s="86"/>
    </row>
    <row r="38" spans="5:5" x14ac:dyDescent="0.25">
      <c r="E38" s="86"/>
    </row>
    <row r="39" spans="5:5" x14ac:dyDescent="0.25">
      <c r="E39" s="86"/>
    </row>
    <row r="40" spans="5:5" x14ac:dyDescent="0.25">
      <c r="E40" s="86"/>
    </row>
    <row r="41" spans="5:5" x14ac:dyDescent="0.25">
      <c r="E41" s="86"/>
    </row>
    <row r="42" spans="5:5" x14ac:dyDescent="0.25">
      <c r="E42" s="86"/>
    </row>
    <row r="43" spans="5:5" x14ac:dyDescent="0.25">
      <c r="E43" s="86"/>
    </row>
    <row r="44" spans="5:5" x14ac:dyDescent="0.25">
      <c r="E44" s="86"/>
    </row>
    <row r="45" spans="5:5" x14ac:dyDescent="0.25">
      <c r="E45" s="86"/>
    </row>
    <row r="46" spans="5:5" x14ac:dyDescent="0.25">
      <c r="E46" s="86"/>
    </row>
    <row r="47" spans="5:5" x14ac:dyDescent="0.25">
      <c r="E47" s="86"/>
    </row>
    <row r="48" spans="5:5" x14ac:dyDescent="0.25">
      <c r="E48" s="86"/>
    </row>
    <row r="49" spans="5:5" x14ac:dyDescent="0.25">
      <c r="E49" s="86"/>
    </row>
    <row r="50" spans="5:5" x14ac:dyDescent="0.25">
      <c r="E50" s="86"/>
    </row>
    <row r="51" spans="5:5" x14ac:dyDescent="0.25">
      <c r="E51" s="86"/>
    </row>
    <row r="52" spans="5:5" x14ac:dyDescent="0.25">
      <c r="E52" s="86"/>
    </row>
    <row r="53" spans="5:5" x14ac:dyDescent="0.25">
      <c r="E53" s="86"/>
    </row>
    <row r="54" spans="5:5" x14ac:dyDescent="0.25">
      <c r="E54" s="86"/>
    </row>
    <row r="55" spans="5:5" x14ac:dyDescent="0.25">
      <c r="E55" s="86"/>
    </row>
    <row r="56" spans="5:5" x14ac:dyDescent="0.25">
      <c r="E56" s="86"/>
    </row>
    <row r="57" spans="5:5" x14ac:dyDescent="0.25">
      <c r="E57" s="86"/>
    </row>
    <row r="58" spans="5:5" x14ac:dyDescent="0.25">
      <c r="E58" s="86"/>
    </row>
    <row r="59" spans="5:5" x14ac:dyDescent="0.25">
      <c r="E59" s="86"/>
    </row>
    <row r="60" spans="5:5" x14ac:dyDescent="0.25">
      <c r="E60" s="86"/>
    </row>
    <row r="61" spans="5:5" x14ac:dyDescent="0.25">
      <c r="E61" s="86"/>
    </row>
    <row r="62" spans="5:5" x14ac:dyDescent="0.25">
      <c r="E62" s="86"/>
    </row>
    <row r="63" spans="5:5" x14ac:dyDescent="0.25">
      <c r="E63" s="86"/>
    </row>
    <row r="64" spans="5:5" x14ac:dyDescent="0.25">
      <c r="E64" s="86"/>
    </row>
    <row r="65" spans="5:5" x14ac:dyDescent="0.25">
      <c r="E65" s="86"/>
    </row>
    <row r="66" spans="5:5" x14ac:dyDescent="0.25">
      <c r="E66" s="86"/>
    </row>
    <row r="67" spans="5:5" x14ac:dyDescent="0.25">
      <c r="E67" s="86"/>
    </row>
    <row r="68" spans="5:5" x14ac:dyDescent="0.25">
      <c r="E68" s="86"/>
    </row>
    <row r="69" spans="5:5" x14ac:dyDescent="0.25">
      <c r="E69" s="86"/>
    </row>
    <row r="70" spans="5:5" x14ac:dyDescent="0.25">
      <c r="E70" s="86"/>
    </row>
    <row r="71" spans="5:5" x14ac:dyDescent="0.25">
      <c r="E71" s="86"/>
    </row>
    <row r="72" spans="5:5" x14ac:dyDescent="0.25">
      <c r="E72" s="86"/>
    </row>
    <row r="73" spans="5:5" x14ac:dyDescent="0.25">
      <c r="E73" s="86"/>
    </row>
    <row r="74" spans="5:5" x14ac:dyDescent="0.25">
      <c r="E74" s="86"/>
    </row>
    <row r="75" spans="5:5" x14ac:dyDescent="0.25">
      <c r="E75" s="86"/>
    </row>
    <row r="76" spans="5:5" x14ac:dyDescent="0.25">
      <c r="E76" s="86"/>
    </row>
    <row r="77" spans="5:5" x14ac:dyDescent="0.25">
      <c r="E77" s="86"/>
    </row>
    <row r="78" spans="5:5" x14ac:dyDescent="0.25">
      <c r="E78" s="86"/>
    </row>
    <row r="79" spans="5:5" x14ac:dyDescent="0.25">
      <c r="E79" s="86"/>
    </row>
    <row r="80" spans="5:5" x14ac:dyDescent="0.25">
      <c r="E80" s="86"/>
    </row>
    <row r="81" spans="5:5" x14ac:dyDescent="0.25">
      <c r="E81" s="86"/>
    </row>
    <row r="82" spans="5:5" x14ac:dyDescent="0.25">
      <c r="E82" s="86"/>
    </row>
    <row r="83" spans="5:5" x14ac:dyDescent="0.25">
      <c r="E83" s="86"/>
    </row>
    <row r="84" spans="5:5" x14ac:dyDescent="0.25">
      <c r="E84" s="86"/>
    </row>
    <row r="85" spans="5:5" x14ac:dyDescent="0.25">
      <c r="E85" s="86"/>
    </row>
    <row r="86" spans="5:5" x14ac:dyDescent="0.25">
      <c r="E86" s="86"/>
    </row>
    <row r="87" spans="5:5" x14ac:dyDescent="0.25">
      <c r="E87" s="86"/>
    </row>
    <row r="88" spans="5:5" x14ac:dyDescent="0.25">
      <c r="E88" s="86"/>
    </row>
    <row r="89" spans="5:5" x14ac:dyDescent="0.25">
      <c r="E89" s="86"/>
    </row>
    <row r="90" spans="5:5" x14ac:dyDescent="0.25">
      <c r="E90" s="86"/>
    </row>
    <row r="91" spans="5:5" x14ac:dyDescent="0.25">
      <c r="E91" s="86"/>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9:B27"/>
    <mergeCell ref="B9:B18"/>
    <mergeCell ref="A9:A18"/>
    <mergeCell ref="A19:A27"/>
  </mergeCells>
  <conditionalFormatting sqref="E9:E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3"/>
  <sheetViews>
    <sheetView showGridLines="0" workbookViewId="0">
      <pane ySplit="6" topLeftCell="A7" activePane="bottomLeft" state="frozen"/>
      <selection sqref="A1:V1"/>
      <selection pane="bottomLeft" sqref="A1:XFD1048576"/>
    </sheetView>
  </sheetViews>
  <sheetFormatPr baseColWidth="10" defaultColWidth="12.5703125" defaultRowHeight="12" x14ac:dyDescent="0.25"/>
  <cols>
    <col min="1" max="1" width="35.140625" style="258" customWidth="1"/>
    <col min="2" max="2" width="48.140625" style="250" customWidth="1"/>
    <col min="3" max="3" width="32.42578125" style="250" customWidth="1"/>
    <col min="4" max="4" width="32.7109375" style="250" customWidth="1"/>
    <col min="5" max="5" width="27.42578125" style="259" customWidth="1"/>
    <col min="6" max="6" width="36.42578125" style="250" customWidth="1"/>
    <col min="7" max="7" width="15.28515625" style="250" customWidth="1"/>
    <col min="8" max="8" width="15.85546875" style="250" customWidth="1"/>
    <col min="9" max="9" width="15.28515625" style="250" customWidth="1"/>
    <col min="10" max="10" width="15.42578125" style="250" customWidth="1"/>
    <col min="11" max="11" width="15.28515625" style="250" customWidth="1"/>
    <col min="12" max="12" width="14.85546875" style="250" customWidth="1"/>
    <col min="13" max="13" width="15.28515625" style="250" customWidth="1"/>
    <col min="14" max="14" width="17.5703125" style="250" customWidth="1"/>
    <col min="15" max="15" width="15.28515625" style="381" customWidth="1"/>
    <col min="16" max="16" width="16.28515625" style="381" bestFit="1" customWidth="1"/>
    <col min="17" max="17" width="14.28515625" style="250" hidden="1" customWidth="1"/>
    <col min="18" max="20" width="14.28515625" style="250" customWidth="1"/>
    <col min="21" max="21" width="15.7109375" style="250" customWidth="1"/>
    <col min="22" max="16384" width="12.5703125" style="250"/>
  </cols>
  <sheetData>
    <row r="1" spans="1:21" s="242" customFormat="1" ht="18.75" x14ac:dyDescent="0.25">
      <c r="B1" s="287"/>
      <c r="C1" s="287"/>
      <c r="D1" s="287"/>
      <c r="E1" s="287"/>
      <c r="F1" s="287"/>
      <c r="G1" s="287" t="s">
        <v>1380</v>
      </c>
      <c r="H1" s="287"/>
      <c r="I1" s="287"/>
      <c r="J1" s="287"/>
      <c r="K1" s="287"/>
      <c r="L1" s="287"/>
      <c r="M1" s="287"/>
      <c r="N1" s="287"/>
      <c r="O1" s="375"/>
      <c r="P1" s="375"/>
      <c r="Q1" s="287"/>
      <c r="R1" s="287"/>
      <c r="S1" s="287"/>
      <c r="T1" s="287"/>
      <c r="U1" s="287"/>
    </row>
    <row r="2" spans="1:21" s="242" customFormat="1" ht="18.75" x14ac:dyDescent="0.25">
      <c r="A2" s="308" t="s">
        <v>1342</v>
      </c>
      <c r="B2" s="287"/>
      <c r="C2" s="287"/>
      <c r="D2" s="287"/>
      <c r="E2" s="287"/>
      <c r="F2" s="287"/>
      <c r="G2" s="287"/>
      <c r="H2" s="287"/>
      <c r="I2" s="287"/>
      <c r="J2" s="287"/>
      <c r="K2" s="287"/>
      <c r="L2" s="287"/>
      <c r="M2" s="287"/>
      <c r="N2" s="287"/>
      <c r="O2" s="375"/>
      <c r="P2" s="375"/>
      <c r="Q2" s="287"/>
      <c r="R2" s="287"/>
      <c r="S2" s="287"/>
      <c r="T2" s="287"/>
      <c r="U2" s="287"/>
    </row>
    <row r="3" spans="1:21" s="242" customFormat="1" ht="21" customHeight="1" x14ac:dyDescent="0.25">
      <c r="A3" s="243" t="s">
        <v>1377</v>
      </c>
      <c r="B3" s="244"/>
      <c r="C3" s="244"/>
      <c r="D3" s="244"/>
      <c r="E3" s="245"/>
      <c r="F3" s="244"/>
      <c r="G3" s="244"/>
      <c r="H3" s="244"/>
      <c r="I3" s="244"/>
      <c r="J3" s="244"/>
      <c r="K3" s="244"/>
      <c r="L3" s="244"/>
      <c r="M3" s="244"/>
      <c r="N3" s="244"/>
      <c r="O3" s="376"/>
      <c r="P3" s="376"/>
      <c r="Q3" s="244"/>
      <c r="R3" s="244"/>
      <c r="S3" s="244"/>
      <c r="T3" s="244"/>
      <c r="U3" s="244"/>
    </row>
    <row r="4" spans="1:21" s="67" customFormat="1" ht="23.25" customHeight="1" x14ac:dyDescent="0.25">
      <c r="A4" s="630" t="s">
        <v>97</v>
      </c>
      <c r="B4" s="632" t="s">
        <v>111</v>
      </c>
      <c r="C4" s="642" t="s">
        <v>86</v>
      </c>
      <c r="D4" s="642" t="s">
        <v>87</v>
      </c>
      <c r="E4" s="642" t="s">
        <v>392</v>
      </c>
      <c r="F4" s="642" t="s">
        <v>88</v>
      </c>
      <c r="G4" s="645" t="s">
        <v>100</v>
      </c>
      <c r="H4" s="647"/>
      <c r="I4" s="647"/>
      <c r="J4" s="647"/>
      <c r="K4" s="647"/>
      <c r="L4" s="647"/>
      <c r="M4" s="647"/>
      <c r="N4" s="646"/>
      <c r="O4" s="651" t="s">
        <v>101</v>
      </c>
      <c r="P4" s="652"/>
      <c r="Q4" s="632" t="s">
        <v>102</v>
      </c>
      <c r="R4" s="632" t="s">
        <v>103</v>
      </c>
      <c r="S4" s="632" t="s">
        <v>110</v>
      </c>
      <c r="T4" s="632" t="s">
        <v>109</v>
      </c>
      <c r="U4" s="648" t="s">
        <v>89</v>
      </c>
    </row>
    <row r="5" spans="1:21" s="67" customFormat="1" ht="15" customHeight="1" x14ac:dyDescent="0.25">
      <c r="A5" s="630"/>
      <c r="B5" s="630"/>
      <c r="C5" s="643"/>
      <c r="D5" s="643"/>
      <c r="E5" s="643"/>
      <c r="F5" s="643"/>
      <c r="G5" s="645" t="s">
        <v>104</v>
      </c>
      <c r="H5" s="646"/>
      <c r="I5" s="645" t="s">
        <v>105</v>
      </c>
      <c r="J5" s="646"/>
      <c r="K5" s="645" t="s">
        <v>106</v>
      </c>
      <c r="L5" s="646"/>
      <c r="M5" s="645" t="s">
        <v>107</v>
      </c>
      <c r="N5" s="646"/>
      <c r="O5" s="653"/>
      <c r="P5" s="654"/>
      <c r="Q5" s="630"/>
      <c r="R5" s="630"/>
      <c r="S5" s="630"/>
      <c r="T5" s="630"/>
      <c r="U5" s="649"/>
    </row>
    <row r="6" spans="1:21" s="67" customFormat="1" ht="24" customHeight="1" x14ac:dyDescent="0.25">
      <c r="A6" s="631"/>
      <c r="B6" s="631"/>
      <c r="C6" s="644"/>
      <c r="D6" s="644"/>
      <c r="E6" s="644"/>
      <c r="F6" s="644"/>
      <c r="G6" s="434" t="s">
        <v>108</v>
      </c>
      <c r="H6" s="434" t="s">
        <v>12</v>
      </c>
      <c r="I6" s="434" t="s">
        <v>108</v>
      </c>
      <c r="J6" s="434" t="s">
        <v>12</v>
      </c>
      <c r="K6" s="434" t="s">
        <v>108</v>
      </c>
      <c r="L6" s="434" t="s">
        <v>12</v>
      </c>
      <c r="M6" s="434" t="s">
        <v>108</v>
      </c>
      <c r="N6" s="434" t="s">
        <v>12</v>
      </c>
      <c r="O6" s="434" t="s">
        <v>108</v>
      </c>
      <c r="P6" s="434" t="s">
        <v>12</v>
      </c>
      <c r="Q6" s="631"/>
      <c r="R6" s="631"/>
      <c r="S6" s="631"/>
      <c r="T6" s="631"/>
      <c r="U6" s="650"/>
    </row>
    <row r="7" spans="1:21" s="67" customFormat="1" ht="15.75" x14ac:dyDescent="0.25">
      <c r="A7" s="435"/>
      <c r="B7" s="436"/>
      <c r="C7" s="437"/>
      <c r="D7" s="437"/>
      <c r="E7" s="438"/>
      <c r="F7" s="437"/>
      <c r="G7" s="439"/>
      <c r="H7" s="439"/>
      <c r="I7" s="439"/>
      <c r="J7" s="439"/>
      <c r="K7" s="439"/>
      <c r="L7" s="439"/>
      <c r="M7" s="439"/>
      <c r="N7" s="439"/>
      <c r="O7" s="439"/>
      <c r="P7" s="439"/>
      <c r="Q7" s="440"/>
      <c r="R7" s="440"/>
      <c r="S7" s="440"/>
      <c r="T7" s="440"/>
      <c r="U7" s="441"/>
    </row>
    <row r="8" spans="1:21" ht="15.75" customHeight="1" x14ac:dyDescent="0.25">
      <c r="A8" s="655" t="s">
        <v>1378</v>
      </c>
      <c r="B8" s="655" t="s">
        <v>1447</v>
      </c>
      <c r="C8" s="304"/>
      <c r="D8" s="304"/>
      <c r="E8" s="304"/>
      <c r="F8" s="304"/>
      <c r="G8" s="247"/>
      <c r="H8" s="247"/>
      <c r="I8" s="248"/>
      <c r="J8" s="249"/>
      <c r="K8" s="247"/>
      <c r="L8" s="228"/>
      <c r="M8" s="248"/>
      <c r="N8" s="228"/>
      <c r="O8" s="377">
        <f>G8+I8+K8+M8</f>
        <v>0</v>
      </c>
      <c r="P8" s="378">
        <f>H8+J8+L8+N8</f>
        <v>0</v>
      </c>
      <c r="Q8" s="247"/>
      <c r="R8" s="247"/>
      <c r="S8" s="247"/>
      <c r="T8" s="247"/>
      <c r="U8" s="304"/>
    </row>
    <row r="9" spans="1:21" ht="15.75" x14ac:dyDescent="0.25">
      <c r="A9" s="656"/>
      <c r="B9" s="656"/>
      <c r="C9" s="304"/>
      <c r="D9" s="304"/>
      <c r="E9" s="304"/>
      <c r="F9" s="304"/>
      <c r="G9" s="247"/>
      <c r="H9" s="247"/>
      <c r="I9" s="248"/>
      <c r="J9" s="249"/>
      <c r="K9" s="247"/>
      <c r="L9" s="228"/>
      <c r="M9" s="248"/>
      <c r="N9" s="228"/>
      <c r="O9" s="377">
        <f t="shared" ref="O9:P46" si="0">G9+I9+K9+M9</f>
        <v>0</v>
      </c>
      <c r="P9" s="378">
        <f t="shared" si="0"/>
        <v>0</v>
      </c>
      <c r="Q9" s="247"/>
      <c r="R9" s="247"/>
      <c r="S9" s="247"/>
      <c r="T9" s="247"/>
      <c r="U9" s="304"/>
    </row>
    <row r="10" spans="1:21" ht="15.75" x14ac:dyDescent="0.25">
      <c r="A10" s="656"/>
      <c r="B10" s="656"/>
      <c r="C10" s="304"/>
      <c r="D10" s="304"/>
      <c r="E10" s="304"/>
      <c r="F10" s="304"/>
      <c r="G10" s="247"/>
      <c r="H10" s="247"/>
      <c r="I10" s="248"/>
      <c r="J10" s="249"/>
      <c r="K10" s="247"/>
      <c r="L10" s="228"/>
      <c r="M10" s="248"/>
      <c r="N10" s="228"/>
      <c r="O10" s="377">
        <f t="shared" si="0"/>
        <v>0</v>
      </c>
      <c r="P10" s="378">
        <f t="shared" si="0"/>
        <v>0</v>
      </c>
      <c r="Q10" s="247"/>
      <c r="R10" s="247"/>
      <c r="S10" s="247"/>
      <c r="T10" s="247"/>
      <c r="U10" s="304"/>
    </row>
    <row r="11" spans="1:21" ht="15.75" x14ac:dyDescent="0.25">
      <c r="A11" s="656"/>
      <c r="B11" s="656"/>
      <c r="C11" s="304"/>
      <c r="D11" s="304"/>
      <c r="E11" s="304"/>
      <c r="F11" s="304"/>
      <c r="G11" s="247"/>
      <c r="H11" s="247"/>
      <c r="I11" s="248"/>
      <c r="J11" s="249"/>
      <c r="K11" s="247"/>
      <c r="L11" s="228"/>
      <c r="M11" s="248"/>
      <c r="N11" s="228"/>
      <c r="O11" s="377">
        <f t="shared" si="0"/>
        <v>0</v>
      </c>
      <c r="P11" s="378">
        <f t="shared" si="0"/>
        <v>0</v>
      </c>
      <c r="Q11" s="247"/>
      <c r="R11" s="247"/>
      <c r="S11" s="247"/>
      <c r="T11" s="247"/>
      <c r="U11" s="304"/>
    </row>
    <row r="12" spans="1:21" ht="15.75" x14ac:dyDescent="0.25">
      <c r="A12" s="656"/>
      <c r="B12" s="656"/>
      <c r="C12" s="304"/>
      <c r="D12" s="304"/>
      <c r="E12" s="304"/>
      <c r="F12" s="304"/>
      <c r="G12" s="247"/>
      <c r="H12" s="247"/>
      <c r="I12" s="248"/>
      <c r="J12" s="249"/>
      <c r="K12" s="247"/>
      <c r="L12" s="228"/>
      <c r="M12" s="248"/>
      <c r="N12" s="228"/>
      <c r="O12" s="377">
        <f t="shared" si="0"/>
        <v>0</v>
      </c>
      <c r="P12" s="378">
        <f t="shared" si="0"/>
        <v>0</v>
      </c>
      <c r="Q12" s="247"/>
      <c r="R12" s="247"/>
      <c r="S12" s="247"/>
      <c r="T12" s="247"/>
      <c r="U12" s="304"/>
    </row>
    <row r="13" spans="1:21" ht="15.75" x14ac:dyDescent="0.25">
      <c r="A13" s="656"/>
      <c r="B13" s="657"/>
      <c r="C13" s="304"/>
      <c r="D13" s="304"/>
      <c r="E13" s="304"/>
      <c r="F13" s="304"/>
      <c r="G13" s="247"/>
      <c r="H13" s="247"/>
      <c r="I13" s="248"/>
      <c r="J13" s="249"/>
      <c r="K13" s="247"/>
      <c r="L13" s="228"/>
      <c r="M13" s="248"/>
      <c r="N13" s="228"/>
      <c r="O13" s="377">
        <f t="shared" si="0"/>
        <v>0</v>
      </c>
      <c r="P13" s="378">
        <f t="shared" si="0"/>
        <v>0</v>
      </c>
      <c r="Q13" s="247"/>
      <c r="R13" s="247"/>
      <c r="S13" s="247"/>
      <c r="T13" s="247"/>
      <c r="U13" s="304"/>
    </row>
    <row r="14" spans="1:21" ht="15.75" x14ac:dyDescent="0.25">
      <c r="A14" s="656"/>
      <c r="B14" s="655" t="s">
        <v>1448</v>
      </c>
      <c r="C14" s="304"/>
      <c r="D14" s="304"/>
      <c r="E14" s="304"/>
      <c r="F14" s="304"/>
      <c r="G14" s="247"/>
      <c r="H14" s="247"/>
      <c r="I14" s="248"/>
      <c r="J14" s="249"/>
      <c r="K14" s="247"/>
      <c r="L14" s="228"/>
      <c r="M14" s="248"/>
      <c r="N14" s="228"/>
      <c r="O14" s="377">
        <f t="shared" si="0"/>
        <v>0</v>
      </c>
      <c r="P14" s="378">
        <f t="shared" si="0"/>
        <v>0</v>
      </c>
      <c r="Q14" s="247"/>
      <c r="R14" s="247"/>
      <c r="S14" s="247"/>
      <c r="T14" s="247"/>
      <c r="U14" s="304"/>
    </row>
    <row r="15" spans="1:21" ht="15.75" x14ac:dyDescent="0.25">
      <c r="A15" s="656"/>
      <c r="B15" s="656"/>
      <c r="C15" s="304"/>
      <c r="D15" s="304"/>
      <c r="E15" s="304"/>
      <c r="F15" s="304"/>
      <c r="G15" s="247"/>
      <c r="H15" s="247"/>
      <c r="I15" s="248"/>
      <c r="J15" s="249"/>
      <c r="K15" s="247"/>
      <c r="L15" s="228"/>
      <c r="M15" s="248"/>
      <c r="N15" s="228"/>
      <c r="O15" s="377">
        <f t="shared" si="0"/>
        <v>0</v>
      </c>
      <c r="P15" s="378">
        <f t="shared" si="0"/>
        <v>0</v>
      </c>
      <c r="Q15" s="247"/>
      <c r="R15" s="247"/>
      <c r="S15" s="247"/>
      <c r="T15" s="247"/>
      <c r="U15" s="304"/>
    </row>
    <row r="16" spans="1:21" ht="15.75" x14ac:dyDescent="0.25">
      <c r="A16" s="656"/>
      <c r="B16" s="656"/>
      <c r="C16" s="304"/>
      <c r="D16" s="304"/>
      <c r="E16" s="304"/>
      <c r="F16" s="304"/>
      <c r="G16" s="247"/>
      <c r="H16" s="247"/>
      <c r="I16" s="248"/>
      <c r="J16" s="249"/>
      <c r="K16" s="247"/>
      <c r="L16" s="228"/>
      <c r="M16" s="248"/>
      <c r="N16" s="228"/>
      <c r="O16" s="377">
        <f t="shared" si="0"/>
        <v>0</v>
      </c>
      <c r="P16" s="378">
        <f t="shared" si="0"/>
        <v>0</v>
      </c>
      <c r="Q16" s="247"/>
      <c r="R16" s="247"/>
      <c r="S16" s="247"/>
      <c r="T16" s="247"/>
      <c r="U16" s="304"/>
    </row>
    <row r="17" spans="1:21" ht="15.75" x14ac:dyDescent="0.25">
      <c r="A17" s="656"/>
      <c r="B17" s="656"/>
      <c r="C17" s="304"/>
      <c r="D17" s="304"/>
      <c r="E17" s="304"/>
      <c r="F17" s="343"/>
      <c r="G17" s="247"/>
      <c r="H17" s="247"/>
      <c r="I17" s="247"/>
      <c r="J17" s="247"/>
      <c r="K17" s="247"/>
      <c r="L17" s="228"/>
      <c r="M17" s="247"/>
      <c r="N17" s="228"/>
      <c r="O17" s="377">
        <f t="shared" si="0"/>
        <v>0</v>
      </c>
      <c r="P17" s="378">
        <f t="shared" si="0"/>
        <v>0</v>
      </c>
      <c r="Q17" s="252"/>
      <c r="R17" s="252"/>
      <c r="S17" s="252"/>
      <c r="T17" s="252"/>
      <c r="U17" s="304"/>
    </row>
    <row r="18" spans="1:21" ht="15.75" x14ac:dyDescent="0.25">
      <c r="A18" s="656"/>
      <c r="B18" s="656"/>
      <c r="C18" s="304"/>
      <c r="D18" s="304"/>
      <c r="E18" s="304"/>
      <c r="F18" s="343"/>
      <c r="G18" s="247"/>
      <c r="H18" s="247"/>
      <c r="I18" s="247"/>
      <c r="J18" s="247"/>
      <c r="K18" s="247"/>
      <c r="L18" s="228"/>
      <c r="M18" s="247"/>
      <c r="N18" s="228"/>
      <c r="O18" s="377">
        <f t="shared" si="0"/>
        <v>0</v>
      </c>
      <c r="P18" s="378">
        <f t="shared" si="0"/>
        <v>0</v>
      </c>
      <c r="Q18" s="252"/>
      <c r="R18" s="252"/>
      <c r="S18" s="252"/>
      <c r="T18" s="252"/>
      <c r="U18" s="304"/>
    </row>
    <row r="19" spans="1:21" ht="15.75" x14ac:dyDescent="0.25">
      <c r="A19" s="656"/>
      <c r="B19" s="657"/>
      <c r="C19" s="304"/>
      <c r="D19" s="304"/>
      <c r="E19" s="304"/>
      <c r="F19" s="304"/>
      <c r="G19" s="247"/>
      <c r="H19" s="344"/>
      <c r="I19" s="247"/>
      <c r="J19" s="344"/>
      <c r="K19" s="247"/>
      <c r="L19" s="228"/>
      <c r="M19" s="247"/>
      <c r="N19" s="228"/>
      <c r="O19" s="377">
        <f t="shared" si="0"/>
        <v>0</v>
      </c>
      <c r="P19" s="378">
        <f t="shared" si="0"/>
        <v>0</v>
      </c>
      <c r="Q19" s="247"/>
      <c r="R19" s="247"/>
      <c r="S19" s="247"/>
      <c r="T19" s="247"/>
      <c r="U19" s="304"/>
    </row>
    <row r="20" spans="1:21" ht="15.75" x14ac:dyDescent="0.25">
      <c r="A20" s="656"/>
      <c r="B20" s="655" t="s">
        <v>1449</v>
      </c>
      <c r="C20" s="304"/>
      <c r="D20" s="304"/>
      <c r="E20" s="304"/>
      <c r="F20" s="304"/>
      <c r="G20" s="247"/>
      <c r="H20" s="344"/>
      <c r="I20" s="247"/>
      <c r="J20" s="344"/>
      <c r="K20" s="247"/>
      <c r="L20" s="228"/>
      <c r="M20" s="247"/>
      <c r="N20" s="228"/>
      <c r="O20" s="377">
        <f t="shared" si="0"/>
        <v>0</v>
      </c>
      <c r="P20" s="378">
        <f t="shared" si="0"/>
        <v>0</v>
      </c>
      <c r="Q20" s="247"/>
      <c r="R20" s="247"/>
      <c r="S20" s="247"/>
      <c r="T20" s="247"/>
      <c r="U20" s="304"/>
    </row>
    <row r="21" spans="1:21" ht="15.75" x14ac:dyDescent="0.25">
      <c r="A21" s="656"/>
      <c r="B21" s="656"/>
      <c r="C21" s="304"/>
      <c r="D21" s="304"/>
      <c r="E21" s="304"/>
      <c r="F21" s="247"/>
      <c r="G21" s="248"/>
      <c r="H21" s="247"/>
      <c r="I21" s="248"/>
      <c r="J21" s="247"/>
      <c r="K21" s="248"/>
      <c r="L21" s="228"/>
      <c r="M21" s="248"/>
      <c r="N21" s="228"/>
      <c r="O21" s="377">
        <f t="shared" si="0"/>
        <v>0</v>
      </c>
      <c r="P21" s="378">
        <f t="shared" si="0"/>
        <v>0</v>
      </c>
      <c r="Q21" s="247"/>
      <c r="R21" s="247"/>
      <c r="S21" s="247"/>
      <c r="T21" s="247"/>
      <c r="U21" s="247"/>
    </row>
    <row r="22" spans="1:21" ht="15.75" x14ac:dyDescent="0.25">
      <c r="A22" s="656"/>
      <c r="B22" s="656"/>
      <c r="C22" s="304"/>
      <c r="D22" s="304"/>
      <c r="E22" s="304"/>
      <c r="F22" s="247"/>
      <c r="G22" s="248"/>
      <c r="H22" s="247"/>
      <c r="I22" s="248"/>
      <c r="J22" s="247"/>
      <c r="K22" s="248"/>
      <c r="L22" s="228"/>
      <c r="M22" s="248"/>
      <c r="N22" s="228"/>
      <c r="O22" s="377">
        <f t="shared" si="0"/>
        <v>0</v>
      </c>
      <c r="P22" s="378">
        <f t="shared" si="0"/>
        <v>0</v>
      </c>
      <c r="Q22" s="247"/>
      <c r="R22" s="247"/>
      <c r="S22" s="247"/>
      <c r="T22" s="247"/>
      <c r="U22" s="247"/>
    </row>
    <row r="23" spans="1:21" ht="15.75" x14ac:dyDescent="0.25">
      <c r="A23" s="656"/>
      <c r="B23" s="656"/>
      <c r="C23" s="304"/>
      <c r="D23" s="304"/>
      <c r="E23" s="304"/>
      <c r="F23" s="247"/>
      <c r="G23" s="248"/>
      <c r="H23" s="247"/>
      <c r="I23" s="248"/>
      <c r="J23" s="247"/>
      <c r="K23" s="248"/>
      <c r="L23" s="228"/>
      <c r="M23" s="248"/>
      <c r="N23" s="228"/>
      <c r="O23" s="377">
        <f t="shared" si="0"/>
        <v>0</v>
      </c>
      <c r="P23" s="378">
        <f t="shared" si="0"/>
        <v>0</v>
      </c>
      <c r="Q23" s="247"/>
      <c r="R23" s="247"/>
      <c r="S23" s="247"/>
      <c r="T23" s="247"/>
      <c r="U23" s="247"/>
    </row>
    <row r="24" spans="1:21" ht="15.75" x14ac:dyDescent="0.25">
      <c r="A24" s="656"/>
      <c r="B24" s="656"/>
      <c r="C24" s="304"/>
      <c r="D24" s="304"/>
      <c r="E24" s="304"/>
      <c r="F24" s="247"/>
      <c r="G24" s="248"/>
      <c r="H24" s="247"/>
      <c r="I24" s="248"/>
      <c r="J24" s="247"/>
      <c r="K24" s="248"/>
      <c r="L24" s="228"/>
      <c r="M24" s="248"/>
      <c r="N24" s="228"/>
      <c r="O24" s="377">
        <f t="shared" si="0"/>
        <v>0</v>
      </c>
      <c r="P24" s="378">
        <f t="shared" si="0"/>
        <v>0</v>
      </c>
      <c r="Q24" s="247"/>
      <c r="R24" s="247"/>
      <c r="S24" s="247"/>
      <c r="T24" s="247"/>
      <c r="U24" s="247"/>
    </row>
    <row r="25" spans="1:21" ht="15.75" x14ac:dyDescent="0.25">
      <c r="A25" s="656"/>
      <c r="B25" s="656"/>
      <c r="C25" s="304"/>
      <c r="D25" s="304"/>
      <c r="E25" s="304"/>
      <c r="F25" s="247"/>
      <c r="G25" s="248"/>
      <c r="H25" s="247"/>
      <c r="I25" s="248"/>
      <c r="J25" s="247"/>
      <c r="K25" s="248"/>
      <c r="L25" s="228"/>
      <c r="M25" s="248"/>
      <c r="N25" s="228"/>
      <c r="O25" s="377">
        <f t="shared" si="0"/>
        <v>0</v>
      </c>
      <c r="P25" s="378">
        <f t="shared" si="0"/>
        <v>0</v>
      </c>
      <c r="Q25" s="247"/>
      <c r="R25" s="247"/>
      <c r="S25" s="247"/>
      <c r="T25" s="247"/>
      <c r="U25" s="247"/>
    </row>
    <row r="26" spans="1:21" ht="15.75" x14ac:dyDescent="0.25">
      <c r="A26" s="656"/>
      <c r="B26" s="656"/>
      <c r="C26" s="246"/>
      <c r="D26" s="304"/>
      <c r="E26" s="304"/>
      <c r="F26" s="304"/>
      <c r="G26" s="248"/>
      <c r="H26" s="251"/>
      <c r="I26" s="248"/>
      <c r="J26" s="251"/>
      <c r="K26" s="248"/>
      <c r="L26" s="228"/>
      <c r="M26" s="248"/>
      <c r="N26" s="228"/>
      <c r="O26" s="377">
        <f t="shared" si="0"/>
        <v>0</v>
      </c>
      <c r="P26" s="378">
        <f t="shared" si="0"/>
        <v>0</v>
      </c>
      <c r="Q26" s="247"/>
      <c r="R26" s="247"/>
      <c r="S26" s="247"/>
      <c r="T26" s="247"/>
      <c r="U26" s="304"/>
    </row>
    <row r="27" spans="1:21" ht="15.75" x14ac:dyDescent="0.25">
      <c r="A27" s="656"/>
      <c r="B27" s="657"/>
      <c r="C27" s="246"/>
      <c r="D27" s="304"/>
      <c r="E27" s="304"/>
      <c r="F27" s="275"/>
      <c r="G27" s="248"/>
      <c r="H27" s="247"/>
      <c r="I27" s="248"/>
      <c r="J27" s="247"/>
      <c r="K27" s="248"/>
      <c r="L27" s="228"/>
      <c r="M27" s="248"/>
      <c r="N27" s="228"/>
      <c r="O27" s="377">
        <f t="shared" si="0"/>
        <v>0</v>
      </c>
      <c r="P27" s="378">
        <f t="shared" si="0"/>
        <v>0</v>
      </c>
      <c r="Q27" s="247"/>
      <c r="R27" s="247"/>
      <c r="S27" s="247"/>
      <c r="T27" s="247"/>
      <c r="U27" s="304"/>
    </row>
    <row r="28" spans="1:21" ht="15.75" customHeight="1" x14ac:dyDescent="0.25">
      <c r="A28" s="656"/>
      <c r="B28" s="658" t="s">
        <v>1499</v>
      </c>
      <c r="C28" s="246"/>
      <c r="D28" s="304"/>
      <c r="E28" s="304"/>
      <c r="F28" s="304"/>
      <c r="G28" s="247"/>
      <c r="H28" s="247"/>
      <c r="I28" s="203"/>
      <c r="J28" s="247"/>
      <c r="K28" s="247"/>
      <c r="L28" s="228"/>
      <c r="M28" s="247"/>
      <c r="N28" s="228"/>
      <c r="O28" s="377">
        <f t="shared" si="0"/>
        <v>0</v>
      </c>
      <c r="P28" s="378">
        <f t="shared" si="0"/>
        <v>0</v>
      </c>
      <c r="Q28" s="247"/>
      <c r="R28" s="247"/>
      <c r="S28" s="247"/>
      <c r="T28" s="247"/>
      <c r="U28" s="304"/>
    </row>
    <row r="29" spans="1:21" ht="15.75" x14ac:dyDescent="0.25">
      <c r="A29" s="656"/>
      <c r="B29" s="658"/>
      <c r="C29" s="246"/>
      <c r="D29" s="304"/>
      <c r="E29" s="304"/>
      <c r="F29" s="304"/>
      <c r="G29" s="247"/>
      <c r="H29" s="247"/>
      <c r="I29" s="203"/>
      <c r="J29" s="247"/>
      <c r="K29" s="247"/>
      <c r="L29" s="228"/>
      <c r="M29" s="247"/>
      <c r="N29" s="228"/>
      <c r="O29" s="377">
        <f t="shared" si="0"/>
        <v>0</v>
      </c>
      <c r="P29" s="378">
        <f t="shared" si="0"/>
        <v>0</v>
      </c>
      <c r="Q29" s="247"/>
      <c r="R29" s="247"/>
      <c r="S29" s="247"/>
      <c r="T29" s="247"/>
      <c r="U29" s="304"/>
    </row>
    <row r="30" spans="1:21" ht="15.75" x14ac:dyDescent="0.25">
      <c r="A30" s="656"/>
      <c r="B30" s="658"/>
      <c r="C30" s="246"/>
      <c r="D30" s="304"/>
      <c r="E30" s="304"/>
      <c r="F30" s="304"/>
      <c r="G30" s="247"/>
      <c r="H30" s="247"/>
      <c r="I30" s="203"/>
      <c r="J30" s="247"/>
      <c r="K30" s="247"/>
      <c r="L30" s="228"/>
      <c r="M30" s="247"/>
      <c r="N30" s="228"/>
      <c r="O30" s="377">
        <f t="shared" si="0"/>
        <v>0</v>
      </c>
      <c r="P30" s="378">
        <f t="shared" si="0"/>
        <v>0</v>
      </c>
      <c r="Q30" s="247"/>
      <c r="R30" s="247"/>
      <c r="S30" s="247"/>
      <c r="T30" s="247"/>
      <c r="U30" s="304"/>
    </row>
    <row r="31" spans="1:21" ht="15.75" x14ac:dyDescent="0.25">
      <c r="A31" s="656"/>
      <c r="B31" s="658"/>
      <c r="C31" s="246"/>
      <c r="D31" s="304"/>
      <c r="E31" s="304"/>
      <c r="F31" s="304"/>
      <c r="G31" s="247"/>
      <c r="H31" s="247"/>
      <c r="I31" s="203"/>
      <c r="J31" s="247"/>
      <c r="K31" s="247"/>
      <c r="L31" s="228"/>
      <c r="M31" s="247"/>
      <c r="N31" s="228"/>
      <c r="O31" s="377"/>
      <c r="P31" s="378"/>
      <c r="Q31" s="247"/>
      <c r="R31" s="247"/>
      <c r="S31" s="247"/>
      <c r="T31" s="247"/>
      <c r="U31" s="304"/>
    </row>
    <row r="32" spans="1:21" ht="15.75" x14ac:dyDescent="0.25">
      <c r="A32" s="656"/>
      <c r="B32" s="658"/>
      <c r="C32" s="246"/>
      <c r="D32" s="304"/>
      <c r="E32" s="304"/>
      <c r="F32" s="304"/>
      <c r="G32" s="247"/>
      <c r="H32" s="247"/>
      <c r="I32" s="203"/>
      <c r="J32" s="247"/>
      <c r="K32" s="247"/>
      <c r="L32" s="228"/>
      <c r="M32" s="247"/>
      <c r="N32" s="228"/>
      <c r="O32" s="377"/>
      <c r="P32" s="378"/>
      <c r="Q32" s="247"/>
      <c r="R32" s="247"/>
      <c r="S32" s="247"/>
      <c r="T32" s="247"/>
      <c r="U32" s="304"/>
    </row>
    <row r="33" spans="1:21" ht="15.75" x14ac:dyDescent="0.25">
      <c r="A33" s="656"/>
      <c r="B33" s="658"/>
      <c r="C33" s="246"/>
      <c r="D33" s="304"/>
      <c r="E33" s="304"/>
      <c r="F33" s="304"/>
      <c r="G33" s="247"/>
      <c r="H33" s="247"/>
      <c r="I33" s="203"/>
      <c r="J33" s="247"/>
      <c r="K33" s="247"/>
      <c r="L33" s="228"/>
      <c r="M33" s="247"/>
      <c r="N33" s="228"/>
      <c r="O33" s="377">
        <f t="shared" si="0"/>
        <v>0</v>
      </c>
      <c r="P33" s="378">
        <f t="shared" si="0"/>
        <v>0</v>
      </c>
      <c r="Q33" s="247"/>
      <c r="R33" s="247"/>
      <c r="S33" s="247"/>
      <c r="T33" s="247"/>
      <c r="U33" s="304"/>
    </row>
    <row r="34" spans="1:21" ht="15.75" x14ac:dyDescent="0.25">
      <c r="A34" s="656"/>
      <c r="B34" s="658"/>
      <c r="C34" s="246"/>
      <c r="D34" s="304"/>
      <c r="E34" s="304"/>
      <c r="F34" s="304"/>
      <c r="G34" s="247"/>
      <c r="H34" s="247"/>
      <c r="I34" s="203"/>
      <c r="J34" s="247"/>
      <c r="K34" s="247"/>
      <c r="L34" s="228"/>
      <c r="M34" s="247"/>
      <c r="N34" s="228"/>
      <c r="O34" s="377">
        <f t="shared" si="0"/>
        <v>0</v>
      </c>
      <c r="P34" s="378">
        <f t="shared" si="0"/>
        <v>0</v>
      </c>
      <c r="Q34" s="247"/>
      <c r="R34" s="247"/>
      <c r="S34" s="247"/>
      <c r="T34" s="247"/>
      <c r="U34" s="304"/>
    </row>
    <row r="35" spans="1:21" ht="15.75" x14ac:dyDescent="0.25">
      <c r="A35" s="656"/>
      <c r="B35" s="658"/>
      <c r="C35" s="246"/>
      <c r="D35" s="304"/>
      <c r="E35" s="304"/>
      <c r="F35" s="304"/>
      <c r="G35" s="247"/>
      <c r="H35" s="247"/>
      <c r="I35" s="203"/>
      <c r="J35" s="247"/>
      <c r="K35" s="247"/>
      <c r="L35" s="228"/>
      <c r="M35" s="247"/>
      <c r="N35" s="228"/>
      <c r="O35" s="377">
        <f t="shared" si="0"/>
        <v>0</v>
      </c>
      <c r="P35" s="378">
        <f t="shared" si="0"/>
        <v>0</v>
      </c>
      <c r="Q35" s="247"/>
      <c r="R35" s="247"/>
      <c r="S35" s="247"/>
      <c r="T35" s="247"/>
      <c r="U35" s="304"/>
    </row>
    <row r="36" spans="1:21" ht="15.75" x14ac:dyDescent="0.25">
      <c r="A36" s="656"/>
      <c r="B36" s="658"/>
      <c r="C36" s="246"/>
      <c r="D36" s="304"/>
      <c r="E36" s="304"/>
      <c r="F36" s="304"/>
      <c r="G36" s="247"/>
      <c r="H36" s="247"/>
      <c r="I36" s="203"/>
      <c r="J36" s="247"/>
      <c r="K36" s="247"/>
      <c r="L36" s="228"/>
      <c r="M36" s="247"/>
      <c r="N36" s="228"/>
      <c r="O36" s="377">
        <f t="shared" si="0"/>
        <v>0</v>
      </c>
      <c r="P36" s="378">
        <f t="shared" si="0"/>
        <v>0</v>
      </c>
      <c r="Q36" s="247"/>
      <c r="R36" s="247"/>
      <c r="S36" s="247"/>
      <c r="T36" s="247"/>
      <c r="U36" s="304"/>
    </row>
    <row r="37" spans="1:21" ht="15.75" x14ac:dyDescent="0.25">
      <c r="A37" s="656"/>
      <c r="B37" s="658"/>
      <c r="C37" s="246"/>
      <c r="D37" s="304"/>
      <c r="E37" s="304"/>
      <c r="F37" s="304"/>
      <c r="G37" s="247"/>
      <c r="H37" s="247"/>
      <c r="I37" s="203"/>
      <c r="J37" s="247"/>
      <c r="K37" s="247"/>
      <c r="L37" s="228"/>
      <c r="M37" s="247"/>
      <c r="N37" s="228"/>
      <c r="O37" s="377">
        <f t="shared" si="0"/>
        <v>0</v>
      </c>
      <c r="P37" s="378">
        <f t="shared" si="0"/>
        <v>0</v>
      </c>
      <c r="Q37" s="247"/>
      <c r="R37" s="247"/>
      <c r="S37" s="247"/>
      <c r="T37" s="247"/>
      <c r="U37" s="304"/>
    </row>
    <row r="38" spans="1:21" ht="15.75" x14ac:dyDescent="0.25">
      <c r="A38" s="656"/>
      <c r="B38" s="658"/>
      <c r="C38" s="246"/>
      <c r="D38" s="304"/>
      <c r="E38" s="304"/>
      <c r="F38" s="304"/>
      <c r="G38" s="247"/>
      <c r="H38" s="247"/>
      <c r="I38" s="203"/>
      <c r="J38" s="247"/>
      <c r="K38" s="247"/>
      <c r="L38" s="228"/>
      <c r="M38" s="247"/>
      <c r="N38" s="228"/>
      <c r="O38" s="377">
        <f t="shared" si="0"/>
        <v>0</v>
      </c>
      <c r="P38" s="378">
        <f t="shared" si="0"/>
        <v>0</v>
      </c>
      <c r="Q38" s="247"/>
      <c r="R38" s="247"/>
      <c r="S38" s="247"/>
      <c r="T38" s="247"/>
      <c r="U38" s="304"/>
    </row>
    <row r="39" spans="1:21" ht="15.75" x14ac:dyDescent="0.25">
      <c r="A39" s="656"/>
      <c r="B39" s="658" t="s">
        <v>1450</v>
      </c>
      <c r="C39" s="246"/>
      <c r="D39" s="304"/>
      <c r="E39" s="304"/>
      <c r="F39" s="304"/>
      <c r="G39" s="247"/>
      <c r="H39" s="247"/>
      <c r="I39" s="203"/>
      <c r="J39" s="247"/>
      <c r="K39" s="247"/>
      <c r="L39" s="228"/>
      <c r="M39" s="247"/>
      <c r="N39" s="228"/>
      <c r="O39" s="377">
        <f t="shared" si="0"/>
        <v>0</v>
      </c>
      <c r="P39" s="378">
        <f t="shared" si="0"/>
        <v>0</v>
      </c>
      <c r="Q39" s="247"/>
      <c r="R39" s="247"/>
      <c r="S39" s="247"/>
      <c r="T39" s="247"/>
      <c r="U39" s="304"/>
    </row>
    <row r="40" spans="1:21" ht="15.75" x14ac:dyDescent="0.25">
      <c r="A40" s="656"/>
      <c r="B40" s="658"/>
      <c r="C40" s="304"/>
      <c r="D40" s="304"/>
      <c r="E40" s="304"/>
      <c r="F40" s="304"/>
      <c r="G40" s="247"/>
      <c r="H40" s="247"/>
      <c r="I40" s="203"/>
      <c r="J40" s="247"/>
      <c r="K40" s="247"/>
      <c r="L40" s="228"/>
      <c r="M40" s="247"/>
      <c r="N40" s="228"/>
      <c r="O40" s="377">
        <f t="shared" si="0"/>
        <v>0</v>
      </c>
      <c r="P40" s="378">
        <f t="shared" si="0"/>
        <v>0</v>
      </c>
      <c r="Q40" s="247"/>
      <c r="R40" s="247"/>
      <c r="S40" s="247"/>
      <c r="T40" s="247"/>
      <c r="U40" s="304"/>
    </row>
    <row r="41" spans="1:21" ht="15.75" x14ac:dyDescent="0.25">
      <c r="A41" s="656"/>
      <c r="B41" s="658"/>
      <c r="C41" s="304"/>
      <c r="D41" s="304"/>
      <c r="E41" s="304"/>
      <c r="F41" s="304"/>
      <c r="G41" s="247"/>
      <c r="H41" s="247"/>
      <c r="I41" s="203"/>
      <c r="J41" s="247"/>
      <c r="K41" s="247"/>
      <c r="L41" s="228"/>
      <c r="M41" s="247"/>
      <c r="N41" s="228"/>
      <c r="O41" s="377">
        <f t="shared" si="0"/>
        <v>0</v>
      </c>
      <c r="P41" s="378">
        <f t="shared" si="0"/>
        <v>0</v>
      </c>
      <c r="Q41" s="247"/>
      <c r="R41" s="247"/>
      <c r="S41" s="247"/>
      <c r="T41" s="247"/>
      <c r="U41" s="304"/>
    </row>
    <row r="42" spans="1:21" ht="15.75" x14ac:dyDescent="0.25">
      <c r="A42" s="656"/>
      <c r="B42" s="658"/>
      <c r="C42" s="304"/>
      <c r="D42" s="304"/>
      <c r="E42" s="304"/>
      <c r="F42" s="304"/>
      <c r="G42" s="247"/>
      <c r="H42" s="247"/>
      <c r="I42" s="203"/>
      <c r="J42" s="247"/>
      <c r="K42" s="247"/>
      <c r="L42" s="228"/>
      <c r="M42" s="247"/>
      <c r="N42" s="228"/>
      <c r="O42" s="377">
        <f t="shared" si="0"/>
        <v>0</v>
      </c>
      <c r="P42" s="378">
        <f t="shared" si="0"/>
        <v>0</v>
      </c>
      <c r="Q42" s="247"/>
      <c r="R42" s="247"/>
      <c r="S42" s="247"/>
      <c r="T42" s="247"/>
      <c r="U42" s="304"/>
    </row>
    <row r="43" spans="1:21" ht="15.75" x14ac:dyDescent="0.25">
      <c r="A43" s="656"/>
      <c r="B43" s="658"/>
      <c r="C43" s="304"/>
      <c r="D43" s="304"/>
      <c r="E43" s="304"/>
      <c r="F43" s="304"/>
      <c r="G43" s="247"/>
      <c r="H43" s="247"/>
      <c r="I43" s="203"/>
      <c r="J43" s="247"/>
      <c r="K43" s="247"/>
      <c r="L43" s="228"/>
      <c r="M43" s="247"/>
      <c r="N43" s="228"/>
      <c r="O43" s="377">
        <f t="shared" si="0"/>
        <v>0</v>
      </c>
      <c r="P43" s="378">
        <f t="shared" si="0"/>
        <v>0</v>
      </c>
      <c r="Q43" s="247"/>
      <c r="R43" s="247"/>
      <c r="S43" s="247"/>
      <c r="T43" s="247"/>
      <c r="U43" s="304"/>
    </row>
    <row r="44" spans="1:21" ht="15.75" x14ac:dyDescent="0.25">
      <c r="A44" s="656"/>
      <c r="B44" s="658"/>
      <c r="C44" s="304"/>
      <c r="D44" s="304"/>
      <c r="E44" s="304"/>
      <c r="F44" s="304"/>
      <c r="G44" s="247"/>
      <c r="H44" s="247"/>
      <c r="I44" s="203"/>
      <c r="J44" s="247"/>
      <c r="K44" s="247"/>
      <c r="L44" s="228"/>
      <c r="M44" s="247"/>
      <c r="N44" s="228"/>
      <c r="O44" s="377">
        <f t="shared" si="0"/>
        <v>0</v>
      </c>
      <c r="P44" s="378">
        <f t="shared" si="0"/>
        <v>0</v>
      </c>
      <c r="Q44" s="247"/>
      <c r="R44" s="247"/>
      <c r="S44" s="247"/>
      <c r="T44" s="247"/>
      <c r="U44" s="304"/>
    </row>
    <row r="45" spans="1:21" ht="15.75" x14ac:dyDescent="0.25">
      <c r="A45" s="656"/>
      <c r="B45" s="658"/>
      <c r="C45" s="304"/>
      <c r="D45" s="304"/>
      <c r="E45" s="304"/>
      <c r="F45" s="304"/>
      <c r="G45" s="247"/>
      <c r="H45" s="247"/>
      <c r="I45" s="203"/>
      <c r="J45" s="247"/>
      <c r="K45" s="247"/>
      <c r="L45" s="228"/>
      <c r="M45" s="247"/>
      <c r="N45" s="228"/>
      <c r="O45" s="377">
        <f t="shared" si="0"/>
        <v>0</v>
      </c>
      <c r="P45" s="378">
        <f t="shared" si="0"/>
        <v>0</v>
      </c>
      <c r="Q45" s="247"/>
      <c r="R45" s="247"/>
      <c r="S45" s="247"/>
      <c r="T45" s="247"/>
      <c r="U45" s="304"/>
    </row>
    <row r="46" spans="1:21" ht="15.75" x14ac:dyDescent="0.25">
      <c r="A46" s="656"/>
      <c r="B46" s="658"/>
      <c r="C46" s="304"/>
      <c r="D46" s="304"/>
      <c r="E46" s="304"/>
      <c r="F46" s="304"/>
      <c r="G46" s="247"/>
      <c r="H46" s="247"/>
      <c r="I46" s="203"/>
      <c r="J46" s="247"/>
      <c r="K46" s="247"/>
      <c r="L46" s="228"/>
      <c r="M46" s="247"/>
      <c r="N46" s="228"/>
      <c r="O46" s="377">
        <f t="shared" si="0"/>
        <v>0</v>
      </c>
      <c r="P46" s="378">
        <f t="shared" si="0"/>
        <v>0</v>
      </c>
      <c r="Q46" s="247"/>
      <c r="R46" s="247"/>
      <c r="S46" s="247"/>
      <c r="T46" s="247"/>
      <c r="U46" s="304"/>
    </row>
    <row r="47" spans="1:21" ht="15.75" x14ac:dyDescent="0.25">
      <c r="A47" s="290"/>
      <c r="B47" s="291"/>
      <c r="C47" s="290" t="s">
        <v>1379</v>
      </c>
      <c r="D47" s="291"/>
      <c r="E47" s="291"/>
      <c r="F47" s="292"/>
      <c r="G47" s="253">
        <f t="shared" ref="G47:N47" si="1">SUM(G8:G46)</f>
        <v>0</v>
      </c>
      <c r="H47" s="253">
        <f t="shared" si="1"/>
        <v>0</v>
      </c>
      <c r="I47" s="253">
        <f t="shared" si="1"/>
        <v>0</v>
      </c>
      <c r="J47" s="253">
        <f t="shared" si="1"/>
        <v>0</v>
      </c>
      <c r="K47" s="253">
        <f t="shared" si="1"/>
        <v>0</v>
      </c>
      <c r="L47" s="253">
        <f t="shared" si="1"/>
        <v>0</v>
      </c>
      <c r="M47" s="253">
        <f t="shared" si="1"/>
        <v>0</v>
      </c>
      <c r="N47" s="253">
        <f t="shared" si="1"/>
        <v>0</v>
      </c>
      <c r="O47" s="253">
        <f>SUM(O8:O46)</f>
        <v>0</v>
      </c>
      <c r="P47" s="253">
        <f>SUM(P8:P46)</f>
        <v>0</v>
      </c>
      <c r="Q47" s="254"/>
      <c r="R47" s="254"/>
      <c r="S47" s="254"/>
      <c r="T47" s="254"/>
      <c r="U47" s="254"/>
    </row>
    <row r="48" spans="1:21" ht="15.75" x14ac:dyDescent="0.25">
      <c r="A48" s="255"/>
      <c r="B48" s="256"/>
      <c r="C48" s="256"/>
      <c r="D48" s="256"/>
      <c r="E48" s="257"/>
      <c r="F48" s="256"/>
      <c r="G48" s="256"/>
      <c r="H48" s="256"/>
      <c r="I48" s="256"/>
      <c r="J48" s="256"/>
      <c r="K48" s="256"/>
      <c r="L48" s="256"/>
      <c r="M48" s="256"/>
      <c r="N48" s="256"/>
      <c r="O48" s="380"/>
      <c r="P48" s="380"/>
      <c r="Q48" s="256"/>
      <c r="R48" s="256"/>
      <c r="S48" s="256"/>
      <c r="T48" s="256"/>
      <c r="U48" s="256"/>
    </row>
    <row r="49" spans="1:21" ht="15.75" x14ac:dyDescent="0.25">
      <c r="A49" s="255"/>
      <c r="B49" s="256"/>
      <c r="C49" s="256"/>
      <c r="D49" s="256"/>
      <c r="E49" s="257"/>
      <c r="F49" s="256"/>
      <c r="G49" s="256"/>
      <c r="H49" s="256"/>
      <c r="I49" s="256"/>
      <c r="J49" s="256"/>
      <c r="K49" s="256"/>
      <c r="L49" s="256"/>
      <c r="M49" s="256"/>
      <c r="N49" s="256"/>
      <c r="O49" s="380"/>
      <c r="P49" s="380"/>
      <c r="Q49" s="256"/>
      <c r="R49" s="256"/>
      <c r="S49" s="256"/>
      <c r="T49" s="256"/>
      <c r="U49" s="256"/>
    </row>
    <row r="50" spans="1:21" ht="15.75" x14ac:dyDescent="0.25">
      <c r="A50" s="255"/>
      <c r="B50" s="256"/>
      <c r="C50" s="256"/>
      <c r="D50" s="256"/>
      <c r="E50" s="257"/>
      <c r="F50" s="256"/>
      <c r="G50" s="256"/>
      <c r="H50" s="256"/>
      <c r="I50" s="256"/>
      <c r="J50" s="256"/>
      <c r="K50" s="256"/>
      <c r="L50" s="256"/>
      <c r="M50" s="256"/>
      <c r="N50" s="256"/>
      <c r="O50" s="380"/>
      <c r="P50" s="380"/>
      <c r="Q50" s="256"/>
      <c r="R50" s="256"/>
      <c r="S50" s="256"/>
      <c r="T50" s="256"/>
      <c r="U50" s="256"/>
    </row>
    <row r="51" spans="1:21" ht="15.75" x14ac:dyDescent="0.25">
      <c r="A51" s="255"/>
      <c r="B51" s="256"/>
      <c r="C51" s="256"/>
      <c r="D51" s="256"/>
      <c r="E51" s="257"/>
      <c r="F51" s="256"/>
      <c r="G51" s="256"/>
      <c r="H51" s="256"/>
      <c r="I51" s="256"/>
      <c r="J51" s="256"/>
      <c r="K51" s="256"/>
      <c r="L51" s="256"/>
      <c r="M51" s="256"/>
      <c r="N51" s="256"/>
      <c r="O51" s="380"/>
      <c r="P51" s="380"/>
      <c r="Q51" s="256"/>
      <c r="R51" s="256"/>
      <c r="S51" s="256"/>
      <c r="T51" s="256"/>
      <c r="U51" s="256"/>
    </row>
    <row r="52" spans="1:21" ht="15.75" x14ac:dyDescent="0.25">
      <c r="A52" s="255"/>
      <c r="B52" s="256"/>
      <c r="C52" s="256"/>
      <c r="D52" s="256"/>
      <c r="E52" s="257"/>
      <c r="F52" s="256"/>
      <c r="G52" s="256"/>
      <c r="H52" s="256"/>
      <c r="I52" s="256"/>
      <c r="J52" s="256"/>
      <c r="K52" s="256"/>
      <c r="L52" s="256"/>
      <c r="M52" s="256"/>
      <c r="N52" s="256"/>
      <c r="O52" s="380"/>
      <c r="P52" s="380"/>
      <c r="Q52" s="256"/>
      <c r="R52" s="256"/>
      <c r="S52" s="256"/>
      <c r="T52" s="256"/>
      <c r="U52" s="256"/>
    </row>
    <row r="53" spans="1:21" ht="15.75" x14ac:dyDescent="0.25">
      <c r="A53" s="255"/>
      <c r="B53" s="256"/>
      <c r="C53" s="256"/>
      <c r="D53" s="256"/>
      <c r="E53" s="257"/>
      <c r="F53" s="256"/>
      <c r="G53" s="256"/>
      <c r="H53" s="256"/>
      <c r="I53" s="256"/>
      <c r="J53" s="256"/>
      <c r="K53" s="256"/>
      <c r="L53" s="256"/>
      <c r="M53" s="256"/>
      <c r="N53" s="256"/>
      <c r="O53" s="380"/>
      <c r="P53" s="380"/>
      <c r="Q53" s="256"/>
      <c r="R53" s="256"/>
      <c r="S53" s="256"/>
      <c r="T53" s="256"/>
      <c r="U53" s="256"/>
    </row>
    <row r="54" spans="1:21" ht="15.75" x14ac:dyDescent="0.25">
      <c r="A54" s="255"/>
      <c r="B54" s="256"/>
      <c r="C54" s="256"/>
      <c r="D54" s="256"/>
      <c r="E54" s="257"/>
      <c r="F54" s="256"/>
      <c r="G54" s="256"/>
      <c r="H54" s="256"/>
      <c r="I54" s="256"/>
      <c r="J54" s="256"/>
      <c r="K54" s="256"/>
      <c r="L54" s="256"/>
      <c r="M54" s="256"/>
      <c r="N54" s="256"/>
      <c r="O54" s="380"/>
      <c r="P54" s="380"/>
      <c r="Q54" s="256"/>
      <c r="R54" s="256"/>
      <c r="S54" s="256"/>
      <c r="T54" s="256"/>
      <c r="U54" s="256"/>
    </row>
    <row r="55" spans="1:21" ht="15.75" x14ac:dyDescent="0.25">
      <c r="A55" s="255"/>
      <c r="B55" s="256"/>
      <c r="C55" s="256"/>
      <c r="D55" s="256"/>
      <c r="E55" s="257"/>
      <c r="F55" s="256"/>
      <c r="G55" s="256"/>
      <c r="H55" s="256"/>
      <c r="I55" s="256"/>
      <c r="J55" s="256"/>
      <c r="K55" s="256"/>
      <c r="L55" s="256"/>
      <c r="M55" s="256"/>
      <c r="N55" s="256"/>
      <c r="O55" s="380"/>
      <c r="P55" s="380"/>
      <c r="Q55" s="256"/>
      <c r="R55" s="256"/>
      <c r="S55" s="256"/>
      <c r="T55" s="256"/>
      <c r="U55" s="256"/>
    </row>
    <row r="56" spans="1:21" ht="15.75" x14ac:dyDescent="0.25">
      <c r="A56" s="255"/>
      <c r="B56" s="256"/>
      <c r="C56" s="256"/>
      <c r="D56" s="256"/>
      <c r="E56" s="257"/>
      <c r="F56" s="256"/>
      <c r="G56" s="256"/>
      <c r="H56" s="256"/>
      <c r="I56" s="256"/>
      <c r="J56" s="256"/>
      <c r="K56" s="256"/>
      <c r="L56" s="256"/>
      <c r="M56" s="256"/>
      <c r="N56" s="256"/>
      <c r="O56" s="380"/>
      <c r="P56" s="380"/>
      <c r="Q56" s="256"/>
      <c r="R56" s="256"/>
      <c r="S56" s="256"/>
      <c r="T56" s="256"/>
      <c r="U56" s="256"/>
    </row>
    <row r="57" spans="1:21" ht="15.75" x14ac:dyDescent="0.25">
      <c r="A57" s="255"/>
      <c r="B57" s="256"/>
      <c r="C57" s="256"/>
      <c r="D57" s="256"/>
      <c r="E57" s="257"/>
      <c r="F57" s="256"/>
      <c r="G57" s="256"/>
      <c r="H57" s="256"/>
      <c r="I57" s="256"/>
      <c r="J57" s="256"/>
      <c r="K57" s="256"/>
      <c r="L57" s="256"/>
      <c r="M57" s="256"/>
      <c r="N57" s="256"/>
      <c r="O57" s="380"/>
      <c r="P57" s="380"/>
      <c r="Q57" s="256"/>
      <c r="R57" s="256"/>
      <c r="S57" s="256"/>
      <c r="T57" s="256"/>
      <c r="U57" s="256"/>
    </row>
    <row r="58" spans="1:21" ht="15.75" x14ac:dyDescent="0.25">
      <c r="A58" s="255"/>
      <c r="B58" s="256"/>
      <c r="C58" s="256"/>
      <c r="D58" s="256"/>
      <c r="E58" s="257"/>
      <c r="F58" s="256"/>
      <c r="G58" s="256"/>
      <c r="H58" s="256"/>
      <c r="I58" s="256"/>
      <c r="J58" s="256"/>
      <c r="K58" s="256"/>
      <c r="L58" s="256"/>
      <c r="M58" s="256"/>
      <c r="N58" s="256"/>
      <c r="O58" s="380"/>
      <c r="P58" s="380"/>
      <c r="Q58" s="256"/>
      <c r="R58" s="256"/>
      <c r="S58" s="256"/>
      <c r="T58" s="256"/>
      <c r="U58" s="256"/>
    </row>
    <row r="59" spans="1:21" ht="15.75" x14ac:dyDescent="0.25">
      <c r="A59" s="255"/>
      <c r="B59" s="256"/>
      <c r="C59" s="256"/>
      <c r="D59" s="256"/>
      <c r="E59" s="257"/>
      <c r="F59" s="256"/>
      <c r="G59" s="256"/>
      <c r="H59" s="256"/>
      <c r="I59" s="256"/>
      <c r="J59" s="256"/>
      <c r="K59" s="256"/>
      <c r="L59" s="256"/>
      <c r="M59" s="256"/>
      <c r="N59" s="256"/>
      <c r="O59" s="380"/>
      <c r="P59" s="380"/>
      <c r="Q59" s="256"/>
      <c r="R59" s="256"/>
      <c r="S59" s="256"/>
      <c r="T59" s="256"/>
      <c r="U59" s="256"/>
    </row>
    <row r="60" spans="1:21" ht="15.75" x14ac:dyDescent="0.25">
      <c r="A60" s="255"/>
      <c r="B60" s="256"/>
      <c r="C60" s="256"/>
      <c r="D60" s="256"/>
      <c r="E60" s="257"/>
      <c r="F60" s="256"/>
      <c r="G60" s="256"/>
      <c r="H60" s="256"/>
      <c r="I60" s="256"/>
      <c r="J60" s="256"/>
      <c r="K60" s="256"/>
      <c r="L60" s="256"/>
      <c r="M60" s="256"/>
      <c r="N60" s="256"/>
      <c r="O60" s="380"/>
      <c r="P60" s="380"/>
      <c r="Q60" s="256"/>
      <c r="R60" s="256"/>
      <c r="S60" s="256"/>
      <c r="T60" s="256"/>
      <c r="U60" s="256"/>
    </row>
    <row r="61" spans="1:21" ht="15.75" x14ac:dyDescent="0.25">
      <c r="A61" s="255"/>
      <c r="B61" s="256"/>
      <c r="C61" s="256"/>
      <c r="D61" s="256"/>
      <c r="E61" s="257"/>
      <c r="F61" s="256"/>
      <c r="G61" s="256"/>
      <c r="H61" s="256"/>
      <c r="I61" s="256"/>
      <c r="J61" s="256"/>
      <c r="K61" s="256"/>
      <c r="L61" s="256"/>
      <c r="M61" s="256"/>
      <c r="N61" s="256"/>
      <c r="O61" s="380"/>
      <c r="P61" s="380"/>
      <c r="Q61" s="256"/>
      <c r="R61" s="256"/>
      <c r="S61" s="256"/>
      <c r="T61" s="256"/>
      <c r="U61" s="256"/>
    </row>
    <row r="62" spans="1:21" ht="15.75" x14ac:dyDescent="0.25">
      <c r="A62" s="255"/>
      <c r="B62" s="256"/>
      <c r="C62" s="256"/>
      <c r="D62" s="256"/>
      <c r="E62" s="257"/>
      <c r="F62" s="256"/>
      <c r="G62" s="256"/>
      <c r="H62" s="256"/>
      <c r="I62" s="256"/>
      <c r="J62" s="256"/>
      <c r="K62" s="256"/>
      <c r="L62" s="256"/>
      <c r="M62" s="256"/>
      <c r="N62" s="256"/>
      <c r="O62" s="380"/>
      <c r="P62" s="380"/>
      <c r="Q62" s="256"/>
      <c r="R62" s="256"/>
      <c r="S62" s="256"/>
      <c r="T62" s="256"/>
      <c r="U62" s="256"/>
    </row>
    <row r="63" spans="1:21" ht="15.75" x14ac:dyDescent="0.25">
      <c r="A63" s="255"/>
      <c r="B63" s="256"/>
      <c r="C63" s="256"/>
      <c r="D63" s="256"/>
      <c r="E63" s="257"/>
      <c r="F63" s="256"/>
      <c r="G63" s="256"/>
      <c r="H63" s="256"/>
      <c r="I63" s="256"/>
      <c r="J63" s="256"/>
      <c r="K63" s="256"/>
      <c r="L63" s="256"/>
      <c r="M63" s="256"/>
      <c r="N63" s="256"/>
      <c r="O63" s="380"/>
      <c r="P63" s="380"/>
      <c r="Q63" s="256"/>
      <c r="R63" s="256"/>
      <c r="S63" s="256"/>
      <c r="T63" s="256"/>
      <c r="U63" s="256"/>
    </row>
    <row r="64" spans="1:21" ht="15.75" x14ac:dyDescent="0.25">
      <c r="A64" s="255"/>
      <c r="B64" s="256"/>
      <c r="C64" s="256"/>
      <c r="D64" s="256"/>
      <c r="E64" s="257"/>
      <c r="F64" s="256"/>
      <c r="G64" s="256"/>
      <c r="H64" s="256"/>
      <c r="I64" s="256"/>
      <c r="J64" s="256"/>
      <c r="K64" s="256"/>
      <c r="L64" s="256"/>
      <c r="M64" s="256"/>
      <c r="N64" s="256"/>
      <c r="O64" s="380"/>
      <c r="P64" s="380"/>
      <c r="Q64" s="256"/>
      <c r="R64" s="256"/>
      <c r="S64" s="256"/>
      <c r="T64" s="256"/>
      <c r="U64" s="256"/>
    </row>
    <row r="65" spans="1:21" ht="15.75" x14ac:dyDescent="0.25">
      <c r="A65" s="255"/>
      <c r="B65" s="256"/>
      <c r="C65" s="256"/>
      <c r="D65" s="256"/>
      <c r="E65" s="257"/>
      <c r="F65" s="256"/>
      <c r="G65" s="256"/>
      <c r="H65" s="256"/>
      <c r="I65" s="256"/>
      <c r="J65" s="256"/>
      <c r="K65" s="256"/>
      <c r="L65" s="256"/>
      <c r="M65" s="256"/>
      <c r="N65" s="256"/>
      <c r="O65" s="380"/>
      <c r="P65" s="380"/>
      <c r="Q65" s="256"/>
      <c r="R65" s="256"/>
      <c r="S65" s="256"/>
      <c r="T65" s="256"/>
      <c r="U65" s="256"/>
    </row>
    <row r="66" spans="1:21" ht="15.75" x14ac:dyDescent="0.25">
      <c r="A66" s="255"/>
      <c r="B66" s="256"/>
      <c r="C66" s="256"/>
      <c r="D66" s="256"/>
      <c r="E66" s="257"/>
      <c r="F66" s="256"/>
      <c r="G66" s="256"/>
      <c r="H66" s="256"/>
      <c r="I66" s="256"/>
      <c r="J66" s="256"/>
      <c r="K66" s="256"/>
      <c r="L66" s="256"/>
      <c r="M66" s="256"/>
      <c r="N66" s="256"/>
      <c r="O66" s="380"/>
      <c r="P66" s="380"/>
      <c r="Q66" s="256"/>
      <c r="R66" s="256"/>
      <c r="S66" s="256"/>
      <c r="T66" s="256"/>
      <c r="U66" s="256"/>
    </row>
    <row r="67" spans="1:21" ht="15.75" x14ac:dyDescent="0.25">
      <c r="A67" s="255"/>
      <c r="B67" s="256"/>
      <c r="C67" s="256"/>
      <c r="D67" s="256"/>
      <c r="E67" s="257"/>
      <c r="F67" s="256"/>
      <c r="G67" s="256"/>
      <c r="H67" s="256"/>
      <c r="I67" s="256"/>
      <c r="J67" s="256"/>
      <c r="K67" s="256"/>
      <c r="L67" s="256"/>
      <c r="M67" s="256"/>
      <c r="N67" s="256"/>
      <c r="O67" s="380"/>
      <c r="P67" s="380"/>
      <c r="Q67" s="256"/>
      <c r="R67" s="256"/>
      <c r="S67" s="256"/>
      <c r="T67" s="256"/>
      <c r="U67" s="256"/>
    </row>
    <row r="68" spans="1:21" ht="15.75" x14ac:dyDescent="0.25">
      <c r="A68" s="255"/>
      <c r="B68" s="256"/>
      <c r="C68" s="256"/>
      <c r="D68" s="256"/>
      <c r="E68" s="257"/>
      <c r="F68" s="256"/>
      <c r="G68" s="256"/>
      <c r="H68" s="256"/>
      <c r="I68" s="256"/>
      <c r="J68" s="256"/>
      <c r="K68" s="256"/>
      <c r="L68" s="256"/>
      <c r="M68" s="256"/>
      <c r="N68" s="256"/>
      <c r="O68" s="380"/>
      <c r="P68" s="380"/>
      <c r="Q68" s="256"/>
      <c r="R68" s="256"/>
      <c r="S68" s="256"/>
      <c r="T68" s="256"/>
      <c r="U68" s="256"/>
    </row>
    <row r="69" spans="1:21" ht="15.75" x14ac:dyDescent="0.25">
      <c r="A69" s="255"/>
      <c r="B69" s="256"/>
      <c r="C69" s="256"/>
      <c r="D69" s="256"/>
      <c r="E69" s="257"/>
      <c r="F69" s="256"/>
      <c r="G69" s="256"/>
      <c r="H69" s="256"/>
      <c r="I69" s="256"/>
      <c r="J69" s="256"/>
      <c r="K69" s="256"/>
      <c r="L69" s="256"/>
      <c r="M69" s="256"/>
      <c r="N69" s="256"/>
      <c r="O69" s="380"/>
      <c r="P69" s="380"/>
      <c r="Q69" s="256"/>
      <c r="R69" s="256"/>
      <c r="S69" s="256"/>
      <c r="T69" s="256"/>
      <c r="U69" s="256"/>
    </row>
    <row r="70" spans="1:21" ht="15.75" x14ac:dyDescent="0.25">
      <c r="A70" s="255"/>
      <c r="B70" s="256"/>
      <c r="C70" s="256"/>
      <c r="D70" s="256"/>
      <c r="E70" s="257"/>
      <c r="F70" s="256"/>
      <c r="G70" s="256"/>
      <c r="H70" s="256"/>
      <c r="I70" s="256"/>
      <c r="J70" s="256"/>
      <c r="K70" s="256"/>
      <c r="L70" s="256"/>
      <c r="M70" s="256"/>
      <c r="N70" s="256"/>
      <c r="O70" s="380"/>
      <c r="P70" s="380"/>
      <c r="Q70" s="256"/>
      <c r="R70" s="256"/>
      <c r="S70" s="256"/>
      <c r="T70" s="256"/>
      <c r="U70" s="256"/>
    </row>
    <row r="71" spans="1:21" ht="15.75" x14ac:dyDescent="0.25">
      <c r="A71" s="255"/>
      <c r="B71" s="256"/>
      <c r="C71" s="256"/>
      <c r="D71" s="256"/>
      <c r="E71" s="257"/>
      <c r="F71" s="256"/>
      <c r="G71" s="256"/>
      <c r="H71" s="256"/>
      <c r="I71" s="256"/>
      <c r="J71" s="256"/>
      <c r="K71" s="256"/>
      <c r="L71" s="256"/>
      <c r="M71" s="256"/>
      <c r="N71" s="256"/>
      <c r="O71" s="380"/>
      <c r="P71" s="380"/>
      <c r="Q71" s="256"/>
      <c r="R71" s="256"/>
      <c r="S71" s="256"/>
      <c r="T71" s="256"/>
      <c r="U71" s="256"/>
    </row>
    <row r="72" spans="1:21" ht="15.75" x14ac:dyDescent="0.25">
      <c r="A72" s="255"/>
      <c r="B72" s="256"/>
      <c r="C72" s="256"/>
      <c r="D72" s="256"/>
      <c r="E72" s="257"/>
      <c r="F72" s="256"/>
      <c r="G72" s="256"/>
      <c r="H72" s="256"/>
      <c r="I72" s="256"/>
      <c r="J72" s="256"/>
      <c r="K72" s="256"/>
      <c r="L72" s="256"/>
      <c r="M72" s="256"/>
      <c r="N72" s="256"/>
      <c r="O72" s="380"/>
      <c r="P72" s="380"/>
      <c r="Q72" s="256"/>
      <c r="R72" s="256"/>
      <c r="S72" s="256"/>
      <c r="T72" s="256"/>
      <c r="U72" s="256"/>
    </row>
    <row r="73" spans="1:21" ht="15.75" x14ac:dyDescent="0.25">
      <c r="A73" s="255"/>
      <c r="B73" s="256"/>
      <c r="C73" s="256"/>
      <c r="D73" s="256"/>
      <c r="E73" s="257"/>
      <c r="F73" s="256"/>
      <c r="G73" s="256"/>
      <c r="H73" s="256"/>
      <c r="I73" s="256"/>
      <c r="J73" s="256"/>
      <c r="K73" s="256"/>
      <c r="L73" s="256"/>
      <c r="M73" s="256"/>
      <c r="N73" s="256"/>
      <c r="O73" s="380"/>
      <c r="P73" s="380"/>
      <c r="Q73" s="256"/>
      <c r="R73" s="256"/>
      <c r="S73" s="256"/>
      <c r="T73" s="256"/>
      <c r="U73" s="256"/>
    </row>
    <row r="74" spans="1:21" ht="15.75" x14ac:dyDescent="0.25">
      <c r="A74" s="255"/>
      <c r="B74" s="256"/>
      <c r="C74" s="256"/>
      <c r="D74" s="256"/>
      <c r="E74" s="257"/>
      <c r="F74" s="256"/>
      <c r="G74" s="256"/>
      <c r="H74" s="256"/>
      <c r="I74" s="256"/>
      <c r="J74" s="256"/>
      <c r="K74" s="256"/>
      <c r="L74" s="256"/>
      <c r="M74" s="256"/>
      <c r="N74" s="256"/>
      <c r="O74" s="380"/>
      <c r="P74" s="380"/>
      <c r="Q74" s="256"/>
      <c r="R74" s="256"/>
      <c r="S74" s="256"/>
      <c r="T74" s="256"/>
      <c r="U74" s="256"/>
    </row>
    <row r="75" spans="1:21" ht="15.75" x14ac:dyDescent="0.25">
      <c r="A75" s="255"/>
      <c r="B75" s="256"/>
      <c r="C75" s="256"/>
      <c r="D75" s="256"/>
      <c r="E75" s="257"/>
      <c r="F75" s="256"/>
      <c r="G75" s="256"/>
      <c r="H75" s="256"/>
      <c r="I75" s="256"/>
      <c r="J75" s="256"/>
      <c r="K75" s="256"/>
      <c r="L75" s="256"/>
      <c r="M75" s="256"/>
      <c r="N75" s="256"/>
      <c r="O75" s="380"/>
      <c r="P75" s="380"/>
      <c r="Q75" s="256"/>
      <c r="R75" s="256"/>
      <c r="S75" s="256"/>
      <c r="T75" s="256"/>
      <c r="U75" s="256"/>
    </row>
    <row r="76" spans="1:21" ht="15.75" x14ac:dyDescent="0.25">
      <c r="A76" s="255"/>
      <c r="B76" s="256"/>
      <c r="C76" s="256"/>
      <c r="D76" s="256"/>
      <c r="E76" s="257"/>
      <c r="F76" s="256"/>
      <c r="G76" s="256"/>
      <c r="H76" s="256"/>
      <c r="I76" s="256"/>
      <c r="J76" s="256"/>
      <c r="K76" s="256"/>
      <c r="L76" s="256"/>
      <c r="M76" s="256"/>
      <c r="N76" s="256"/>
      <c r="O76" s="380"/>
      <c r="P76" s="380"/>
      <c r="Q76" s="256"/>
      <c r="R76" s="256"/>
      <c r="S76" s="256"/>
      <c r="T76" s="256"/>
      <c r="U76" s="256"/>
    </row>
    <row r="77" spans="1:21" ht="15.75" x14ac:dyDescent="0.25">
      <c r="A77" s="255"/>
      <c r="B77" s="256"/>
      <c r="C77" s="256"/>
      <c r="D77" s="256"/>
      <c r="E77" s="257"/>
      <c r="F77" s="256"/>
      <c r="G77" s="256"/>
      <c r="H77" s="256"/>
      <c r="I77" s="256"/>
      <c r="J77" s="256"/>
      <c r="K77" s="256"/>
      <c r="L77" s="256"/>
      <c r="M77" s="256"/>
      <c r="N77" s="256"/>
      <c r="O77" s="380"/>
      <c r="P77" s="380"/>
      <c r="Q77" s="256"/>
      <c r="R77" s="256"/>
      <c r="S77" s="256"/>
      <c r="T77" s="256"/>
      <c r="U77" s="256"/>
    </row>
    <row r="78" spans="1:21" ht="15.75" x14ac:dyDescent="0.25">
      <c r="A78" s="255"/>
      <c r="B78" s="256"/>
      <c r="C78" s="256"/>
      <c r="D78" s="256"/>
      <c r="E78" s="257"/>
      <c r="F78" s="256"/>
      <c r="G78" s="256"/>
      <c r="H78" s="256"/>
      <c r="I78" s="256"/>
      <c r="J78" s="256"/>
      <c r="K78" s="256"/>
      <c r="L78" s="256"/>
      <c r="M78" s="256"/>
      <c r="N78" s="256"/>
      <c r="O78" s="380"/>
      <c r="P78" s="380"/>
      <c r="Q78" s="256"/>
      <c r="R78" s="256"/>
      <c r="S78" s="256"/>
      <c r="T78" s="256"/>
      <c r="U78" s="256"/>
    </row>
    <row r="79" spans="1:21" ht="15.75" x14ac:dyDescent="0.25">
      <c r="A79" s="255"/>
      <c r="B79" s="256"/>
      <c r="C79" s="256"/>
      <c r="D79" s="256"/>
      <c r="E79" s="257"/>
      <c r="F79" s="256"/>
      <c r="G79" s="256"/>
      <c r="H79" s="256"/>
      <c r="I79" s="256"/>
      <c r="J79" s="256"/>
      <c r="K79" s="256"/>
      <c r="L79" s="256"/>
      <c r="M79" s="256"/>
      <c r="N79" s="256"/>
      <c r="O79" s="380"/>
      <c r="P79" s="380"/>
      <c r="Q79" s="256"/>
      <c r="R79" s="256"/>
      <c r="S79" s="256"/>
      <c r="T79" s="256"/>
      <c r="U79" s="256"/>
    </row>
    <row r="95" spans="15:16" s="250" customFormat="1" x14ac:dyDescent="0.25">
      <c r="O95" s="381"/>
      <c r="P95" s="381"/>
    </row>
    <row r="96" spans="15:16" s="250" customFormat="1" x14ac:dyDescent="0.25">
      <c r="O96" s="381"/>
      <c r="P96" s="381"/>
    </row>
    <row r="97" spans="15:16" s="250" customFormat="1" x14ac:dyDescent="0.25">
      <c r="O97" s="381"/>
      <c r="P97" s="381"/>
    </row>
    <row r="98" spans="15:16" s="250" customFormat="1" x14ac:dyDescent="0.25">
      <c r="O98" s="381"/>
      <c r="P98" s="381"/>
    </row>
    <row r="99" spans="15:16" s="250" customFormat="1" x14ac:dyDescent="0.25">
      <c r="O99" s="381"/>
      <c r="P99" s="381"/>
    </row>
    <row r="100" spans="15:16" s="250" customFormat="1" x14ac:dyDescent="0.25">
      <c r="O100" s="381"/>
      <c r="P100" s="381"/>
    </row>
    <row r="101" spans="15:16" s="250" customFormat="1" x14ac:dyDescent="0.25">
      <c r="O101" s="381"/>
      <c r="P101" s="381"/>
    </row>
    <row r="102" spans="15:16" s="250" customFormat="1" x14ac:dyDescent="0.25">
      <c r="O102" s="381"/>
      <c r="P102" s="381"/>
    </row>
    <row r="103" spans="15:16" s="250" customFormat="1" x14ac:dyDescent="0.25">
      <c r="O103" s="381"/>
      <c r="P103" s="381"/>
    </row>
    <row r="104" spans="15:16" s="250" customFormat="1" x14ac:dyDescent="0.25">
      <c r="O104" s="381"/>
      <c r="P104" s="381"/>
    </row>
    <row r="105" spans="15:16" s="250" customFormat="1" x14ac:dyDescent="0.25">
      <c r="O105" s="381"/>
      <c r="P105" s="381"/>
    </row>
    <row r="106" spans="15:16" s="250" customFormat="1" x14ac:dyDescent="0.25">
      <c r="O106" s="381"/>
      <c r="P106" s="381"/>
    </row>
    <row r="107" spans="15:16" s="250" customFormat="1" x14ac:dyDescent="0.25">
      <c r="O107" s="381"/>
      <c r="P107" s="381"/>
    </row>
    <row r="108" spans="15:16" s="250" customFormat="1" x14ac:dyDescent="0.25">
      <c r="O108" s="381"/>
      <c r="P108" s="381"/>
    </row>
    <row r="109" spans="15:16" s="250" customFormat="1" x14ac:dyDescent="0.25">
      <c r="O109" s="381"/>
      <c r="P109" s="381"/>
    </row>
    <row r="110" spans="15:16" s="250" customFormat="1" x14ac:dyDescent="0.25">
      <c r="O110" s="381"/>
      <c r="P110" s="381"/>
    </row>
    <row r="111" spans="15:16" s="250" customFormat="1" x14ac:dyDescent="0.25">
      <c r="O111" s="381"/>
      <c r="P111" s="381"/>
    </row>
    <row r="112" spans="15:16" s="250" customFormat="1" x14ac:dyDescent="0.25">
      <c r="O112" s="381"/>
      <c r="P112" s="381"/>
    </row>
    <row r="113" spans="15:16" s="250" customFormat="1" x14ac:dyDescent="0.25">
      <c r="O113" s="381"/>
      <c r="P113" s="381"/>
    </row>
    <row r="114" spans="15:16" s="250" customFormat="1" x14ac:dyDescent="0.25">
      <c r="O114" s="381"/>
      <c r="P114" s="381"/>
    </row>
    <row r="115" spans="15:16" s="250" customFormat="1" x14ac:dyDescent="0.25">
      <c r="O115" s="381"/>
      <c r="P115" s="381"/>
    </row>
    <row r="116" spans="15:16" s="250" customFormat="1" x14ac:dyDescent="0.25">
      <c r="O116" s="381"/>
      <c r="P116" s="381"/>
    </row>
    <row r="117" spans="15:16" s="250" customFormat="1" x14ac:dyDescent="0.25">
      <c r="O117" s="381"/>
      <c r="P117" s="381"/>
    </row>
    <row r="118" spans="15:16" s="250" customFormat="1" x14ac:dyDescent="0.25">
      <c r="O118" s="381"/>
      <c r="P118" s="381"/>
    </row>
    <row r="119" spans="15:16" s="250" customFormat="1" x14ac:dyDescent="0.25">
      <c r="O119" s="381"/>
      <c r="P119" s="381"/>
    </row>
    <row r="120" spans="15:16" s="250" customFormat="1" x14ac:dyDescent="0.25">
      <c r="O120" s="381"/>
      <c r="P120" s="381"/>
    </row>
    <row r="121" spans="15:16" s="250" customFormat="1" x14ac:dyDescent="0.25">
      <c r="O121" s="381"/>
      <c r="P121" s="381"/>
    </row>
    <row r="122" spans="15:16" s="250" customFormat="1" x14ac:dyDescent="0.25">
      <c r="O122" s="381"/>
      <c r="P122" s="381"/>
    </row>
    <row r="123" spans="15:16" s="250" customFormat="1" x14ac:dyDescent="0.25">
      <c r="O123" s="381"/>
      <c r="P123" s="381"/>
    </row>
    <row r="124" spans="15:16" s="250" customFormat="1" x14ac:dyDescent="0.25">
      <c r="O124" s="381"/>
      <c r="P124" s="381"/>
    </row>
    <row r="125" spans="15:16" s="250" customFormat="1" x14ac:dyDescent="0.25">
      <c r="O125" s="381"/>
      <c r="P125" s="381"/>
    </row>
    <row r="126" spans="15:16" s="250" customFormat="1" x14ac:dyDescent="0.25">
      <c r="O126" s="381"/>
      <c r="P126" s="381"/>
    </row>
    <row r="127" spans="15:16" s="250" customFormat="1" x14ac:dyDescent="0.25">
      <c r="O127" s="381"/>
      <c r="P127" s="381"/>
    </row>
    <row r="128" spans="15:16" s="250" customFormat="1" x14ac:dyDescent="0.25">
      <c r="O128" s="381"/>
      <c r="P128" s="381"/>
    </row>
    <row r="129" spans="15:16" s="250" customFormat="1" x14ac:dyDescent="0.25">
      <c r="O129" s="381"/>
      <c r="P129" s="381"/>
    </row>
    <row r="130" spans="15:16" s="250" customFormat="1" x14ac:dyDescent="0.25">
      <c r="O130" s="381"/>
      <c r="P130" s="381"/>
    </row>
    <row r="131" spans="15:16" s="250" customFormat="1" x14ac:dyDescent="0.25">
      <c r="O131" s="381"/>
      <c r="P131" s="381"/>
    </row>
    <row r="132" spans="15:16" s="250" customFormat="1" x14ac:dyDescent="0.25">
      <c r="O132" s="381"/>
      <c r="P132" s="381"/>
    </row>
    <row r="133" spans="15:16" s="250" customFormat="1" x14ac:dyDescent="0.25">
      <c r="O133" s="381"/>
      <c r="P133" s="381"/>
    </row>
    <row r="134" spans="15:16" s="250" customFormat="1" x14ac:dyDescent="0.25">
      <c r="O134" s="381"/>
      <c r="P134" s="381"/>
    </row>
    <row r="135" spans="15:16" s="250" customFormat="1" x14ac:dyDescent="0.25">
      <c r="O135" s="381"/>
      <c r="P135" s="381"/>
    </row>
    <row r="136" spans="15:16" s="250" customFormat="1" x14ac:dyDescent="0.25">
      <c r="O136" s="381"/>
      <c r="P136" s="381"/>
    </row>
    <row r="137" spans="15:16" s="250" customFormat="1" x14ac:dyDescent="0.25">
      <c r="O137" s="381"/>
      <c r="P137" s="381"/>
    </row>
    <row r="138" spans="15:16" s="250" customFormat="1" x14ac:dyDescent="0.25">
      <c r="O138" s="381"/>
      <c r="P138" s="381"/>
    </row>
    <row r="139" spans="15:16" s="250" customFormat="1" x14ac:dyDescent="0.25">
      <c r="O139" s="381"/>
      <c r="P139" s="381"/>
    </row>
    <row r="140" spans="15:16" s="250" customFormat="1" x14ac:dyDescent="0.25">
      <c r="O140" s="381"/>
      <c r="P140" s="381"/>
    </row>
    <row r="141" spans="15:16" s="250" customFormat="1" x14ac:dyDescent="0.25">
      <c r="O141" s="381"/>
      <c r="P141" s="381"/>
    </row>
    <row r="142" spans="15:16" s="250" customFormat="1" x14ac:dyDescent="0.25">
      <c r="O142" s="381"/>
      <c r="P142" s="381"/>
    </row>
    <row r="143" spans="15:16" s="250" customFormat="1" x14ac:dyDescent="0.25">
      <c r="O143" s="381"/>
      <c r="P143" s="381"/>
    </row>
    <row r="144" spans="15:16" s="250" customFormat="1" x14ac:dyDescent="0.25">
      <c r="O144" s="381"/>
      <c r="P144" s="381"/>
    </row>
    <row r="145" spans="15:16" s="250" customFormat="1" x14ac:dyDescent="0.25">
      <c r="O145" s="381"/>
      <c r="P145" s="381"/>
    </row>
    <row r="146" spans="15:16" s="250" customFormat="1" x14ac:dyDescent="0.25">
      <c r="O146" s="381"/>
      <c r="P146" s="381"/>
    </row>
    <row r="147" spans="15:16" s="250" customFormat="1" x14ac:dyDescent="0.25">
      <c r="O147" s="381"/>
      <c r="P147" s="381"/>
    </row>
    <row r="148" spans="15:16" s="250" customFormat="1" x14ac:dyDescent="0.25">
      <c r="O148" s="381"/>
      <c r="P148" s="381"/>
    </row>
    <row r="149" spans="15:16" s="250" customFormat="1" x14ac:dyDescent="0.25">
      <c r="O149" s="381"/>
      <c r="P149" s="381"/>
    </row>
    <row r="150" spans="15:16" s="250" customFormat="1" x14ac:dyDescent="0.25">
      <c r="O150" s="381"/>
      <c r="P150" s="381"/>
    </row>
    <row r="151" spans="15:16" s="250" customFormat="1" x14ac:dyDescent="0.25">
      <c r="O151" s="381"/>
      <c r="P151" s="381"/>
    </row>
    <row r="152" spans="15:16" s="250" customFormat="1" x14ac:dyDescent="0.25">
      <c r="O152" s="381"/>
      <c r="P152" s="381"/>
    </row>
    <row r="153" spans="15:16" s="250" customFormat="1" x14ac:dyDescent="0.25">
      <c r="O153" s="381"/>
      <c r="P153" s="381"/>
    </row>
    <row r="154" spans="15:16" s="250" customFormat="1" x14ac:dyDescent="0.25">
      <c r="O154" s="381"/>
      <c r="P154" s="381"/>
    </row>
    <row r="155" spans="15:16" s="250" customFormat="1" x14ac:dyDescent="0.25">
      <c r="O155" s="381"/>
      <c r="P155" s="381"/>
    </row>
    <row r="156" spans="15:16" s="250" customFormat="1" x14ac:dyDescent="0.25">
      <c r="O156" s="381"/>
      <c r="P156" s="381"/>
    </row>
    <row r="157" spans="15:16" s="250" customFormat="1" x14ac:dyDescent="0.25">
      <c r="O157" s="381"/>
      <c r="P157" s="381"/>
    </row>
    <row r="158" spans="15:16" s="250" customFormat="1" x14ac:dyDescent="0.25">
      <c r="O158" s="381"/>
      <c r="P158" s="381"/>
    </row>
    <row r="159" spans="15:16" s="250" customFormat="1" x14ac:dyDescent="0.25">
      <c r="O159" s="381"/>
      <c r="P159" s="381"/>
    </row>
    <row r="160" spans="15:16" s="250" customFormat="1" x14ac:dyDescent="0.25">
      <c r="O160" s="381"/>
      <c r="P160" s="381"/>
    </row>
    <row r="161" spans="15:16" s="250" customFormat="1" x14ac:dyDescent="0.25">
      <c r="O161" s="381"/>
      <c r="P161" s="381"/>
    </row>
    <row r="162" spans="15:16" s="250" customFormat="1" x14ac:dyDescent="0.25">
      <c r="O162" s="381"/>
      <c r="P162" s="381"/>
    </row>
    <row r="163" spans="15:16" s="250" customFormat="1" x14ac:dyDescent="0.25">
      <c r="O163" s="381"/>
      <c r="P163" s="381"/>
    </row>
  </sheetData>
  <mergeCells count="23">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8:A46"/>
    <mergeCell ref="B14:B19"/>
    <mergeCell ref="C4:C6"/>
    <mergeCell ref="B8:B13"/>
    <mergeCell ref="B20:B27"/>
    <mergeCell ref="B28:B38"/>
    <mergeCell ref="B39:B46"/>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workbookViewId="0">
      <pane ySplit="7" topLeftCell="A62" activePane="bottomLeft" state="frozen"/>
      <selection activeCell="A7" sqref="A7"/>
      <selection pane="bottomLeft" activeCell="U20" sqref="U20"/>
    </sheetView>
  </sheetViews>
  <sheetFormatPr baseColWidth="10" defaultColWidth="11.42578125" defaultRowHeight="12.75" x14ac:dyDescent="0.25"/>
  <cols>
    <col min="1" max="1" width="25.5703125" style="260" customWidth="1"/>
    <col min="2" max="2" width="38.5703125" style="260" customWidth="1"/>
    <col min="3" max="4" width="27.42578125" style="260" customWidth="1"/>
    <col min="5" max="5" width="27.42578125" style="259" customWidth="1"/>
    <col min="6" max="6" width="27.42578125" style="260" customWidth="1"/>
    <col min="7" max="7" width="15.28515625" style="260" customWidth="1"/>
    <col min="8" max="8" width="16" style="260" customWidth="1"/>
    <col min="9" max="9" width="15.28515625" style="260" customWidth="1"/>
    <col min="10" max="10" width="18.5703125" style="260" customWidth="1"/>
    <col min="11" max="11" width="15.28515625" style="260" customWidth="1"/>
    <col min="12" max="12" width="15.85546875" style="260" customWidth="1"/>
    <col min="13" max="13" width="15.28515625" style="260" customWidth="1"/>
    <col min="14" max="14" width="15" style="260" customWidth="1"/>
    <col min="15" max="15" width="15.28515625" style="260" customWidth="1"/>
    <col min="16" max="16" width="17" style="260" bestFit="1" customWidth="1"/>
    <col min="17" max="17" width="14.28515625" style="260" hidden="1" customWidth="1"/>
    <col min="18" max="18" width="14.28515625" style="260" customWidth="1"/>
    <col min="19" max="20" width="14.28515625" style="258" customWidth="1"/>
    <col min="21" max="21" width="17" style="260" customWidth="1"/>
    <col min="22" max="16384" width="11.42578125" style="260"/>
  </cols>
  <sheetData>
    <row r="1" spans="1:27" ht="18.75" customHeight="1" x14ac:dyDescent="0.25">
      <c r="E1" s="287"/>
      <c r="G1" s="282" t="s">
        <v>91</v>
      </c>
      <c r="I1" s="282"/>
      <c r="J1" s="282"/>
      <c r="K1" s="282"/>
      <c r="L1" s="282"/>
      <c r="M1" s="282"/>
      <c r="N1" s="282"/>
      <c r="O1" s="282"/>
      <c r="P1" s="282"/>
      <c r="Q1" s="282"/>
      <c r="R1" s="282"/>
      <c r="S1" s="282"/>
      <c r="T1" s="282"/>
      <c r="U1" s="282"/>
      <c r="V1" s="282"/>
      <c r="W1" s="282"/>
      <c r="X1" s="282"/>
      <c r="Y1" s="282"/>
      <c r="Z1" s="282"/>
      <c r="AA1" s="282"/>
    </row>
    <row r="2" spans="1:27" ht="18.75" x14ac:dyDescent="0.25">
      <c r="A2" s="266" t="s">
        <v>1348</v>
      </c>
      <c r="E2" s="287"/>
      <c r="G2" s="282"/>
      <c r="I2" s="282"/>
      <c r="J2" s="282"/>
      <c r="K2" s="282"/>
      <c r="L2" s="282"/>
      <c r="M2" s="282"/>
      <c r="N2" s="282"/>
      <c r="O2" s="282"/>
      <c r="P2" s="282"/>
      <c r="Q2" s="282"/>
      <c r="R2" s="282"/>
      <c r="S2" s="282"/>
      <c r="T2" s="282"/>
      <c r="U2" s="282"/>
      <c r="V2" s="282"/>
      <c r="W2" s="282"/>
      <c r="X2" s="282"/>
      <c r="Y2" s="282"/>
      <c r="Z2" s="282"/>
      <c r="AA2" s="282"/>
    </row>
    <row r="3" spans="1:27" ht="18.75" x14ac:dyDescent="0.25">
      <c r="A3" s="314" t="s">
        <v>1467</v>
      </c>
      <c r="E3" s="287"/>
      <c r="G3" s="282"/>
      <c r="I3" s="282"/>
      <c r="J3" s="282"/>
      <c r="K3" s="282"/>
      <c r="L3" s="282"/>
      <c r="M3" s="282"/>
      <c r="N3" s="282"/>
      <c r="O3" s="282"/>
      <c r="P3" s="282"/>
      <c r="Q3" s="282"/>
      <c r="R3" s="282"/>
      <c r="S3" s="282"/>
      <c r="T3" s="282"/>
      <c r="U3" s="282"/>
      <c r="V3" s="282"/>
      <c r="W3" s="282"/>
      <c r="X3" s="282"/>
      <c r="Y3" s="282"/>
      <c r="Z3" s="282"/>
      <c r="AA3" s="282"/>
    </row>
    <row r="4" spans="1:27" ht="15" x14ac:dyDescent="0.25">
      <c r="A4" s="367" t="s">
        <v>1468</v>
      </c>
      <c r="B4" s="266"/>
      <c r="C4" s="266"/>
      <c r="D4" s="266"/>
      <c r="E4" s="245"/>
      <c r="F4" s="266"/>
      <c r="G4" s="266"/>
      <c r="H4" s="266"/>
      <c r="I4" s="266"/>
      <c r="J4" s="266"/>
      <c r="K4" s="266"/>
      <c r="L4" s="266"/>
      <c r="M4" s="266"/>
      <c r="N4" s="266"/>
      <c r="O4" s="266"/>
      <c r="P4" s="266"/>
      <c r="Q4" s="266"/>
      <c r="R4" s="266"/>
      <c r="S4" s="266"/>
      <c r="T4" s="266"/>
      <c r="U4" s="266"/>
    </row>
    <row r="5" spans="1:27" s="66" customFormat="1" ht="23.25" customHeight="1" x14ac:dyDescent="0.25">
      <c r="A5" s="630" t="s">
        <v>97</v>
      </c>
      <c r="B5" s="632" t="s">
        <v>111</v>
      </c>
      <c r="C5" s="642" t="s">
        <v>86</v>
      </c>
      <c r="D5" s="642" t="s">
        <v>87</v>
      </c>
      <c r="E5" s="642" t="s">
        <v>392</v>
      </c>
      <c r="F5" s="642" t="s">
        <v>88</v>
      </c>
      <c r="G5" s="645" t="s">
        <v>100</v>
      </c>
      <c r="H5" s="647"/>
      <c r="I5" s="647"/>
      <c r="J5" s="647"/>
      <c r="K5" s="647"/>
      <c r="L5" s="647"/>
      <c r="M5" s="647"/>
      <c r="N5" s="646"/>
      <c r="O5" s="651" t="s">
        <v>101</v>
      </c>
      <c r="P5" s="652"/>
      <c r="Q5" s="632" t="s">
        <v>102</v>
      </c>
      <c r="R5" s="632" t="s">
        <v>103</v>
      </c>
      <c r="S5" s="632" t="s">
        <v>110</v>
      </c>
      <c r="T5" s="632" t="s">
        <v>109</v>
      </c>
      <c r="U5" s="648" t="s">
        <v>89</v>
      </c>
    </row>
    <row r="6" spans="1:27" s="66" customFormat="1" ht="15" customHeight="1" x14ac:dyDescent="0.25">
      <c r="A6" s="630"/>
      <c r="B6" s="630"/>
      <c r="C6" s="643"/>
      <c r="D6" s="643"/>
      <c r="E6" s="643"/>
      <c r="F6" s="643"/>
      <c r="G6" s="645" t="s">
        <v>104</v>
      </c>
      <c r="H6" s="646"/>
      <c r="I6" s="645" t="s">
        <v>105</v>
      </c>
      <c r="J6" s="646"/>
      <c r="K6" s="645" t="s">
        <v>106</v>
      </c>
      <c r="L6" s="646"/>
      <c r="M6" s="645" t="s">
        <v>107</v>
      </c>
      <c r="N6" s="646"/>
      <c r="O6" s="653"/>
      <c r="P6" s="654"/>
      <c r="Q6" s="630"/>
      <c r="R6" s="630"/>
      <c r="S6" s="630"/>
      <c r="T6" s="630"/>
      <c r="U6" s="649"/>
    </row>
    <row r="7" spans="1:27" s="66" customFormat="1" ht="24" customHeight="1" x14ac:dyDescent="0.25">
      <c r="A7" s="631"/>
      <c r="B7" s="631"/>
      <c r="C7" s="644"/>
      <c r="D7" s="644"/>
      <c r="E7" s="644"/>
      <c r="F7" s="644"/>
      <c r="G7" s="434" t="s">
        <v>108</v>
      </c>
      <c r="H7" s="434" t="s">
        <v>12</v>
      </c>
      <c r="I7" s="434" t="s">
        <v>108</v>
      </c>
      <c r="J7" s="434" t="s">
        <v>12</v>
      </c>
      <c r="K7" s="434" t="s">
        <v>108</v>
      </c>
      <c r="L7" s="434" t="s">
        <v>12</v>
      </c>
      <c r="M7" s="434" t="s">
        <v>108</v>
      </c>
      <c r="N7" s="434" t="s">
        <v>12</v>
      </c>
      <c r="O7" s="434" t="s">
        <v>108</v>
      </c>
      <c r="P7" s="434" t="s">
        <v>12</v>
      </c>
      <c r="Q7" s="631"/>
      <c r="R7" s="631"/>
      <c r="S7" s="631"/>
      <c r="T7" s="631"/>
      <c r="U7" s="650"/>
    </row>
    <row r="8" spans="1:27" ht="15.75" customHeight="1" x14ac:dyDescent="0.25">
      <c r="A8" s="435"/>
      <c r="B8" s="436"/>
      <c r="C8" s="437"/>
      <c r="D8" s="437"/>
      <c r="E8" s="438"/>
      <c r="F8" s="437"/>
      <c r="G8" s="439"/>
      <c r="H8" s="439"/>
      <c r="I8" s="439"/>
      <c r="J8" s="439"/>
      <c r="K8" s="439"/>
      <c r="L8" s="439"/>
      <c r="M8" s="439"/>
      <c r="N8" s="439"/>
      <c r="O8" s="439"/>
      <c r="P8" s="439"/>
      <c r="Q8" s="440"/>
      <c r="R8" s="440"/>
      <c r="S8" s="440"/>
      <c r="T8" s="440"/>
      <c r="U8" s="441"/>
    </row>
    <row r="9" spans="1:27" ht="15.75" x14ac:dyDescent="0.25">
      <c r="A9" s="663" t="s">
        <v>1453</v>
      </c>
      <c r="B9" s="658" t="s">
        <v>1451</v>
      </c>
      <c r="C9" s="304"/>
      <c r="D9" s="247"/>
      <c r="E9" s="304"/>
      <c r="F9" s="304"/>
      <c r="G9" s="248"/>
      <c r="H9" s="346"/>
      <c r="I9" s="348"/>
      <c r="J9" s="346"/>
      <c r="K9" s="348"/>
      <c r="L9" s="346"/>
      <c r="M9" s="348"/>
      <c r="N9" s="346"/>
      <c r="O9" s="382">
        <f t="shared" ref="O9:O40" si="0">G9+I9+K9+M9</f>
        <v>0</v>
      </c>
      <c r="P9" s="383">
        <f t="shared" ref="P9:P40" si="1">H9+J9+L9+N9</f>
        <v>0</v>
      </c>
      <c r="Q9" s="346"/>
      <c r="R9" s="346"/>
      <c r="S9" s="247"/>
      <c r="T9" s="247"/>
      <c r="U9" s="247"/>
    </row>
    <row r="10" spans="1:27" ht="15.75" x14ac:dyDescent="0.25">
      <c r="A10" s="664"/>
      <c r="B10" s="658"/>
      <c r="C10" s="304"/>
      <c r="D10" s="247"/>
      <c r="E10" s="304"/>
      <c r="F10" s="304"/>
      <c r="G10" s="248"/>
      <c r="H10" s="346"/>
      <c r="I10" s="348"/>
      <c r="J10" s="346"/>
      <c r="K10" s="348"/>
      <c r="L10" s="346"/>
      <c r="M10" s="348"/>
      <c r="N10" s="346"/>
      <c r="O10" s="382">
        <f t="shared" si="0"/>
        <v>0</v>
      </c>
      <c r="P10" s="383">
        <f t="shared" si="1"/>
        <v>0</v>
      </c>
      <c r="Q10" s="346"/>
      <c r="R10" s="346"/>
      <c r="S10" s="247"/>
      <c r="T10" s="247"/>
      <c r="U10" s="247"/>
    </row>
    <row r="11" spans="1:27" ht="15.75" x14ac:dyDescent="0.25">
      <c r="A11" s="664"/>
      <c r="B11" s="658"/>
      <c r="C11" s="304"/>
      <c r="D11" s="247"/>
      <c r="E11" s="304"/>
      <c r="F11" s="304"/>
      <c r="G11" s="248"/>
      <c r="H11" s="346"/>
      <c r="I11" s="348"/>
      <c r="J11" s="346"/>
      <c r="K11" s="348"/>
      <c r="L11" s="346"/>
      <c r="M11" s="348"/>
      <c r="N11" s="346"/>
      <c r="O11" s="382">
        <f t="shared" si="0"/>
        <v>0</v>
      </c>
      <c r="P11" s="383">
        <f t="shared" si="1"/>
        <v>0</v>
      </c>
      <c r="Q11" s="346"/>
      <c r="R11" s="346"/>
      <c r="S11" s="247"/>
      <c r="T11" s="247"/>
      <c r="U11" s="247"/>
    </row>
    <row r="12" spans="1:27" ht="15.75" x14ac:dyDescent="0.25">
      <c r="A12" s="664"/>
      <c r="B12" s="658"/>
      <c r="C12" s="304"/>
      <c r="D12" s="247"/>
      <c r="E12" s="304"/>
      <c r="F12" s="304"/>
      <c r="G12" s="248"/>
      <c r="H12" s="346"/>
      <c r="I12" s="348"/>
      <c r="J12" s="346"/>
      <c r="K12" s="348"/>
      <c r="L12" s="346"/>
      <c r="M12" s="348"/>
      <c r="N12" s="346"/>
      <c r="O12" s="382">
        <f t="shared" si="0"/>
        <v>0</v>
      </c>
      <c r="P12" s="383">
        <f t="shared" si="1"/>
        <v>0</v>
      </c>
      <c r="Q12" s="346"/>
      <c r="R12" s="346"/>
      <c r="S12" s="247"/>
      <c r="T12" s="247"/>
      <c r="U12" s="247"/>
    </row>
    <row r="13" spans="1:27" ht="15.75" x14ac:dyDescent="0.25">
      <c r="A13" s="664"/>
      <c r="B13" s="658"/>
      <c r="C13" s="304"/>
      <c r="D13" s="247"/>
      <c r="E13" s="304"/>
      <c r="F13" s="304"/>
      <c r="G13" s="248"/>
      <c r="H13" s="346"/>
      <c r="I13" s="348"/>
      <c r="J13" s="346"/>
      <c r="K13" s="348"/>
      <c r="L13" s="346"/>
      <c r="M13" s="348"/>
      <c r="N13" s="346"/>
      <c r="O13" s="382">
        <f t="shared" si="0"/>
        <v>0</v>
      </c>
      <c r="P13" s="383">
        <f t="shared" si="1"/>
        <v>0</v>
      </c>
      <c r="Q13" s="346"/>
      <c r="R13" s="346"/>
      <c r="S13" s="247"/>
      <c r="T13" s="247"/>
      <c r="U13" s="247"/>
    </row>
    <row r="14" spans="1:27" ht="15.75" x14ac:dyDescent="0.25">
      <c r="A14" s="664"/>
      <c r="B14" s="658"/>
      <c r="C14" s="304"/>
      <c r="D14" s="247"/>
      <c r="E14" s="304"/>
      <c r="F14" s="304"/>
      <c r="G14" s="248"/>
      <c r="H14" s="346"/>
      <c r="I14" s="348"/>
      <c r="J14" s="346"/>
      <c r="K14" s="348"/>
      <c r="L14" s="346"/>
      <c r="M14" s="348"/>
      <c r="N14" s="346"/>
      <c r="O14" s="382">
        <f t="shared" si="0"/>
        <v>0</v>
      </c>
      <c r="P14" s="383">
        <f t="shared" si="1"/>
        <v>0</v>
      </c>
      <c r="Q14" s="346"/>
      <c r="R14" s="346"/>
      <c r="S14" s="247"/>
      <c r="T14" s="247"/>
      <c r="U14" s="247"/>
    </row>
    <row r="15" spans="1:27" ht="15.75" x14ac:dyDescent="0.25">
      <c r="A15" s="664"/>
      <c r="B15" s="658"/>
      <c r="C15" s="304"/>
      <c r="D15" s="247"/>
      <c r="E15" s="304"/>
      <c r="F15" s="304"/>
      <c r="G15" s="248"/>
      <c r="H15" s="346"/>
      <c r="I15" s="348"/>
      <c r="J15" s="346"/>
      <c r="K15" s="348"/>
      <c r="L15" s="346"/>
      <c r="M15" s="348"/>
      <c r="N15" s="346"/>
      <c r="O15" s="382">
        <f t="shared" si="0"/>
        <v>0</v>
      </c>
      <c r="P15" s="383">
        <f t="shared" si="1"/>
        <v>0</v>
      </c>
      <c r="Q15" s="346"/>
      <c r="R15" s="346"/>
      <c r="S15" s="247"/>
      <c r="T15" s="247"/>
      <c r="U15" s="247"/>
    </row>
    <row r="16" spans="1:27" ht="15.75" x14ac:dyDescent="0.25">
      <c r="A16" s="665"/>
      <c r="B16" s="658"/>
      <c r="C16" s="304"/>
      <c r="D16" s="247"/>
      <c r="E16" s="304"/>
      <c r="F16" s="304"/>
      <c r="G16" s="248"/>
      <c r="H16" s="346"/>
      <c r="I16" s="348"/>
      <c r="J16" s="346"/>
      <c r="K16" s="348"/>
      <c r="L16" s="346"/>
      <c r="M16" s="348"/>
      <c r="N16" s="346"/>
      <c r="O16" s="382">
        <f t="shared" si="0"/>
        <v>0</v>
      </c>
      <c r="P16" s="383">
        <f t="shared" si="1"/>
        <v>0</v>
      </c>
      <c r="Q16" s="346"/>
      <c r="R16" s="346"/>
      <c r="S16" s="247"/>
      <c r="T16" s="247"/>
      <c r="U16" s="247"/>
    </row>
    <row r="17" spans="1:21" ht="15.75" customHeight="1" x14ac:dyDescent="0.25">
      <c r="A17" s="655" t="s">
        <v>1452</v>
      </c>
      <c r="B17" s="655" t="s">
        <v>1454</v>
      </c>
      <c r="C17" s="304"/>
      <c r="D17" s="247"/>
      <c r="E17" s="304"/>
      <c r="F17" s="304"/>
      <c r="G17" s="247"/>
      <c r="H17" s="346"/>
      <c r="I17" s="346"/>
      <c r="J17" s="346"/>
      <c r="K17" s="346"/>
      <c r="L17" s="346"/>
      <c r="M17" s="346"/>
      <c r="N17" s="346"/>
      <c r="O17" s="382">
        <f t="shared" si="0"/>
        <v>0</v>
      </c>
      <c r="P17" s="383">
        <f t="shared" si="1"/>
        <v>0</v>
      </c>
      <c r="Q17" s="346"/>
      <c r="R17" s="346"/>
      <c r="S17" s="247"/>
      <c r="T17" s="247"/>
      <c r="U17" s="247"/>
    </row>
    <row r="18" spans="1:21" ht="15.75" x14ac:dyDescent="0.25">
      <c r="A18" s="656"/>
      <c r="B18" s="656"/>
      <c r="C18" s="304"/>
      <c r="D18" s="247"/>
      <c r="E18" s="304"/>
      <c r="F18" s="304"/>
      <c r="G18" s="247"/>
      <c r="H18" s="346"/>
      <c r="I18" s="346"/>
      <c r="J18" s="346"/>
      <c r="K18" s="346"/>
      <c r="L18" s="346"/>
      <c r="M18" s="346"/>
      <c r="N18" s="346"/>
      <c r="O18" s="382">
        <f t="shared" si="0"/>
        <v>0</v>
      </c>
      <c r="P18" s="383">
        <f t="shared" si="1"/>
        <v>0</v>
      </c>
      <c r="Q18" s="346"/>
      <c r="R18" s="346"/>
      <c r="S18" s="247"/>
      <c r="T18" s="247"/>
      <c r="U18" s="247"/>
    </row>
    <row r="19" spans="1:21" ht="15.75" x14ac:dyDescent="0.25">
      <c r="A19" s="656"/>
      <c r="B19" s="656"/>
      <c r="C19" s="304"/>
      <c r="D19" s="247"/>
      <c r="E19" s="304"/>
      <c r="F19" s="304"/>
      <c r="G19" s="247"/>
      <c r="H19" s="346"/>
      <c r="I19" s="346"/>
      <c r="J19" s="346"/>
      <c r="K19" s="346"/>
      <c r="L19" s="346"/>
      <c r="M19" s="346"/>
      <c r="N19" s="346"/>
      <c r="O19" s="382">
        <f t="shared" si="0"/>
        <v>0</v>
      </c>
      <c r="P19" s="383">
        <f t="shared" si="1"/>
        <v>0</v>
      </c>
      <c r="Q19" s="346"/>
      <c r="R19" s="346"/>
      <c r="S19" s="247"/>
      <c r="T19" s="247"/>
      <c r="U19" s="247"/>
    </row>
    <row r="20" spans="1:21" ht="15.75" x14ac:dyDescent="0.25">
      <c r="A20" s="656"/>
      <c r="B20" s="656"/>
      <c r="C20" s="304"/>
      <c r="D20" s="247"/>
      <c r="E20" s="304"/>
      <c r="F20" s="304"/>
      <c r="G20" s="247"/>
      <c r="H20" s="346"/>
      <c r="I20" s="346"/>
      <c r="J20" s="346"/>
      <c r="K20" s="346"/>
      <c r="L20" s="346"/>
      <c r="M20" s="346"/>
      <c r="N20" s="346"/>
      <c r="O20" s="382">
        <f t="shared" si="0"/>
        <v>0</v>
      </c>
      <c r="P20" s="383">
        <f t="shared" si="1"/>
        <v>0</v>
      </c>
      <c r="Q20" s="346"/>
      <c r="R20" s="346"/>
      <c r="S20" s="247"/>
      <c r="T20" s="247"/>
      <c r="U20" s="247"/>
    </row>
    <row r="21" spans="1:21" ht="15.75" x14ac:dyDescent="0.25">
      <c r="A21" s="656"/>
      <c r="B21" s="656"/>
      <c r="C21" s="304"/>
      <c r="D21" s="247"/>
      <c r="E21" s="304"/>
      <c r="F21" s="304"/>
      <c r="G21" s="247"/>
      <c r="H21" s="346"/>
      <c r="I21" s="346"/>
      <c r="J21" s="346"/>
      <c r="K21" s="346"/>
      <c r="L21" s="346"/>
      <c r="M21" s="346"/>
      <c r="N21" s="346"/>
      <c r="O21" s="382">
        <f t="shared" si="0"/>
        <v>0</v>
      </c>
      <c r="P21" s="383">
        <f t="shared" si="1"/>
        <v>0</v>
      </c>
      <c r="Q21" s="346"/>
      <c r="R21" s="346"/>
      <c r="S21" s="247"/>
      <c r="T21" s="247"/>
      <c r="U21" s="247"/>
    </row>
    <row r="22" spans="1:21" ht="15.75" x14ac:dyDescent="0.25">
      <c r="A22" s="656"/>
      <c r="B22" s="657"/>
      <c r="C22" s="304"/>
      <c r="D22" s="247"/>
      <c r="E22" s="304"/>
      <c r="F22" s="304"/>
      <c r="G22" s="247"/>
      <c r="H22" s="346"/>
      <c r="I22" s="346"/>
      <c r="J22" s="346"/>
      <c r="K22" s="346"/>
      <c r="L22" s="346"/>
      <c r="M22" s="346"/>
      <c r="N22" s="346"/>
      <c r="O22" s="382">
        <f t="shared" si="0"/>
        <v>0</v>
      </c>
      <c r="P22" s="383">
        <f t="shared" si="1"/>
        <v>0</v>
      </c>
      <c r="Q22" s="346"/>
      <c r="R22" s="346"/>
      <c r="S22" s="247"/>
      <c r="T22" s="247"/>
      <c r="U22" s="247"/>
    </row>
    <row r="23" spans="1:21" ht="15.75" customHeight="1" x14ac:dyDescent="0.25">
      <c r="A23" s="656"/>
      <c r="B23" s="655" t="s">
        <v>1455</v>
      </c>
      <c r="C23" s="304"/>
      <c r="D23" s="247"/>
      <c r="E23" s="304"/>
      <c r="F23" s="304"/>
      <c r="G23" s="248"/>
      <c r="H23" s="347"/>
      <c r="I23" s="348"/>
      <c r="J23" s="347"/>
      <c r="K23" s="348"/>
      <c r="L23" s="347"/>
      <c r="M23" s="348"/>
      <c r="N23" s="347"/>
      <c r="O23" s="382">
        <f t="shared" si="0"/>
        <v>0</v>
      </c>
      <c r="P23" s="384">
        <f t="shared" si="1"/>
        <v>0</v>
      </c>
      <c r="Q23" s="345"/>
      <c r="R23" s="345"/>
      <c r="S23" s="247"/>
      <c r="T23" s="247"/>
      <c r="U23" s="247"/>
    </row>
    <row r="24" spans="1:21" ht="15.75" x14ac:dyDescent="0.25">
      <c r="A24" s="656"/>
      <c r="B24" s="656"/>
      <c r="C24" s="304"/>
      <c r="D24" s="247"/>
      <c r="E24" s="304"/>
      <c r="F24" s="304"/>
      <c r="G24" s="248"/>
      <c r="H24" s="347"/>
      <c r="I24" s="348"/>
      <c r="J24" s="347"/>
      <c r="K24" s="348"/>
      <c r="L24" s="347"/>
      <c r="M24" s="348"/>
      <c r="N24" s="347"/>
      <c r="O24" s="382">
        <f t="shared" si="0"/>
        <v>0</v>
      </c>
      <c r="P24" s="384">
        <f t="shared" si="1"/>
        <v>0</v>
      </c>
      <c r="Q24" s="345"/>
      <c r="R24" s="345"/>
      <c r="S24" s="247"/>
      <c r="T24" s="247"/>
      <c r="U24" s="247"/>
    </row>
    <row r="25" spans="1:21" ht="15.75" x14ac:dyDescent="0.25">
      <c r="A25" s="656"/>
      <c r="B25" s="656"/>
      <c r="C25" s="304"/>
      <c r="D25" s="247"/>
      <c r="E25" s="304"/>
      <c r="F25" s="304"/>
      <c r="G25" s="248"/>
      <c r="H25" s="347"/>
      <c r="I25" s="348"/>
      <c r="J25" s="347"/>
      <c r="K25" s="348"/>
      <c r="L25" s="347"/>
      <c r="M25" s="348"/>
      <c r="N25" s="347"/>
      <c r="O25" s="382">
        <f t="shared" si="0"/>
        <v>0</v>
      </c>
      <c r="P25" s="384">
        <f t="shared" si="1"/>
        <v>0</v>
      </c>
      <c r="Q25" s="345"/>
      <c r="R25" s="345"/>
      <c r="S25" s="247"/>
      <c r="T25" s="247"/>
      <c r="U25" s="247"/>
    </row>
    <row r="26" spans="1:21" ht="15.75" x14ac:dyDescent="0.25">
      <c r="A26" s="656"/>
      <c r="B26" s="656"/>
      <c r="C26" s="304"/>
      <c r="D26" s="247"/>
      <c r="E26" s="304"/>
      <c r="F26" s="304"/>
      <c r="G26" s="247"/>
      <c r="H26" s="347"/>
      <c r="I26" s="346"/>
      <c r="J26" s="346"/>
      <c r="K26" s="346"/>
      <c r="L26" s="346"/>
      <c r="M26" s="346"/>
      <c r="N26" s="346"/>
      <c r="O26" s="382">
        <f t="shared" si="0"/>
        <v>0</v>
      </c>
      <c r="P26" s="383">
        <f t="shared" si="1"/>
        <v>0</v>
      </c>
      <c r="Q26" s="247"/>
      <c r="R26" s="247"/>
      <c r="S26" s="247"/>
      <c r="T26" s="247"/>
      <c r="U26" s="247"/>
    </row>
    <row r="27" spans="1:21" ht="15.75" x14ac:dyDescent="0.25">
      <c r="A27" s="656"/>
      <c r="B27" s="656"/>
      <c r="C27" s="304"/>
      <c r="D27" s="247"/>
      <c r="E27" s="304"/>
      <c r="F27" s="304"/>
      <c r="G27" s="247"/>
      <c r="H27" s="347"/>
      <c r="I27" s="346"/>
      <c r="J27" s="346"/>
      <c r="K27" s="346"/>
      <c r="L27" s="346"/>
      <c r="M27" s="346"/>
      <c r="N27" s="346"/>
      <c r="O27" s="382">
        <f t="shared" si="0"/>
        <v>0</v>
      </c>
      <c r="P27" s="383">
        <f t="shared" si="1"/>
        <v>0</v>
      </c>
      <c r="Q27" s="247"/>
      <c r="R27" s="247"/>
      <c r="S27" s="247"/>
      <c r="T27" s="247"/>
      <c r="U27" s="247"/>
    </row>
    <row r="28" spans="1:21" ht="15.75" x14ac:dyDescent="0.25">
      <c r="A28" s="656"/>
      <c r="B28" s="656"/>
      <c r="C28" s="304"/>
      <c r="D28" s="247"/>
      <c r="E28" s="304"/>
      <c r="F28" s="304"/>
      <c r="G28" s="247"/>
      <c r="H28" s="347"/>
      <c r="I28" s="346"/>
      <c r="J28" s="346"/>
      <c r="K28" s="346"/>
      <c r="L28" s="346"/>
      <c r="M28" s="346"/>
      <c r="N28" s="346"/>
      <c r="O28" s="382">
        <f t="shared" si="0"/>
        <v>0</v>
      </c>
      <c r="P28" s="383">
        <f t="shared" si="1"/>
        <v>0</v>
      </c>
      <c r="Q28" s="247"/>
      <c r="R28" s="247"/>
      <c r="S28" s="247"/>
      <c r="T28" s="247"/>
      <c r="U28" s="247"/>
    </row>
    <row r="29" spans="1:21" ht="15.75" x14ac:dyDescent="0.25">
      <c r="A29" s="656"/>
      <c r="B29" s="658" t="s">
        <v>1456</v>
      </c>
      <c r="C29" s="304"/>
      <c r="D29" s="247"/>
      <c r="E29" s="304"/>
      <c r="F29" s="304"/>
      <c r="G29" s="247"/>
      <c r="H29" s="347"/>
      <c r="I29" s="346"/>
      <c r="J29" s="346"/>
      <c r="K29" s="346"/>
      <c r="L29" s="346"/>
      <c r="M29" s="346"/>
      <c r="N29" s="346"/>
      <c r="O29" s="382">
        <f t="shared" si="0"/>
        <v>0</v>
      </c>
      <c r="P29" s="383">
        <f t="shared" si="1"/>
        <v>0</v>
      </c>
      <c r="Q29" s="247"/>
      <c r="R29" s="247"/>
      <c r="S29" s="247"/>
      <c r="T29" s="247"/>
      <c r="U29" s="247"/>
    </row>
    <row r="30" spans="1:21" ht="15.75" x14ac:dyDescent="0.25">
      <c r="A30" s="656"/>
      <c r="B30" s="658"/>
      <c r="C30" s="304"/>
      <c r="D30" s="247"/>
      <c r="E30" s="304"/>
      <c r="F30" s="304"/>
      <c r="G30" s="247"/>
      <c r="H30" s="347"/>
      <c r="I30" s="346"/>
      <c r="J30" s="346"/>
      <c r="K30" s="346"/>
      <c r="L30" s="346"/>
      <c r="M30" s="346"/>
      <c r="N30" s="346"/>
      <c r="O30" s="382">
        <f t="shared" si="0"/>
        <v>0</v>
      </c>
      <c r="P30" s="383">
        <f t="shared" si="1"/>
        <v>0</v>
      </c>
      <c r="Q30" s="247"/>
      <c r="R30" s="247"/>
      <c r="S30" s="247"/>
      <c r="T30" s="247"/>
      <c r="U30" s="247"/>
    </row>
    <row r="31" spans="1:21" ht="15.75" x14ac:dyDescent="0.25">
      <c r="A31" s="656"/>
      <c r="B31" s="658"/>
      <c r="C31" s="304"/>
      <c r="D31" s="247"/>
      <c r="E31" s="304"/>
      <c r="F31" s="304"/>
      <c r="G31" s="247"/>
      <c r="H31" s="347"/>
      <c r="I31" s="346"/>
      <c r="J31" s="346"/>
      <c r="K31" s="346"/>
      <c r="L31" s="346"/>
      <c r="M31" s="346"/>
      <c r="N31" s="346"/>
      <c r="O31" s="382">
        <f t="shared" si="0"/>
        <v>0</v>
      </c>
      <c r="P31" s="383">
        <f t="shared" si="1"/>
        <v>0</v>
      </c>
      <c r="Q31" s="247"/>
      <c r="R31" s="247"/>
      <c r="S31" s="247"/>
      <c r="T31" s="247"/>
      <c r="U31" s="247"/>
    </row>
    <row r="32" spans="1:21" ht="15.75" x14ac:dyDescent="0.25">
      <c r="A32" s="656"/>
      <c r="B32" s="658"/>
      <c r="C32" s="304"/>
      <c r="D32" s="247"/>
      <c r="E32" s="304"/>
      <c r="F32" s="304"/>
      <c r="G32" s="247"/>
      <c r="H32" s="347"/>
      <c r="I32" s="346"/>
      <c r="J32" s="346"/>
      <c r="K32" s="346"/>
      <c r="L32" s="346"/>
      <c r="M32" s="346"/>
      <c r="N32" s="346"/>
      <c r="O32" s="382">
        <f t="shared" si="0"/>
        <v>0</v>
      </c>
      <c r="P32" s="383">
        <f t="shared" si="1"/>
        <v>0</v>
      </c>
      <c r="Q32" s="247"/>
      <c r="R32" s="247"/>
      <c r="S32" s="247"/>
      <c r="T32" s="247"/>
      <c r="U32" s="247"/>
    </row>
    <row r="33" spans="1:21" ht="15.75" x14ac:dyDescent="0.25">
      <c r="A33" s="656"/>
      <c r="B33" s="658"/>
      <c r="C33" s="304"/>
      <c r="D33" s="247"/>
      <c r="E33" s="304"/>
      <c r="F33" s="304"/>
      <c r="G33" s="247"/>
      <c r="H33" s="347"/>
      <c r="I33" s="346"/>
      <c r="J33" s="346"/>
      <c r="K33" s="346"/>
      <c r="L33" s="346"/>
      <c r="M33" s="346"/>
      <c r="N33" s="346"/>
      <c r="O33" s="382">
        <f t="shared" si="0"/>
        <v>0</v>
      </c>
      <c r="P33" s="383">
        <f t="shared" si="1"/>
        <v>0</v>
      </c>
      <c r="Q33" s="247"/>
      <c r="R33" s="247"/>
      <c r="S33" s="247"/>
      <c r="T33" s="247"/>
      <c r="U33" s="247"/>
    </row>
    <row r="34" spans="1:21" ht="15.75" x14ac:dyDescent="0.25">
      <c r="A34" s="656"/>
      <c r="B34" s="658" t="s">
        <v>1457</v>
      </c>
      <c r="C34" s="304"/>
      <c r="D34" s="247"/>
      <c r="E34" s="304"/>
      <c r="F34" s="304"/>
      <c r="G34" s="247"/>
      <c r="H34" s="347"/>
      <c r="I34" s="346"/>
      <c r="J34" s="346"/>
      <c r="K34" s="346"/>
      <c r="L34" s="346"/>
      <c r="M34" s="346"/>
      <c r="N34" s="346"/>
      <c r="O34" s="382">
        <f t="shared" si="0"/>
        <v>0</v>
      </c>
      <c r="P34" s="383">
        <f t="shared" si="1"/>
        <v>0</v>
      </c>
      <c r="Q34" s="247"/>
      <c r="R34" s="247"/>
      <c r="S34" s="247"/>
      <c r="T34" s="247"/>
      <c r="U34" s="247"/>
    </row>
    <row r="35" spans="1:21" ht="15.75" x14ac:dyDescent="0.25">
      <c r="A35" s="656"/>
      <c r="B35" s="658"/>
      <c r="C35" s="304"/>
      <c r="D35" s="247"/>
      <c r="E35" s="304"/>
      <c r="F35" s="304"/>
      <c r="G35" s="247"/>
      <c r="H35" s="347"/>
      <c r="I35" s="346"/>
      <c r="J35" s="346"/>
      <c r="K35" s="346"/>
      <c r="L35" s="346"/>
      <c r="M35" s="346"/>
      <c r="N35" s="346"/>
      <c r="O35" s="382">
        <f t="shared" si="0"/>
        <v>0</v>
      </c>
      <c r="P35" s="383">
        <f t="shared" si="1"/>
        <v>0</v>
      </c>
      <c r="Q35" s="247"/>
      <c r="R35" s="247"/>
      <c r="S35" s="247"/>
      <c r="T35" s="247"/>
      <c r="U35" s="247"/>
    </row>
    <row r="36" spans="1:21" ht="15.75" x14ac:dyDescent="0.25">
      <c r="A36" s="656"/>
      <c r="B36" s="658"/>
      <c r="C36" s="304"/>
      <c r="D36" s="247"/>
      <c r="E36" s="304"/>
      <c r="F36" s="304"/>
      <c r="G36" s="247"/>
      <c r="H36" s="347"/>
      <c r="I36" s="346"/>
      <c r="J36" s="346"/>
      <c r="K36" s="346"/>
      <c r="L36" s="346"/>
      <c r="M36" s="346"/>
      <c r="N36" s="346"/>
      <c r="O36" s="382">
        <f t="shared" si="0"/>
        <v>0</v>
      </c>
      <c r="P36" s="383">
        <f t="shared" si="1"/>
        <v>0</v>
      </c>
      <c r="Q36" s="247"/>
      <c r="R36" s="247"/>
      <c r="S36" s="247"/>
      <c r="T36" s="247"/>
      <c r="U36" s="247"/>
    </row>
    <row r="37" spans="1:21" ht="15.75" x14ac:dyDescent="0.25">
      <c r="A37" s="656"/>
      <c r="B37" s="658"/>
      <c r="C37" s="304"/>
      <c r="D37" s="247"/>
      <c r="E37" s="304"/>
      <c r="F37" s="304"/>
      <c r="G37" s="247"/>
      <c r="H37" s="347"/>
      <c r="I37" s="346"/>
      <c r="J37" s="346"/>
      <c r="K37" s="346"/>
      <c r="L37" s="346"/>
      <c r="M37" s="346"/>
      <c r="N37" s="346"/>
      <c r="O37" s="382">
        <f t="shared" si="0"/>
        <v>0</v>
      </c>
      <c r="P37" s="383">
        <f t="shared" si="1"/>
        <v>0</v>
      </c>
      <c r="Q37" s="247"/>
      <c r="R37" s="247"/>
      <c r="S37" s="247"/>
      <c r="T37" s="247"/>
      <c r="U37" s="247"/>
    </row>
    <row r="38" spans="1:21" ht="15.75" x14ac:dyDescent="0.25">
      <c r="A38" s="656"/>
      <c r="B38" s="658" t="s">
        <v>1458</v>
      </c>
      <c r="C38" s="304"/>
      <c r="D38" s="247"/>
      <c r="E38" s="304"/>
      <c r="F38" s="304"/>
      <c r="G38" s="247"/>
      <c r="H38" s="347"/>
      <c r="I38" s="346"/>
      <c r="J38" s="346"/>
      <c r="K38" s="346"/>
      <c r="L38" s="346"/>
      <c r="M38" s="346"/>
      <c r="N38" s="346"/>
      <c r="O38" s="382">
        <f t="shared" si="0"/>
        <v>0</v>
      </c>
      <c r="P38" s="383">
        <f t="shared" si="1"/>
        <v>0</v>
      </c>
      <c r="Q38" s="247"/>
      <c r="R38" s="247"/>
      <c r="S38" s="247"/>
      <c r="T38" s="247"/>
      <c r="U38" s="247"/>
    </row>
    <row r="39" spans="1:21" ht="15.75" x14ac:dyDescent="0.25">
      <c r="A39" s="656"/>
      <c r="B39" s="658"/>
      <c r="C39" s="304"/>
      <c r="D39" s="247"/>
      <c r="E39" s="304"/>
      <c r="F39" s="304"/>
      <c r="G39" s="247"/>
      <c r="H39" s="347"/>
      <c r="I39" s="346"/>
      <c r="J39" s="346"/>
      <c r="K39" s="346"/>
      <c r="L39" s="346"/>
      <c r="M39" s="346"/>
      <c r="N39" s="346"/>
      <c r="O39" s="382">
        <f t="shared" si="0"/>
        <v>0</v>
      </c>
      <c r="P39" s="383">
        <f t="shared" si="1"/>
        <v>0</v>
      </c>
      <c r="Q39" s="247"/>
      <c r="R39" s="247"/>
      <c r="S39" s="247"/>
      <c r="T39" s="247"/>
      <c r="U39" s="247"/>
    </row>
    <row r="40" spans="1:21" ht="15.75" x14ac:dyDescent="0.25">
      <c r="A40" s="656"/>
      <c r="B40" s="658"/>
      <c r="C40" s="304"/>
      <c r="D40" s="247"/>
      <c r="E40" s="304"/>
      <c r="F40" s="304"/>
      <c r="G40" s="247"/>
      <c r="H40" s="347"/>
      <c r="I40" s="346"/>
      <c r="J40" s="346"/>
      <c r="K40" s="346"/>
      <c r="L40" s="346"/>
      <c r="M40" s="346"/>
      <c r="N40" s="346"/>
      <c r="O40" s="382">
        <f t="shared" si="0"/>
        <v>0</v>
      </c>
      <c r="P40" s="383">
        <f t="shared" si="1"/>
        <v>0</v>
      </c>
      <c r="Q40" s="247"/>
      <c r="R40" s="247"/>
      <c r="S40" s="247"/>
      <c r="T40" s="247"/>
      <c r="U40" s="247"/>
    </row>
    <row r="41" spans="1:21" ht="15.75" x14ac:dyDescent="0.25">
      <c r="A41" s="656"/>
      <c r="B41" s="658"/>
      <c r="C41" s="304"/>
      <c r="D41" s="247"/>
      <c r="E41" s="304"/>
      <c r="F41" s="304"/>
      <c r="G41" s="247"/>
      <c r="H41" s="347"/>
      <c r="I41" s="346"/>
      <c r="J41" s="346"/>
      <c r="K41" s="346"/>
      <c r="L41" s="346"/>
      <c r="M41" s="346"/>
      <c r="N41" s="346"/>
      <c r="O41" s="382">
        <f t="shared" ref="O41:O73" si="2">G41+I41+K41+M41</f>
        <v>0</v>
      </c>
      <c r="P41" s="383">
        <f t="shared" ref="P41:P73" si="3">H41+J41+L41+N41</f>
        <v>0</v>
      </c>
      <c r="Q41" s="247"/>
      <c r="R41" s="247"/>
      <c r="S41" s="247"/>
      <c r="T41" s="247"/>
      <c r="U41" s="247"/>
    </row>
    <row r="42" spans="1:21" ht="15.75" x14ac:dyDescent="0.25">
      <c r="A42" s="656"/>
      <c r="B42" s="658"/>
      <c r="C42" s="304"/>
      <c r="D42" s="247"/>
      <c r="E42" s="304"/>
      <c r="F42" s="304"/>
      <c r="G42" s="247"/>
      <c r="H42" s="347"/>
      <c r="I42" s="346"/>
      <c r="J42" s="346"/>
      <c r="K42" s="346"/>
      <c r="L42" s="346"/>
      <c r="M42" s="346"/>
      <c r="N42" s="346"/>
      <c r="O42" s="382">
        <f t="shared" si="2"/>
        <v>0</v>
      </c>
      <c r="P42" s="383">
        <f t="shared" si="3"/>
        <v>0</v>
      </c>
      <c r="Q42" s="247"/>
      <c r="R42" s="247"/>
      <c r="S42" s="247"/>
      <c r="T42" s="247"/>
      <c r="U42" s="247"/>
    </row>
    <row r="43" spans="1:21" ht="15.75" x14ac:dyDescent="0.25">
      <c r="A43" s="655" t="s">
        <v>1453</v>
      </c>
      <c r="B43" s="658" t="s">
        <v>1459</v>
      </c>
      <c r="C43" s="304"/>
      <c r="D43" s="247"/>
      <c r="E43" s="304"/>
      <c r="F43" s="304"/>
      <c r="G43" s="248"/>
      <c r="H43" s="346"/>
      <c r="I43" s="348"/>
      <c r="J43" s="346"/>
      <c r="K43" s="348"/>
      <c r="L43" s="346"/>
      <c r="M43" s="348"/>
      <c r="N43" s="346"/>
      <c r="O43" s="382">
        <f t="shared" si="2"/>
        <v>0</v>
      </c>
      <c r="P43" s="383">
        <f t="shared" si="3"/>
        <v>0</v>
      </c>
      <c r="Q43" s="346"/>
      <c r="R43" s="346"/>
      <c r="S43" s="247"/>
      <c r="T43" s="247"/>
      <c r="U43" s="247"/>
    </row>
    <row r="44" spans="1:21" ht="15.75" x14ac:dyDescent="0.25">
      <c r="A44" s="656"/>
      <c r="B44" s="658"/>
      <c r="C44" s="304"/>
      <c r="D44" s="247"/>
      <c r="E44" s="304"/>
      <c r="F44" s="304"/>
      <c r="G44" s="248"/>
      <c r="H44" s="346"/>
      <c r="I44" s="348"/>
      <c r="J44" s="346"/>
      <c r="K44" s="348"/>
      <c r="L44" s="346"/>
      <c r="M44" s="348"/>
      <c r="N44" s="346"/>
      <c r="O44" s="382">
        <f t="shared" si="2"/>
        <v>0</v>
      </c>
      <c r="P44" s="383">
        <f t="shared" si="3"/>
        <v>0</v>
      </c>
      <c r="Q44" s="346"/>
      <c r="R44" s="346"/>
      <c r="S44" s="247"/>
      <c r="T44" s="247"/>
      <c r="U44" s="247"/>
    </row>
    <row r="45" spans="1:21" ht="15.75" x14ac:dyDescent="0.25">
      <c r="A45" s="656"/>
      <c r="B45" s="658"/>
      <c r="C45" s="304"/>
      <c r="D45" s="247"/>
      <c r="E45" s="304"/>
      <c r="F45" s="304"/>
      <c r="G45" s="248"/>
      <c r="H45" s="346"/>
      <c r="I45" s="348"/>
      <c r="J45" s="346"/>
      <c r="K45" s="348"/>
      <c r="L45" s="346"/>
      <c r="M45" s="348"/>
      <c r="N45" s="346"/>
      <c r="O45" s="382">
        <f t="shared" si="2"/>
        <v>0</v>
      </c>
      <c r="P45" s="383">
        <f t="shared" si="3"/>
        <v>0</v>
      </c>
      <c r="Q45" s="346"/>
      <c r="R45" s="346"/>
      <c r="S45" s="247"/>
      <c r="T45" s="247"/>
      <c r="U45" s="247"/>
    </row>
    <row r="46" spans="1:21" ht="15.75" x14ac:dyDescent="0.25">
      <c r="A46" s="656"/>
      <c r="B46" s="658"/>
      <c r="C46" s="304"/>
      <c r="D46" s="247"/>
      <c r="E46" s="304"/>
      <c r="F46" s="304"/>
      <c r="G46" s="248"/>
      <c r="H46" s="346"/>
      <c r="I46" s="348"/>
      <c r="J46" s="346"/>
      <c r="K46" s="348"/>
      <c r="L46" s="346"/>
      <c r="M46" s="348"/>
      <c r="N46" s="346"/>
      <c r="O46" s="382">
        <f t="shared" si="2"/>
        <v>0</v>
      </c>
      <c r="P46" s="383">
        <f t="shared" si="3"/>
        <v>0</v>
      </c>
      <c r="Q46" s="346"/>
      <c r="R46" s="346"/>
      <c r="S46" s="247"/>
      <c r="T46" s="247"/>
      <c r="U46" s="247"/>
    </row>
    <row r="47" spans="1:21" ht="15.75" x14ac:dyDescent="0.25">
      <c r="A47" s="656"/>
      <c r="B47" s="658"/>
      <c r="C47" s="304"/>
      <c r="D47" s="247"/>
      <c r="E47" s="304"/>
      <c r="F47" s="304"/>
      <c r="G47" s="248"/>
      <c r="H47" s="346"/>
      <c r="I47" s="348"/>
      <c r="J47" s="346"/>
      <c r="K47" s="348"/>
      <c r="L47" s="346"/>
      <c r="M47" s="348"/>
      <c r="N47" s="346"/>
      <c r="O47" s="382">
        <f t="shared" si="2"/>
        <v>0</v>
      </c>
      <c r="P47" s="383">
        <f t="shared" si="3"/>
        <v>0</v>
      </c>
      <c r="Q47" s="346"/>
      <c r="R47" s="346"/>
      <c r="S47" s="247"/>
      <c r="T47" s="247"/>
      <c r="U47" s="247"/>
    </row>
    <row r="48" spans="1:21" ht="15.75" x14ac:dyDescent="0.25">
      <c r="A48" s="656"/>
      <c r="B48" s="658"/>
      <c r="C48" s="304"/>
      <c r="D48" s="247"/>
      <c r="E48" s="304"/>
      <c r="F48" s="304"/>
      <c r="G48" s="248"/>
      <c r="H48" s="346"/>
      <c r="I48" s="348"/>
      <c r="J48" s="346"/>
      <c r="K48" s="348"/>
      <c r="L48" s="346"/>
      <c r="M48" s="348"/>
      <c r="N48" s="346"/>
      <c r="O48" s="382">
        <f t="shared" si="2"/>
        <v>0</v>
      </c>
      <c r="P48" s="383">
        <f t="shared" si="3"/>
        <v>0</v>
      </c>
      <c r="Q48" s="346"/>
      <c r="R48" s="346"/>
      <c r="S48" s="247"/>
      <c r="T48" s="247"/>
      <c r="U48" s="247"/>
    </row>
    <row r="49" spans="1:21" ht="15.75" customHeight="1" x14ac:dyDescent="0.25">
      <c r="A49" s="656"/>
      <c r="B49" s="658" t="s">
        <v>1460</v>
      </c>
      <c r="C49" s="304"/>
      <c r="D49" s="247"/>
      <c r="E49" s="304"/>
      <c r="F49" s="304"/>
      <c r="G49" s="248"/>
      <c r="H49" s="346"/>
      <c r="I49" s="348"/>
      <c r="J49" s="346"/>
      <c r="K49" s="348"/>
      <c r="L49" s="346"/>
      <c r="M49" s="348"/>
      <c r="N49" s="346"/>
      <c r="O49" s="382">
        <f t="shared" si="2"/>
        <v>0</v>
      </c>
      <c r="P49" s="383">
        <f t="shared" si="3"/>
        <v>0</v>
      </c>
      <c r="Q49" s="346"/>
      <c r="R49" s="346"/>
      <c r="S49" s="247"/>
      <c r="T49" s="247"/>
      <c r="U49" s="247"/>
    </row>
    <row r="50" spans="1:21" ht="15.75" customHeight="1" x14ac:dyDescent="0.25">
      <c r="A50" s="656"/>
      <c r="B50" s="658"/>
      <c r="C50" s="304"/>
      <c r="D50" s="247"/>
      <c r="E50" s="304"/>
      <c r="F50" s="304"/>
      <c r="G50" s="248"/>
      <c r="H50" s="346"/>
      <c r="I50" s="348"/>
      <c r="J50" s="346"/>
      <c r="K50" s="348"/>
      <c r="L50" s="346"/>
      <c r="M50" s="348"/>
      <c r="N50" s="346"/>
      <c r="O50" s="382">
        <f t="shared" si="2"/>
        <v>0</v>
      </c>
      <c r="P50" s="383">
        <f t="shared" si="3"/>
        <v>0</v>
      </c>
      <c r="Q50" s="346"/>
      <c r="R50" s="346"/>
      <c r="S50" s="247"/>
      <c r="T50" s="247"/>
      <c r="U50" s="247"/>
    </row>
    <row r="51" spans="1:21" ht="15.75" customHeight="1" x14ac:dyDescent="0.25">
      <c r="A51" s="656"/>
      <c r="B51" s="658"/>
      <c r="C51" s="304"/>
      <c r="D51" s="247"/>
      <c r="E51" s="304"/>
      <c r="F51" s="304"/>
      <c r="G51" s="248"/>
      <c r="H51" s="346"/>
      <c r="I51" s="348"/>
      <c r="J51" s="346"/>
      <c r="K51" s="348"/>
      <c r="L51" s="346"/>
      <c r="M51" s="348"/>
      <c r="N51" s="346"/>
      <c r="O51" s="382">
        <f t="shared" si="2"/>
        <v>0</v>
      </c>
      <c r="P51" s="383">
        <f t="shared" si="3"/>
        <v>0</v>
      </c>
      <c r="Q51" s="346"/>
      <c r="R51" s="346"/>
      <c r="S51" s="247"/>
      <c r="T51" s="247"/>
      <c r="U51" s="247"/>
    </row>
    <row r="52" spans="1:21" ht="15.75" customHeight="1" x14ac:dyDescent="0.25">
      <c r="A52" s="656"/>
      <c r="B52" s="658" t="s">
        <v>1461</v>
      </c>
      <c r="C52" s="304"/>
      <c r="D52" s="247"/>
      <c r="E52" s="304"/>
      <c r="F52" s="304"/>
      <c r="G52" s="248"/>
      <c r="H52" s="346"/>
      <c r="I52" s="348"/>
      <c r="J52" s="346"/>
      <c r="K52" s="348"/>
      <c r="L52" s="346"/>
      <c r="M52" s="348"/>
      <c r="N52" s="346"/>
      <c r="O52" s="382">
        <f t="shared" si="2"/>
        <v>0</v>
      </c>
      <c r="P52" s="383">
        <f t="shared" si="3"/>
        <v>0</v>
      </c>
      <c r="Q52" s="346"/>
      <c r="R52" s="346"/>
      <c r="S52" s="247"/>
      <c r="T52" s="247"/>
      <c r="U52" s="247"/>
    </row>
    <row r="53" spans="1:21" ht="15.75" customHeight="1" x14ac:dyDescent="0.25">
      <c r="A53" s="656"/>
      <c r="B53" s="658"/>
      <c r="C53" s="304"/>
      <c r="D53" s="247"/>
      <c r="E53" s="304"/>
      <c r="F53" s="304"/>
      <c r="G53" s="248"/>
      <c r="H53" s="346"/>
      <c r="I53" s="348"/>
      <c r="J53" s="346"/>
      <c r="K53" s="348"/>
      <c r="L53" s="346"/>
      <c r="M53" s="348"/>
      <c r="N53" s="346"/>
      <c r="O53" s="382">
        <f t="shared" si="2"/>
        <v>0</v>
      </c>
      <c r="P53" s="383">
        <f t="shared" si="3"/>
        <v>0</v>
      </c>
      <c r="Q53" s="346"/>
      <c r="R53" s="346"/>
      <c r="S53" s="247"/>
      <c r="T53" s="247"/>
      <c r="U53" s="247"/>
    </row>
    <row r="54" spans="1:21" ht="15.75" customHeight="1" x14ac:dyDescent="0.25">
      <c r="A54" s="656"/>
      <c r="B54" s="658"/>
      <c r="C54" s="304"/>
      <c r="D54" s="247"/>
      <c r="E54" s="304"/>
      <c r="F54" s="304"/>
      <c r="G54" s="248"/>
      <c r="H54" s="346"/>
      <c r="I54" s="348"/>
      <c r="J54" s="346"/>
      <c r="K54" s="348"/>
      <c r="L54" s="346"/>
      <c r="M54" s="348"/>
      <c r="N54" s="346"/>
      <c r="O54" s="382">
        <f t="shared" si="2"/>
        <v>0</v>
      </c>
      <c r="P54" s="383">
        <f t="shared" si="3"/>
        <v>0</v>
      </c>
      <c r="Q54" s="346"/>
      <c r="R54" s="346"/>
      <c r="S54" s="247"/>
      <c r="T54" s="247"/>
      <c r="U54" s="247"/>
    </row>
    <row r="55" spans="1:21" ht="15.75" customHeight="1" x14ac:dyDescent="0.25">
      <c r="A55" s="656"/>
      <c r="B55" s="658"/>
      <c r="C55" s="304"/>
      <c r="D55" s="247"/>
      <c r="E55" s="304"/>
      <c r="F55" s="304"/>
      <c r="G55" s="248"/>
      <c r="H55" s="346"/>
      <c r="I55" s="348"/>
      <c r="J55" s="346"/>
      <c r="K55" s="348"/>
      <c r="L55" s="346"/>
      <c r="M55" s="348"/>
      <c r="N55" s="346"/>
      <c r="O55" s="382">
        <f t="shared" si="2"/>
        <v>0</v>
      </c>
      <c r="P55" s="383">
        <f t="shared" si="3"/>
        <v>0</v>
      </c>
      <c r="Q55" s="346"/>
      <c r="R55" s="346"/>
      <c r="S55" s="247"/>
      <c r="T55" s="247"/>
      <c r="U55" s="247"/>
    </row>
    <row r="56" spans="1:21" ht="15.75" customHeight="1" x14ac:dyDescent="0.25">
      <c r="A56" s="656"/>
      <c r="B56" s="658" t="s">
        <v>1462</v>
      </c>
      <c r="C56" s="304"/>
      <c r="D56" s="247"/>
      <c r="E56" s="304"/>
      <c r="F56" s="304"/>
      <c r="G56" s="248"/>
      <c r="H56" s="346"/>
      <c r="I56" s="348"/>
      <c r="J56" s="346"/>
      <c r="K56" s="348"/>
      <c r="L56" s="346"/>
      <c r="M56" s="348"/>
      <c r="N56" s="346"/>
      <c r="O56" s="382">
        <f t="shared" si="2"/>
        <v>0</v>
      </c>
      <c r="P56" s="383">
        <f t="shared" si="3"/>
        <v>0</v>
      </c>
      <c r="Q56" s="346"/>
      <c r="R56" s="346"/>
      <c r="S56" s="247"/>
      <c r="T56" s="247"/>
      <c r="U56" s="247"/>
    </row>
    <row r="57" spans="1:21" ht="15.75" customHeight="1" x14ac:dyDescent="0.25">
      <c r="A57" s="656"/>
      <c r="B57" s="658"/>
      <c r="C57" s="304"/>
      <c r="D57" s="247"/>
      <c r="E57" s="304"/>
      <c r="F57" s="304"/>
      <c r="G57" s="248"/>
      <c r="H57" s="346"/>
      <c r="I57" s="348"/>
      <c r="J57" s="346"/>
      <c r="K57" s="348"/>
      <c r="L57" s="346"/>
      <c r="M57" s="348"/>
      <c r="N57" s="346"/>
      <c r="O57" s="382">
        <f t="shared" si="2"/>
        <v>0</v>
      </c>
      <c r="P57" s="383">
        <f t="shared" si="3"/>
        <v>0</v>
      </c>
      <c r="Q57" s="346"/>
      <c r="R57" s="346"/>
      <c r="S57" s="247"/>
      <c r="T57" s="247"/>
      <c r="U57" s="247"/>
    </row>
    <row r="58" spans="1:21" ht="15.75" customHeight="1" x14ac:dyDescent="0.25">
      <c r="A58" s="656"/>
      <c r="B58" s="658"/>
      <c r="C58" s="304"/>
      <c r="D58" s="247"/>
      <c r="E58" s="304"/>
      <c r="F58" s="304"/>
      <c r="G58" s="248"/>
      <c r="H58" s="346"/>
      <c r="I58" s="348"/>
      <c r="J58" s="346"/>
      <c r="K58" s="348"/>
      <c r="L58" s="346"/>
      <c r="M58" s="348"/>
      <c r="N58" s="346"/>
      <c r="O58" s="382">
        <f t="shared" si="2"/>
        <v>0</v>
      </c>
      <c r="P58" s="383">
        <f t="shared" si="3"/>
        <v>0</v>
      </c>
      <c r="Q58" s="346"/>
      <c r="R58" s="346"/>
      <c r="S58" s="247"/>
      <c r="T58" s="247"/>
      <c r="U58" s="247"/>
    </row>
    <row r="59" spans="1:21" ht="15.75" customHeight="1" x14ac:dyDescent="0.25">
      <c r="A59" s="656"/>
      <c r="B59" s="658"/>
      <c r="C59" s="304"/>
      <c r="D59" s="247"/>
      <c r="E59" s="304"/>
      <c r="F59" s="304"/>
      <c r="G59" s="248"/>
      <c r="H59" s="346"/>
      <c r="I59" s="348"/>
      <c r="J59" s="346"/>
      <c r="K59" s="348"/>
      <c r="L59" s="346"/>
      <c r="M59" s="348"/>
      <c r="N59" s="346"/>
      <c r="O59" s="382">
        <f t="shared" si="2"/>
        <v>0</v>
      </c>
      <c r="P59" s="383">
        <f t="shared" si="3"/>
        <v>0</v>
      </c>
      <c r="Q59" s="346"/>
      <c r="R59" s="346"/>
      <c r="S59" s="247"/>
      <c r="T59" s="247"/>
      <c r="U59" s="247"/>
    </row>
    <row r="60" spans="1:21" ht="15.75" x14ac:dyDescent="0.25">
      <c r="A60" s="656"/>
      <c r="B60" s="658" t="s">
        <v>1463</v>
      </c>
      <c r="C60" s="304"/>
      <c r="D60" s="247"/>
      <c r="E60" s="304"/>
      <c r="F60" s="304"/>
      <c r="G60" s="248"/>
      <c r="H60" s="346"/>
      <c r="I60" s="348"/>
      <c r="J60" s="346"/>
      <c r="K60" s="348"/>
      <c r="L60" s="346"/>
      <c r="M60" s="348"/>
      <c r="N60" s="346"/>
      <c r="O60" s="382">
        <f t="shared" si="2"/>
        <v>0</v>
      </c>
      <c r="P60" s="383">
        <f t="shared" si="3"/>
        <v>0</v>
      </c>
      <c r="Q60" s="346"/>
      <c r="R60" s="346"/>
      <c r="S60" s="247"/>
      <c r="T60" s="247"/>
      <c r="U60" s="247"/>
    </row>
    <row r="61" spans="1:21" ht="15.75" x14ac:dyDescent="0.25">
      <c r="A61" s="656"/>
      <c r="B61" s="658"/>
      <c r="C61" s="304"/>
      <c r="D61" s="247"/>
      <c r="E61" s="304"/>
      <c r="F61" s="304"/>
      <c r="G61" s="248"/>
      <c r="H61" s="346"/>
      <c r="I61" s="348"/>
      <c r="J61" s="346"/>
      <c r="K61" s="348"/>
      <c r="L61" s="346"/>
      <c r="M61" s="348"/>
      <c r="N61" s="346"/>
      <c r="O61" s="382">
        <f t="shared" si="2"/>
        <v>0</v>
      </c>
      <c r="P61" s="383">
        <f t="shared" si="3"/>
        <v>0</v>
      </c>
      <c r="Q61" s="346"/>
      <c r="R61" s="346"/>
      <c r="S61" s="247"/>
      <c r="T61" s="247"/>
      <c r="U61" s="247"/>
    </row>
    <row r="62" spans="1:21" ht="15.75" x14ac:dyDescent="0.25">
      <c r="A62" s="656"/>
      <c r="B62" s="658"/>
      <c r="C62" s="304"/>
      <c r="D62" s="247"/>
      <c r="E62" s="304"/>
      <c r="F62" s="304"/>
      <c r="G62" s="248"/>
      <c r="H62" s="346"/>
      <c r="I62" s="348"/>
      <c r="J62" s="346"/>
      <c r="K62" s="348"/>
      <c r="L62" s="346"/>
      <c r="M62" s="348"/>
      <c r="N62" s="346"/>
      <c r="O62" s="382">
        <f t="shared" si="2"/>
        <v>0</v>
      </c>
      <c r="P62" s="383">
        <f t="shared" si="3"/>
        <v>0</v>
      </c>
      <c r="Q62" s="346"/>
      <c r="R62" s="346"/>
      <c r="S62" s="247"/>
      <c r="T62" s="247"/>
      <c r="U62" s="247"/>
    </row>
    <row r="63" spans="1:21" ht="15.75" x14ac:dyDescent="0.25">
      <c r="A63" s="656"/>
      <c r="B63" s="658"/>
      <c r="C63" s="304"/>
      <c r="D63" s="247"/>
      <c r="E63" s="304"/>
      <c r="F63" s="304"/>
      <c r="G63" s="248"/>
      <c r="H63" s="346"/>
      <c r="I63" s="348"/>
      <c r="J63" s="346"/>
      <c r="K63" s="348"/>
      <c r="L63" s="346"/>
      <c r="M63" s="348"/>
      <c r="N63" s="346"/>
      <c r="O63" s="382">
        <f t="shared" si="2"/>
        <v>0</v>
      </c>
      <c r="P63" s="383">
        <f t="shared" si="3"/>
        <v>0</v>
      </c>
      <c r="Q63" s="346"/>
      <c r="R63" s="346"/>
      <c r="S63" s="247"/>
      <c r="T63" s="247"/>
      <c r="U63" s="247"/>
    </row>
    <row r="64" spans="1:21" ht="15.75" customHeight="1" x14ac:dyDescent="0.25">
      <c r="A64" s="656"/>
      <c r="B64" s="660" t="s">
        <v>1464</v>
      </c>
      <c r="C64" s="304"/>
      <c r="D64" s="247"/>
      <c r="E64" s="304"/>
      <c r="F64" s="304"/>
      <c r="G64" s="248"/>
      <c r="H64" s="346"/>
      <c r="I64" s="348"/>
      <c r="J64" s="346"/>
      <c r="K64" s="348"/>
      <c r="L64" s="346"/>
      <c r="M64" s="348"/>
      <c r="N64" s="346"/>
      <c r="O64" s="382">
        <f t="shared" si="2"/>
        <v>0</v>
      </c>
      <c r="P64" s="383">
        <f t="shared" si="3"/>
        <v>0</v>
      </c>
      <c r="Q64" s="346"/>
      <c r="R64" s="346"/>
      <c r="S64" s="247"/>
      <c r="T64" s="247"/>
      <c r="U64" s="247"/>
    </row>
    <row r="65" spans="1:21" ht="15.75" customHeight="1" x14ac:dyDescent="0.25">
      <c r="A65" s="656"/>
      <c r="B65" s="661"/>
      <c r="C65" s="304"/>
      <c r="D65" s="247"/>
      <c r="E65" s="304"/>
      <c r="F65" s="304"/>
      <c r="G65" s="248"/>
      <c r="H65" s="346"/>
      <c r="I65" s="348"/>
      <c r="J65" s="346"/>
      <c r="K65" s="348"/>
      <c r="L65" s="346"/>
      <c r="M65" s="348"/>
      <c r="N65" s="346"/>
      <c r="O65" s="382">
        <f t="shared" si="2"/>
        <v>0</v>
      </c>
      <c r="P65" s="383">
        <f t="shared" si="3"/>
        <v>0</v>
      </c>
      <c r="Q65" s="346"/>
      <c r="R65" s="346"/>
      <c r="S65" s="247"/>
      <c r="T65" s="247"/>
      <c r="U65" s="247"/>
    </row>
    <row r="66" spans="1:21" ht="15.75" customHeight="1" x14ac:dyDescent="0.25">
      <c r="A66" s="656"/>
      <c r="B66" s="661"/>
      <c r="C66" s="304"/>
      <c r="D66" s="247"/>
      <c r="E66" s="304"/>
      <c r="F66" s="304"/>
      <c r="G66" s="248"/>
      <c r="H66" s="346"/>
      <c r="I66" s="348"/>
      <c r="J66" s="346"/>
      <c r="K66" s="348"/>
      <c r="L66" s="346"/>
      <c r="M66" s="348"/>
      <c r="N66" s="346"/>
      <c r="O66" s="382">
        <f t="shared" si="2"/>
        <v>0</v>
      </c>
      <c r="P66" s="383">
        <f t="shared" si="3"/>
        <v>0</v>
      </c>
      <c r="Q66" s="346"/>
      <c r="R66" s="346"/>
      <c r="S66" s="247"/>
      <c r="T66" s="247"/>
      <c r="U66" s="247"/>
    </row>
    <row r="67" spans="1:21" ht="18" customHeight="1" x14ac:dyDescent="0.25">
      <c r="A67" s="656"/>
      <c r="B67" s="662"/>
      <c r="C67" s="304"/>
      <c r="D67" s="247"/>
      <c r="E67" s="304"/>
      <c r="F67" s="304"/>
      <c r="G67" s="248"/>
      <c r="H67" s="346"/>
      <c r="I67" s="348"/>
      <c r="J67" s="346"/>
      <c r="K67" s="348"/>
      <c r="L67" s="346"/>
      <c r="M67" s="348"/>
      <c r="N67" s="346"/>
      <c r="O67" s="382">
        <f t="shared" si="2"/>
        <v>0</v>
      </c>
      <c r="P67" s="383">
        <f t="shared" si="3"/>
        <v>0</v>
      </c>
      <c r="Q67" s="346"/>
      <c r="R67" s="346"/>
      <c r="S67" s="247"/>
      <c r="T67" s="247"/>
      <c r="U67" s="247"/>
    </row>
    <row r="68" spans="1:21" ht="15.75" x14ac:dyDescent="0.25">
      <c r="A68" s="656"/>
      <c r="B68" s="659" t="s">
        <v>1465</v>
      </c>
      <c r="C68" s="304"/>
      <c r="D68" s="247"/>
      <c r="E68" s="304"/>
      <c r="F68" s="304"/>
      <c r="G68" s="248"/>
      <c r="H68" s="346"/>
      <c r="I68" s="348"/>
      <c r="J68" s="346"/>
      <c r="K68" s="348"/>
      <c r="L68" s="346"/>
      <c r="M68" s="348"/>
      <c r="N68" s="346"/>
      <c r="O68" s="382">
        <f t="shared" si="2"/>
        <v>0</v>
      </c>
      <c r="P68" s="383">
        <f t="shared" si="3"/>
        <v>0</v>
      </c>
      <c r="Q68" s="346"/>
      <c r="R68" s="346"/>
      <c r="S68" s="247"/>
      <c r="T68" s="247"/>
      <c r="U68" s="247"/>
    </row>
    <row r="69" spans="1:21" ht="15.75" x14ac:dyDescent="0.25">
      <c r="A69" s="656"/>
      <c r="B69" s="659"/>
      <c r="C69" s="304"/>
      <c r="D69" s="247"/>
      <c r="E69" s="304"/>
      <c r="F69" s="304"/>
      <c r="G69" s="248"/>
      <c r="H69" s="346"/>
      <c r="I69" s="348"/>
      <c r="J69" s="346"/>
      <c r="K69" s="348"/>
      <c r="L69" s="346"/>
      <c r="M69" s="348"/>
      <c r="N69" s="346"/>
      <c r="O69" s="382">
        <f t="shared" si="2"/>
        <v>0</v>
      </c>
      <c r="P69" s="383">
        <f t="shared" si="3"/>
        <v>0</v>
      </c>
      <c r="Q69" s="346"/>
      <c r="R69" s="346"/>
      <c r="S69" s="247"/>
      <c r="T69" s="247"/>
      <c r="U69" s="247"/>
    </row>
    <row r="70" spans="1:21" ht="15.75" x14ac:dyDescent="0.25">
      <c r="A70" s="656"/>
      <c r="B70" s="659"/>
      <c r="C70" s="304"/>
      <c r="D70" s="247"/>
      <c r="E70" s="304"/>
      <c r="F70" s="304"/>
      <c r="G70" s="248"/>
      <c r="H70" s="346"/>
      <c r="I70" s="348"/>
      <c r="J70" s="346"/>
      <c r="K70" s="348"/>
      <c r="L70" s="346"/>
      <c r="M70" s="348"/>
      <c r="N70" s="346"/>
      <c r="O70" s="382">
        <f t="shared" si="2"/>
        <v>0</v>
      </c>
      <c r="P70" s="383">
        <f t="shared" si="3"/>
        <v>0</v>
      </c>
      <c r="Q70" s="346"/>
      <c r="R70" s="346"/>
      <c r="S70" s="247"/>
      <c r="T70" s="247"/>
      <c r="U70" s="247"/>
    </row>
    <row r="71" spans="1:21" ht="15.75" customHeight="1" x14ac:dyDescent="0.25">
      <c r="A71" s="656"/>
      <c r="B71" s="660" t="s">
        <v>1466</v>
      </c>
      <c r="C71" s="304"/>
      <c r="D71" s="247"/>
      <c r="E71" s="304"/>
      <c r="F71" s="304"/>
      <c r="G71" s="248"/>
      <c r="H71" s="346"/>
      <c r="I71" s="348"/>
      <c r="J71" s="346"/>
      <c r="K71" s="348"/>
      <c r="L71" s="346"/>
      <c r="M71" s="348"/>
      <c r="N71" s="346"/>
      <c r="O71" s="382">
        <f t="shared" si="2"/>
        <v>0</v>
      </c>
      <c r="P71" s="383">
        <f t="shared" si="3"/>
        <v>0</v>
      </c>
      <c r="Q71" s="346"/>
      <c r="R71" s="346"/>
      <c r="S71" s="247"/>
      <c r="T71" s="247"/>
      <c r="U71" s="247"/>
    </row>
    <row r="72" spans="1:21" ht="15.75" customHeight="1" x14ac:dyDescent="0.25">
      <c r="A72" s="656"/>
      <c r="B72" s="661"/>
      <c r="C72" s="304"/>
      <c r="D72" s="247"/>
      <c r="E72" s="304"/>
      <c r="F72" s="304"/>
      <c r="G72" s="248"/>
      <c r="H72" s="346"/>
      <c r="I72" s="348"/>
      <c r="J72" s="346"/>
      <c r="K72" s="348"/>
      <c r="L72" s="346"/>
      <c r="M72" s="348"/>
      <c r="N72" s="346"/>
      <c r="O72" s="382">
        <f t="shared" si="2"/>
        <v>0</v>
      </c>
      <c r="P72" s="383">
        <f t="shared" si="3"/>
        <v>0</v>
      </c>
      <c r="Q72" s="346"/>
      <c r="R72" s="346"/>
      <c r="S72" s="247"/>
      <c r="T72" s="247"/>
      <c r="U72" s="247"/>
    </row>
    <row r="73" spans="1:21" ht="15.75" x14ac:dyDescent="0.25">
      <c r="A73" s="656"/>
      <c r="B73" s="662"/>
      <c r="C73" s="304"/>
      <c r="D73" s="247"/>
      <c r="E73" s="304"/>
      <c r="F73" s="304"/>
      <c r="G73" s="248"/>
      <c r="H73" s="346"/>
      <c r="I73" s="348"/>
      <c r="J73" s="346"/>
      <c r="K73" s="348"/>
      <c r="L73" s="346"/>
      <c r="M73" s="348"/>
      <c r="N73" s="346"/>
      <c r="O73" s="382">
        <f t="shared" si="2"/>
        <v>0</v>
      </c>
      <c r="P73" s="383">
        <f t="shared" si="3"/>
        <v>0</v>
      </c>
      <c r="Q73" s="346"/>
      <c r="R73" s="346"/>
      <c r="S73" s="247"/>
      <c r="T73" s="247"/>
      <c r="U73" s="247"/>
    </row>
    <row r="74" spans="1:21" s="258" customFormat="1" ht="15.75" x14ac:dyDescent="0.25">
      <c r="A74" s="290"/>
      <c r="B74" s="291"/>
      <c r="C74" s="290" t="s">
        <v>98</v>
      </c>
      <c r="D74" s="291"/>
      <c r="E74" s="291"/>
      <c r="F74" s="292"/>
      <c r="G74" s="261">
        <f>SUM(G8:G73)</f>
        <v>0</v>
      </c>
      <c r="H74" s="261">
        <f t="shared" ref="H74:P74" si="4">SUM(H8:H73)</f>
        <v>0</v>
      </c>
      <c r="I74" s="261">
        <f t="shared" si="4"/>
        <v>0</v>
      </c>
      <c r="J74" s="261">
        <f t="shared" si="4"/>
        <v>0</v>
      </c>
      <c r="K74" s="261">
        <f t="shared" si="4"/>
        <v>0</v>
      </c>
      <c r="L74" s="261">
        <f t="shared" si="4"/>
        <v>0</v>
      </c>
      <c r="M74" s="261">
        <f t="shared" si="4"/>
        <v>0</v>
      </c>
      <c r="N74" s="261">
        <f t="shared" si="4"/>
        <v>0</v>
      </c>
      <c r="O74" s="261">
        <f t="shared" si="4"/>
        <v>0</v>
      </c>
      <c r="P74" s="261">
        <f t="shared" si="4"/>
        <v>0</v>
      </c>
      <c r="Q74" s="262"/>
      <c r="R74" s="262"/>
      <c r="S74" s="262"/>
      <c r="T74" s="262"/>
      <c r="U74" s="262"/>
    </row>
    <row r="75" spans="1:21" ht="15.75" x14ac:dyDescent="0.25">
      <c r="A75" s="258"/>
      <c r="B75" s="258"/>
      <c r="C75" s="258"/>
      <c r="D75" s="258"/>
      <c r="E75" s="257"/>
      <c r="F75" s="258"/>
      <c r="G75" s="258"/>
      <c r="S75" s="263"/>
      <c r="T75" s="263"/>
      <c r="U75" s="264"/>
    </row>
    <row r="76" spans="1:21" ht="15.75" x14ac:dyDescent="0.25">
      <c r="E76" s="257"/>
      <c r="S76" s="263"/>
      <c r="T76" s="263"/>
    </row>
    <row r="77" spans="1:21" ht="15.75" x14ac:dyDescent="0.25">
      <c r="E77" s="257"/>
      <c r="S77" s="263"/>
      <c r="T77" s="263"/>
    </row>
    <row r="78" spans="1:21" ht="15.75" x14ac:dyDescent="0.25">
      <c r="E78" s="257"/>
      <c r="S78" s="263"/>
      <c r="T78" s="263"/>
    </row>
    <row r="79" spans="1:21" ht="15.75" x14ac:dyDescent="0.25">
      <c r="E79" s="257"/>
      <c r="S79" s="263"/>
      <c r="T79" s="263"/>
    </row>
    <row r="80" spans="1:21" ht="15.75" x14ac:dyDescent="0.25">
      <c r="E80" s="257"/>
      <c r="S80" s="263"/>
      <c r="T80" s="263"/>
    </row>
    <row r="81" spans="5:20" ht="15.75" x14ac:dyDescent="0.25">
      <c r="E81" s="257"/>
      <c r="S81" s="263"/>
      <c r="T81" s="263"/>
    </row>
    <row r="82" spans="5:20" ht="15.75" x14ac:dyDescent="0.25">
      <c r="E82" s="257"/>
      <c r="S82" s="263"/>
      <c r="T82" s="263"/>
    </row>
    <row r="83" spans="5:20" ht="15.75" x14ac:dyDescent="0.25">
      <c r="E83" s="257"/>
      <c r="S83" s="263"/>
      <c r="T83" s="263"/>
    </row>
    <row r="84" spans="5:20" ht="15.75" x14ac:dyDescent="0.25">
      <c r="E84" s="257"/>
      <c r="S84" s="263"/>
      <c r="T84" s="263"/>
    </row>
    <row r="85" spans="5:20" ht="15.75" x14ac:dyDescent="0.25">
      <c r="E85" s="257"/>
      <c r="S85" s="263"/>
      <c r="T85" s="263"/>
    </row>
    <row r="86" spans="5:20" ht="15.75" x14ac:dyDescent="0.25">
      <c r="E86" s="257"/>
      <c r="S86" s="265"/>
      <c r="T86" s="265"/>
    </row>
    <row r="87" spans="5:20" ht="15.75" x14ac:dyDescent="0.25">
      <c r="E87" s="257"/>
      <c r="S87" s="263"/>
      <c r="T87" s="263"/>
    </row>
    <row r="88" spans="5:20" ht="15.75" x14ac:dyDescent="0.25">
      <c r="E88" s="257"/>
      <c r="S88" s="263"/>
      <c r="T88" s="263"/>
    </row>
    <row r="89" spans="5:20" ht="15.75" x14ac:dyDescent="0.25">
      <c r="E89" s="257"/>
      <c r="S89" s="263"/>
      <c r="T89" s="263"/>
    </row>
    <row r="90" spans="5:20" ht="15.75" x14ac:dyDescent="0.25">
      <c r="E90" s="257"/>
      <c r="S90" s="263"/>
      <c r="T90" s="263"/>
    </row>
    <row r="91" spans="5:20" ht="15.75" x14ac:dyDescent="0.25">
      <c r="E91" s="257"/>
      <c r="S91" s="263"/>
      <c r="T91" s="263"/>
    </row>
    <row r="92" spans="5:20" ht="15.75" x14ac:dyDescent="0.25">
      <c r="E92" s="257"/>
      <c r="S92" s="263"/>
      <c r="T92" s="263"/>
    </row>
    <row r="93" spans="5:20" ht="15.75" x14ac:dyDescent="0.25">
      <c r="E93" s="257"/>
      <c r="S93" s="263"/>
      <c r="T93" s="263"/>
    </row>
    <row r="94" spans="5:20" ht="15.75" x14ac:dyDescent="0.25">
      <c r="E94" s="257"/>
      <c r="S94" s="263"/>
      <c r="T94" s="263"/>
    </row>
    <row r="95" spans="5:20" ht="15.75" x14ac:dyDescent="0.25">
      <c r="E95" s="257"/>
      <c r="S95" s="263"/>
      <c r="T95" s="263"/>
    </row>
    <row r="96" spans="5:20" ht="15.75" x14ac:dyDescent="0.25">
      <c r="E96" s="257"/>
      <c r="S96" s="263"/>
      <c r="T96" s="263"/>
    </row>
    <row r="97" spans="5:20" ht="15.75" x14ac:dyDescent="0.25">
      <c r="E97" s="257"/>
      <c r="S97" s="263"/>
      <c r="T97" s="263"/>
    </row>
    <row r="98" spans="5:20" ht="15.75" x14ac:dyDescent="0.25">
      <c r="E98" s="257"/>
      <c r="S98" s="265"/>
      <c r="T98" s="265"/>
    </row>
    <row r="99" spans="5:20" ht="15.75" x14ac:dyDescent="0.25">
      <c r="E99" s="257"/>
      <c r="S99" s="263"/>
      <c r="T99" s="263"/>
    </row>
    <row r="100" spans="5:20" ht="15.75" x14ac:dyDescent="0.25">
      <c r="E100" s="257"/>
      <c r="S100" s="263"/>
      <c r="T100" s="263"/>
    </row>
    <row r="101" spans="5:20" ht="15.75" x14ac:dyDescent="0.25">
      <c r="E101" s="257"/>
      <c r="S101" s="263"/>
      <c r="T101" s="263"/>
    </row>
    <row r="102" spans="5:20" ht="15.75" x14ac:dyDescent="0.25">
      <c r="E102" s="257"/>
      <c r="S102" s="263"/>
      <c r="T102" s="263"/>
    </row>
    <row r="103" spans="5:20" ht="15.75" x14ac:dyDescent="0.25">
      <c r="E103" s="257"/>
      <c r="S103" s="263"/>
      <c r="T103" s="263"/>
    </row>
    <row r="104" spans="5:20" ht="15.75" x14ac:dyDescent="0.25">
      <c r="E104" s="257"/>
      <c r="S104" s="263"/>
      <c r="T104" s="263"/>
    </row>
    <row r="105" spans="5:20" ht="15.75" x14ac:dyDescent="0.25">
      <c r="E105" s="257"/>
      <c r="S105" s="263"/>
      <c r="T105" s="263"/>
    </row>
    <row r="106" spans="5:20" ht="15.75" x14ac:dyDescent="0.25">
      <c r="E106" s="257"/>
      <c r="S106" s="263"/>
      <c r="T106" s="263"/>
    </row>
    <row r="107" spans="5:20" ht="15.75" x14ac:dyDescent="0.25">
      <c r="E107" s="257"/>
      <c r="S107" s="265"/>
      <c r="T107" s="265"/>
    </row>
    <row r="108" spans="5:20" ht="15.75" x14ac:dyDescent="0.25">
      <c r="E108" s="257"/>
      <c r="S108" s="263"/>
      <c r="T108" s="263"/>
    </row>
    <row r="109" spans="5:20" ht="15.75" x14ac:dyDescent="0.25">
      <c r="E109" s="257"/>
      <c r="S109" s="263"/>
      <c r="T109" s="263"/>
    </row>
    <row r="110" spans="5:20" x14ac:dyDescent="0.25">
      <c r="S110" s="263"/>
      <c r="T110" s="263"/>
    </row>
    <row r="111" spans="5:20" x14ac:dyDescent="0.25">
      <c r="S111" s="263"/>
      <c r="T111" s="263"/>
    </row>
    <row r="112" spans="5:20" x14ac:dyDescent="0.25">
      <c r="S112" s="263"/>
      <c r="T112" s="263"/>
    </row>
    <row r="113" spans="5:20" x14ac:dyDescent="0.25">
      <c r="S113" s="263"/>
      <c r="T113" s="263"/>
    </row>
    <row r="114" spans="5:20" x14ac:dyDescent="0.25">
      <c r="S114" s="263"/>
      <c r="T114" s="263"/>
    </row>
    <row r="115" spans="5:20" ht="15.75" x14ac:dyDescent="0.25">
      <c r="S115" s="265"/>
      <c r="T115" s="265"/>
    </row>
    <row r="116" spans="5:20" x14ac:dyDescent="0.25">
      <c r="S116" s="263"/>
      <c r="T116" s="263"/>
    </row>
    <row r="117" spans="5:20" x14ac:dyDescent="0.25">
      <c r="S117" s="263"/>
      <c r="T117" s="263"/>
    </row>
    <row r="118" spans="5:20" x14ac:dyDescent="0.25">
      <c r="S118" s="263"/>
      <c r="T118" s="263"/>
    </row>
    <row r="119" spans="5:20" x14ac:dyDescent="0.25">
      <c r="S119" s="263"/>
      <c r="T119" s="263"/>
    </row>
    <row r="120" spans="5:20" x14ac:dyDescent="0.25">
      <c r="S120" s="263"/>
      <c r="T120" s="263"/>
    </row>
    <row r="121" spans="5:20" x14ac:dyDescent="0.25">
      <c r="S121" s="263"/>
      <c r="T121" s="263"/>
    </row>
    <row r="125" spans="5:20" x14ac:dyDescent="0.25">
      <c r="E125" s="250"/>
      <c r="S125" s="260"/>
      <c r="T125" s="260"/>
    </row>
    <row r="126" spans="5:20" x14ac:dyDescent="0.25">
      <c r="E126" s="250"/>
      <c r="S126" s="260"/>
      <c r="T126" s="260"/>
    </row>
    <row r="127" spans="5:20" x14ac:dyDescent="0.25">
      <c r="E127" s="250"/>
      <c r="S127" s="260"/>
      <c r="T127" s="260"/>
    </row>
    <row r="128" spans="5:20" x14ac:dyDescent="0.25">
      <c r="E128" s="250"/>
      <c r="S128" s="260"/>
      <c r="T128" s="260"/>
    </row>
    <row r="129" spans="5:20" x14ac:dyDescent="0.25">
      <c r="E129" s="250"/>
      <c r="S129" s="260"/>
      <c r="T129" s="260"/>
    </row>
    <row r="130" spans="5:20" x14ac:dyDescent="0.25">
      <c r="E130" s="250"/>
      <c r="S130" s="260"/>
      <c r="T130" s="260"/>
    </row>
    <row r="131" spans="5:20" x14ac:dyDescent="0.25">
      <c r="E131" s="250"/>
      <c r="S131" s="260"/>
      <c r="T131" s="260"/>
    </row>
    <row r="132" spans="5:20" x14ac:dyDescent="0.25">
      <c r="E132" s="250"/>
      <c r="S132" s="260"/>
      <c r="T132" s="260"/>
    </row>
    <row r="133" spans="5:20" x14ac:dyDescent="0.25">
      <c r="E133" s="250"/>
      <c r="S133" s="260"/>
      <c r="T133" s="260"/>
    </row>
    <row r="134" spans="5:20" x14ac:dyDescent="0.25">
      <c r="E134" s="250"/>
      <c r="S134" s="260"/>
      <c r="T134" s="260"/>
    </row>
    <row r="135" spans="5:20" x14ac:dyDescent="0.25">
      <c r="E135" s="250"/>
      <c r="S135" s="260"/>
      <c r="T135" s="260"/>
    </row>
    <row r="136" spans="5:20" x14ac:dyDescent="0.25">
      <c r="E136" s="250"/>
      <c r="S136" s="260"/>
      <c r="T136" s="260"/>
    </row>
    <row r="137" spans="5:20" x14ac:dyDescent="0.25">
      <c r="E137" s="250"/>
      <c r="S137" s="260"/>
      <c r="T137" s="260"/>
    </row>
    <row r="138" spans="5:20" x14ac:dyDescent="0.25">
      <c r="E138" s="250"/>
      <c r="S138" s="260"/>
      <c r="T138" s="260"/>
    </row>
    <row r="139" spans="5:20" x14ac:dyDescent="0.25">
      <c r="E139" s="250"/>
      <c r="S139" s="260"/>
      <c r="T139" s="260"/>
    </row>
    <row r="140" spans="5:20" x14ac:dyDescent="0.25">
      <c r="E140" s="250"/>
      <c r="S140" s="260"/>
      <c r="T140" s="260"/>
    </row>
    <row r="141" spans="5:20" x14ac:dyDescent="0.25">
      <c r="E141" s="250"/>
      <c r="S141" s="260"/>
      <c r="T141" s="260"/>
    </row>
    <row r="142" spans="5:20" x14ac:dyDescent="0.25">
      <c r="E142" s="250"/>
      <c r="S142" s="260"/>
      <c r="T142" s="260"/>
    </row>
    <row r="143" spans="5:20" x14ac:dyDescent="0.25">
      <c r="E143" s="250"/>
      <c r="S143" s="260"/>
      <c r="T143" s="260"/>
    </row>
    <row r="144" spans="5:20" x14ac:dyDescent="0.25">
      <c r="E144" s="250"/>
      <c r="S144" s="260"/>
      <c r="T144" s="260"/>
    </row>
    <row r="145" spans="5:20" x14ac:dyDescent="0.25">
      <c r="E145" s="250"/>
      <c r="S145" s="260"/>
      <c r="T145" s="260"/>
    </row>
    <row r="146" spans="5:20" x14ac:dyDescent="0.25">
      <c r="E146" s="250"/>
      <c r="S146" s="260"/>
      <c r="T146" s="260"/>
    </row>
    <row r="147" spans="5:20" x14ac:dyDescent="0.25">
      <c r="E147" s="250"/>
      <c r="S147" s="260"/>
      <c r="T147" s="260"/>
    </row>
    <row r="148" spans="5:20" x14ac:dyDescent="0.25">
      <c r="E148" s="250"/>
      <c r="S148" s="260"/>
      <c r="T148" s="260"/>
    </row>
    <row r="149" spans="5:20" x14ac:dyDescent="0.25">
      <c r="E149" s="250"/>
      <c r="S149" s="260"/>
      <c r="T149" s="260"/>
    </row>
    <row r="150" spans="5:20" x14ac:dyDescent="0.25">
      <c r="E150" s="250"/>
      <c r="S150" s="260"/>
      <c r="T150" s="260"/>
    </row>
    <row r="151" spans="5:20" x14ac:dyDescent="0.25">
      <c r="E151" s="250"/>
      <c r="S151" s="260"/>
      <c r="T151" s="260"/>
    </row>
    <row r="152" spans="5:20" x14ac:dyDescent="0.25">
      <c r="E152" s="250"/>
      <c r="S152" s="260"/>
      <c r="T152" s="260"/>
    </row>
    <row r="153" spans="5:20" x14ac:dyDescent="0.25">
      <c r="E153" s="250"/>
      <c r="S153" s="260"/>
      <c r="T153" s="260"/>
    </row>
    <row r="154" spans="5:20" x14ac:dyDescent="0.25">
      <c r="E154" s="250"/>
    </row>
    <row r="155" spans="5:20" x14ac:dyDescent="0.25">
      <c r="E155" s="250"/>
    </row>
    <row r="156" spans="5:20" x14ac:dyDescent="0.25">
      <c r="E156" s="250"/>
    </row>
    <row r="157" spans="5:20" x14ac:dyDescent="0.25">
      <c r="E157" s="250"/>
    </row>
    <row r="158" spans="5:20" x14ac:dyDescent="0.25">
      <c r="E158" s="250"/>
    </row>
    <row r="159" spans="5:20" x14ac:dyDescent="0.25">
      <c r="E159" s="250"/>
    </row>
    <row r="160" spans="5:20" x14ac:dyDescent="0.25">
      <c r="E160" s="250"/>
    </row>
    <row r="161" spans="5:5" x14ac:dyDescent="0.25">
      <c r="E161" s="250"/>
    </row>
    <row r="162" spans="5:5" x14ac:dyDescent="0.25">
      <c r="E162" s="250"/>
    </row>
    <row r="163" spans="5:5" x14ac:dyDescent="0.25">
      <c r="E163" s="250"/>
    </row>
    <row r="164" spans="5:5" x14ac:dyDescent="0.25">
      <c r="E164" s="250"/>
    </row>
    <row r="165" spans="5:5" x14ac:dyDescent="0.25">
      <c r="E165" s="250"/>
    </row>
    <row r="166" spans="5:5" x14ac:dyDescent="0.25">
      <c r="E166" s="250"/>
    </row>
    <row r="167" spans="5:5" x14ac:dyDescent="0.25">
      <c r="E167" s="250"/>
    </row>
    <row r="168" spans="5:5" x14ac:dyDescent="0.25">
      <c r="E168" s="250"/>
    </row>
    <row r="169" spans="5:5" x14ac:dyDescent="0.25">
      <c r="E169" s="250"/>
    </row>
    <row r="170" spans="5:5" x14ac:dyDescent="0.25">
      <c r="E170" s="250"/>
    </row>
    <row r="171" spans="5:5" x14ac:dyDescent="0.25">
      <c r="E171" s="250"/>
    </row>
    <row r="172" spans="5:5" x14ac:dyDescent="0.25">
      <c r="E172" s="250"/>
    </row>
    <row r="173" spans="5:5" x14ac:dyDescent="0.25">
      <c r="E173" s="250"/>
    </row>
    <row r="174" spans="5:5" x14ac:dyDescent="0.25">
      <c r="E174" s="250"/>
    </row>
    <row r="175" spans="5:5" x14ac:dyDescent="0.25">
      <c r="E175" s="250"/>
    </row>
    <row r="176" spans="5:5" x14ac:dyDescent="0.25">
      <c r="E176" s="250"/>
    </row>
    <row r="177" spans="5:5" x14ac:dyDescent="0.25">
      <c r="E177" s="250"/>
    </row>
    <row r="178" spans="5:5" x14ac:dyDescent="0.25">
      <c r="E178" s="250"/>
    </row>
    <row r="179" spans="5:5" x14ac:dyDescent="0.25">
      <c r="E179" s="250"/>
    </row>
    <row r="180" spans="5:5" x14ac:dyDescent="0.25">
      <c r="E180" s="250"/>
    </row>
    <row r="181" spans="5:5" x14ac:dyDescent="0.25">
      <c r="E181" s="250"/>
    </row>
    <row r="182" spans="5:5" x14ac:dyDescent="0.25">
      <c r="E182" s="250"/>
    </row>
    <row r="183" spans="5:5" x14ac:dyDescent="0.25">
      <c r="E183" s="250"/>
    </row>
    <row r="184" spans="5:5" x14ac:dyDescent="0.25">
      <c r="E184" s="250"/>
    </row>
    <row r="185" spans="5:5" x14ac:dyDescent="0.25">
      <c r="E185" s="250"/>
    </row>
    <row r="186" spans="5:5" x14ac:dyDescent="0.25">
      <c r="E186" s="250"/>
    </row>
    <row r="187" spans="5:5" x14ac:dyDescent="0.25">
      <c r="E187" s="250"/>
    </row>
    <row r="188" spans="5:5" x14ac:dyDescent="0.25">
      <c r="E188" s="250"/>
    </row>
    <row r="189" spans="5:5" x14ac:dyDescent="0.25">
      <c r="E189" s="250"/>
    </row>
    <row r="190" spans="5:5" x14ac:dyDescent="0.25">
      <c r="E190" s="250"/>
    </row>
    <row r="191" spans="5:5" x14ac:dyDescent="0.25">
      <c r="E191" s="250"/>
    </row>
    <row r="192" spans="5:5" x14ac:dyDescent="0.25">
      <c r="E192" s="250"/>
    </row>
    <row r="193" spans="5:5" x14ac:dyDescent="0.25">
      <c r="E193" s="250"/>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71:B73"/>
    <mergeCell ref="B17:B22"/>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workbookViewId="0">
      <pane ySplit="6" topLeftCell="A7" activePane="bottomLeft" state="frozen"/>
      <selection activeCell="O6" sqref="O6"/>
      <selection pane="bottomLeft" activeCell="D19" sqref="D19"/>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31" bestFit="1" customWidth="1"/>
    <col min="9" max="9" width="15.28515625" customWidth="1"/>
    <col min="10" max="10" width="18.85546875" style="231" customWidth="1"/>
    <col min="12" max="12" width="13.7109375" style="231" bestFit="1" customWidth="1"/>
    <col min="14" max="14" width="13.7109375" style="231" bestFit="1" customWidth="1"/>
    <col min="15" max="15" width="15.28515625" customWidth="1"/>
    <col min="16" max="16" width="18.28515625" style="231" customWidth="1"/>
    <col min="17" max="17" width="14.140625" hidden="1" customWidth="1"/>
    <col min="18" max="20" width="14.140625" customWidth="1"/>
    <col min="21" max="21" width="17" customWidth="1"/>
  </cols>
  <sheetData>
    <row r="1" spans="1:21" ht="18.75" x14ac:dyDescent="0.25">
      <c r="B1" s="282"/>
      <c r="C1" s="282"/>
      <c r="D1" s="282"/>
      <c r="E1" s="282"/>
      <c r="F1" s="282"/>
      <c r="G1" s="282" t="s">
        <v>477</v>
      </c>
      <c r="I1" s="282"/>
      <c r="J1" s="282"/>
      <c r="K1" s="282"/>
      <c r="L1" s="282"/>
      <c r="M1" s="282"/>
      <c r="N1" s="282"/>
      <c r="O1" s="282"/>
      <c r="P1" s="282"/>
      <c r="Q1" s="282"/>
      <c r="R1" s="282"/>
      <c r="S1" s="282"/>
      <c r="T1" s="282"/>
      <c r="U1" s="282"/>
    </row>
    <row r="2" spans="1:21" ht="18.75" x14ac:dyDescent="0.25">
      <c r="A2" s="315" t="s">
        <v>1347</v>
      </c>
      <c r="B2" s="282"/>
      <c r="C2" s="282"/>
      <c r="D2" s="282"/>
      <c r="E2" s="282"/>
      <c r="F2" s="282"/>
      <c r="G2" s="282"/>
      <c r="I2" s="282"/>
      <c r="J2" s="282"/>
      <c r="K2" s="282"/>
      <c r="L2" s="282"/>
      <c r="M2" s="282"/>
      <c r="N2" s="282"/>
      <c r="O2" s="282"/>
      <c r="P2" s="282"/>
      <c r="Q2" s="282"/>
      <c r="R2" s="282"/>
      <c r="S2" s="282"/>
      <c r="T2" s="282"/>
      <c r="U2" s="282"/>
    </row>
    <row r="3" spans="1:21" x14ac:dyDescent="0.25">
      <c r="A3" s="666" t="s">
        <v>1349</v>
      </c>
      <c r="B3" s="666"/>
      <c r="C3" s="666"/>
      <c r="D3" s="666"/>
      <c r="E3" s="666"/>
      <c r="F3" s="666"/>
      <c r="G3" s="666"/>
      <c r="H3" s="666"/>
      <c r="I3" s="666"/>
      <c r="J3" s="666"/>
      <c r="K3" s="666"/>
      <c r="L3" s="666"/>
      <c r="M3" s="666"/>
      <c r="N3" s="666"/>
      <c r="O3" s="666"/>
      <c r="P3" s="666"/>
      <c r="Q3" s="666"/>
      <c r="R3" s="666"/>
      <c r="S3" s="666"/>
      <c r="T3" s="666"/>
      <c r="U3" s="666"/>
    </row>
    <row r="4" spans="1:21" ht="15" customHeight="1" x14ac:dyDescent="0.25">
      <c r="A4" s="630" t="s">
        <v>97</v>
      </c>
      <c r="B4" s="632" t="s">
        <v>111</v>
      </c>
      <c r="C4" s="642" t="s">
        <v>86</v>
      </c>
      <c r="D4" s="642" t="s">
        <v>87</v>
      </c>
      <c r="E4" s="642" t="s">
        <v>392</v>
      </c>
      <c r="F4" s="642" t="s">
        <v>88</v>
      </c>
      <c r="G4" s="645" t="s">
        <v>100</v>
      </c>
      <c r="H4" s="647"/>
      <c r="I4" s="647"/>
      <c r="J4" s="647"/>
      <c r="K4" s="647"/>
      <c r="L4" s="647"/>
      <c r="M4" s="647"/>
      <c r="N4" s="646"/>
      <c r="O4" s="651" t="s">
        <v>101</v>
      </c>
      <c r="P4" s="652"/>
      <c r="Q4" s="632" t="s">
        <v>102</v>
      </c>
      <c r="R4" s="632" t="s">
        <v>103</v>
      </c>
      <c r="S4" s="632" t="s">
        <v>110</v>
      </c>
      <c r="T4" s="632" t="s">
        <v>109</v>
      </c>
      <c r="U4" s="648" t="s">
        <v>89</v>
      </c>
    </row>
    <row r="5" spans="1:21" ht="15" customHeight="1" x14ac:dyDescent="0.25">
      <c r="A5" s="630"/>
      <c r="B5" s="630"/>
      <c r="C5" s="643"/>
      <c r="D5" s="643"/>
      <c r="E5" s="643"/>
      <c r="F5" s="643"/>
      <c r="G5" s="645" t="s">
        <v>104</v>
      </c>
      <c r="H5" s="646"/>
      <c r="I5" s="645" t="s">
        <v>105</v>
      </c>
      <c r="J5" s="646"/>
      <c r="K5" s="645" t="s">
        <v>106</v>
      </c>
      <c r="L5" s="646"/>
      <c r="M5" s="645" t="s">
        <v>107</v>
      </c>
      <c r="N5" s="646"/>
      <c r="O5" s="653"/>
      <c r="P5" s="654"/>
      <c r="Q5" s="630"/>
      <c r="R5" s="630"/>
      <c r="S5" s="630"/>
      <c r="T5" s="630"/>
      <c r="U5" s="649"/>
    </row>
    <row r="6" spans="1:21" ht="25.5" x14ac:dyDescent="0.25">
      <c r="A6" s="631"/>
      <c r="B6" s="631"/>
      <c r="C6" s="644"/>
      <c r="D6" s="644"/>
      <c r="E6" s="644"/>
      <c r="F6" s="644"/>
      <c r="G6" s="434" t="s">
        <v>108</v>
      </c>
      <c r="H6" s="434" t="s">
        <v>12</v>
      </c>
      <c r="I6" s="434" t="s">
        <v>108</v>
      </c>
      <c r="J6" s="434" t="s">
        <v>12</v>
      </c>
      <c r="K6" s="434" t="s">
        <v>108</v>
      </c>
      <c r="L6" s="434" t="s">
        <v>12</v>
      </c>
      <c r="M6" s="434" t="s">
        <v>108</v>
      </c>
      <c r="N6" s="434" t="s">
        <v>12</v>
      </c>
      <c r="O6" s="434" t="s">
        <v>108</v>
      </c>
      <c r="P6" s="434" t="s">
        <v>12</v>
      </c>
      <c r="Q6" s="631"/>
      <c r="R6" s="631"/>
      <c r="S6" s="631"/>
      <c r="T6" s="631"/>
      <c r="U6" s="650"/>
    </row>
    <row r="7" spans="1:21" s="363" customFormat="1" ht="15.75" x14ac:dyDescent="0.25">
      <c r="A7" s="435"/>
      <c r="B7" s="436"/>
      <c r="C7" s="437"/>
      <c r="D7" s="437"/>
      <c r="E7" s="438"/>
      <c r="F7" s="437"/>
      <c r="G7" s="439"/>
      <c r="H7" s="439"/>
      <c r="I7" s="439"/>
      <c r="J7" s="439"/>
      <c r="K7" s="439"/>
      <c r="L7" s="439"/>
      <c r="M7" s="439"/>
      <c r="N7" s="439"/>
      <c r="O7" s="439"/>
      <c r="P7" s="439"/>
      <c r="Q7" s="440"/>
      <c r="R7" s="440"/>
      <c r="S7" s="440"/>
      <c r="T7" s="440"/>
      <c r="U7" s="441"/>
    </row>
    <row r="8" spans="1:21" ht="15.75" x14ac:dyDescent="0.25">
      <c r="A8" s="655" t="s">
        <v>1381</v>
      </c>
      <c r="B8" s="655" t="s">
        <v>1382</v>
      </c>
      <c r="C8" s="322"/>
      <c r="D8" s="322"/>
      <c r="E8" s="362"/>
      <c r="F8" s="247"/>
      <c r="G8" s="248"/>
      <c r="H8" s="228"/>
      <c r="I8" s="248"/>
      <c r="J8" s="228"/>
      <c r="K8" s="248"/>
      <c r="L8" s="228"/>
      <c r="M8" s="248"/>
      <c r="N8" s="228"/>
      <c r="O8" s="377">
        <f t="shared" ref="O8:O20" si="0">G8+I8+K8+M8</f>
        <v>0</v>
      </c>
      <c r="P8" s="378">
        <f t="shared" ref="P8:P20" si="1">H8+J8+L8+N8</f>
        <v>0</v>
      </c>
      <c r="Q8" s="247"/>
      <c r="R8" s="247"/>
      <c r="S8" s="247"/>
      <c r="T8" s="247"/>
      <c r="U8" s="247"/>
    </row>
    <row r="9" spans="1:21" ht="15.75" x14ac:dyDescent="0.25">
      <c r="A9" s="656"/>
      <c r="B9" s="656"/>
      <c r="C9" s="322"/>
      <c r="D9" s="322"/>
      <c r="E9" s="362"/>
      <c r="F9" s="247"/>
      <c r="G9" s="248"/>
      <c r="H9" s="228"/>
      <c r="I9" s="248"/>
      <c r="J9" s="228"/>
      <c r="K9" s="248"/>
      <c r="L9" s="228"/>
      <c r="M9" s="248"/>
      <c r="N9" s="228"/>
      <c r="O9" s="377">
        <f t="shared" si="0"/>
        <v>0</v>
      </c>
      <c r="P9" s="378">
        <f t="shared" si="1"/>
        <v>0</v>
      </c>
      <c r="Q9" s="247"/>
      <c r="R9" s="247"/>
      <c r="S9" s="247"/>
      <c r="T9" s="247"/>
      <c r="U9" s="247"/>
    </row>
    <row r="10" spans="1:21" ht="15.75" x14ac:dyDescent="0.25">
      <c r="A10" s="656"/>
      <c r="B10" s="656"/>
      <c r="C10" s="322"/>
      <c r="D10" s="322"/>
      <c r="E10" s="362"/>
      <c r="F10" s="247"/>
      <c r="G10" s="248"/>
      <c r="H10" s="228"/>
      <c r="I10" s="248"/>
      <c r="J10" s="228"/>
      <c r="K10" s="248"/>
      <c r="L10" s="228"/>
      <c r="M10" s="248"/>
      <c r="N10" s="228"/>
      <c r="O10" s="377">
        <f t="shared" si="0"/>
        <v>0</v>
      </c>
      <c r="P10" s="378">
        <f t="shared" si="1"/>
        <v>0</v>
      </c>
      <c r="Q10" s="247"/>
      <c r="R10" s="247"/>
      <c r="S10" s="247"/>
      <c r="T10" s="247"/>
      <c r="U10" s="247"/>
    </row>
    <row r="11" spans="1:21" ht="15.75" x14ac:dyDescent="0.25">
      <c r="A11" s="656"/>
      <c r="B11" s="656"/>
      <c r="C11" s="322"/>
      <c r="D11" s="322"/>
      <c r="E11" s="362"/>
      <c r="F11" s="247"/>
      <c r="G11" s="248"/>
      <c r="H11" s="228"/>
      <c r="I11" s="248"/>
      <c r="J11" s="228"/>
      <c r="K11" s="248"/>
      <c r="L11" s="228"/>
      <c r="M11" s="248"/>
      <c r="N11" s="228"/>
      <c r="O11" s="377">
        <f t="shared" si="0"/>
        <v>0</v>
      </c>
      <c r="P11" s="378">
        <f t="shared" si="1"/>
        <v>0</v>
      </c>
      <c r="Q11" s="247"/>
      <c r="R11" s="247"/>
      <c r="S11" s="247"/>
      <c r="T11" s="247"/>
      <c r="U11" s="247"/>
    </row>
    <row r="12" spans="1:21" ht="15.75" x14ac:dyDescent="0.25">
      <c r="A12" s="656"/>
      <c r="B12" s="656"/>
      <c r="C12" s="322"/>
      <c r="D12" s="322"/>
      <c r="E12" s="362"/>
      <c r="F12" s="247"/>
      <c r="G12" s="248"/>
      <c r="H12" s="228"/>
      <c r="I12" s="248"/>
      <c r="J12" s="228"/>
      <c r="K12" s="248"/>
      <c r="L12" s="228"/>
      <c r="M12" s="248"/>
      <c r="N12" s="228"/>
      <c r="O12" s="377">
        <f t="shared" si="0"/>
        <v>0</v>
      </c>
      <c r="P12" s="378">
        <f t="shared" si="1"/>
        <v>0</v>
      </c>
      <c r="Q12" s="247"/>
      <c r="R12" s="247"/>
      <c r="S12" s="247"/>
      <c r="T12" s="247"/>
      <c r="U12" s="247"/>
    </row>
    <row r="13" spans="1:21" ht="15.75" x14ac:dyDescent="0.25">
      <c r="A13" s="656"/>
      <c r="B13" s="656"/>
      <c r="C13" s="322"/>
      <c r="D13" s="322"/>
      <c r="E13" s="362"/>
      <c r="F13" s="247"/>
      <c r="G13" s="248"/>
      <c r="H13" s="228"/>
      <c r="I13" s="248"/>
      <c r="J13" s="228"/>
      <c r="K13" s="248"/>
      <c r="L13" s="228"/>
      <c r="M13" s="248"/>
      <c r="N13" s="228"/>
      <c r="O13" s="377">
        <f t="shared" si="0"/>
        <v>0</v>
      </c>
      <c r="P13" s="378">
        <f t="shared" si="1"/>
        <v>0</v>
      </c>
      <c r="Q13" s="247"/>
      <c r="R13" s="247"/>
      <c r="S13" s="247"/>
      <c r="T13" s="247"/>
      <c r="U13" s="247"/>
    </row>
    <row r="14" spans="1:21" ht="15.75" x14ac:dyDescent="0.25">
      <c r="A14" s="656"/>
      <c r="B14" s="656"/>
      <c r="C14" s="322"/>
      <c r="D14" s="322"/>
      <c r="E14" s="362"/>
      <c r="F14" s="247"/>
      <c r="G14" s="248"/>
      <c r="H14" s="228"/>
      <c r="I14" s="248"/>
      <c r="J14" s="228"/>
      <c r="K14" s="248"/>
      <c r="L14" s="228"/>
      <c r="M14" s="248"/>
      <c r="N14" s="228"/>
      <c r="O14" s="377">
        <f t="shared" si="0"/>
        <v>0</v>
      </c>
      <c r="P14" s="378">
        <f t="shared" si="1"/>
        <v>0</v>
      </c>
      <c r="Q14" s="247"/>
      <c r="R14" s="247"/>
      <c r="S14" s="247"/>
      <c r="T14" s="247"/>
      <c r="U14" s="247"/>
    </row>
    <row r="15" spans="1:21" ht="15.75" x14ac:dyDescent="0.25">
      <c r="A15" s="656"/>
      <c r="B15" s="656"/>
      <c r="C15" s="322"/>
      <c r="D15" s="322"/>
      <c r="E15" s="362"/>
      <c r="F15" s="247"/>
      <c r="G15" s="248"/>
      <c r="H15" s="228"/>
      <c r="I15" s="248"/>
      <c r="J15" s="228"/>
      <c r="K15" s="248"/>
      <c r="L15" s="228"/>
      <c r="M15" s="248"/>
      <c r="N15" s="228"/>
      <c r="O15" s="377">
        <f t="shared" si="0"/>
        <v>0</v>
      </c>
      <c r="P15" s="378">
        <f t="shared" si="1"/>
        <v>0</v>
      </c>
      <c r="Q15" s="247"/>
      <c r="R15" s="247"/>
      <c r="S15" s="247"/>
      <c r="T15" s="247"/>
      <c r="U15" s="247"/>
    </row>
    <row r="16" spans="1:21" ht="15.75" x14ac:dyDescent="0.25">
      <c r="A16" s="656"/>
      <c r="B16" s="656"/>
      <c r="C16" s="322"/>
      <c r="D16" s="322"/>
      <c r="E16" s="362"/>
      <c r="F16" s="247"/>
      <c r="G16" s="248"/>
      <c r="H16" s="228"/>
      <c r="I16" s="248"/>
      <c r="J16" s="228"/>
      <c r="K16" s="248"/>
      <c r="L16" s="228"/>
      <c r="M16" s="248"/>
      <c r="N16" s="228"/>
      <c r="O16" s="377">
        <f t="shared" si="0"/>
        <v>0</v>
      </c>
      <c r="P16" s="378">
        <f t="shared" si="1"/>
        <v>0</v>
      </c>
      <c r="Q16" s="247"/>
      <c r="R16" s="247"/>
      <c r="S16" s="247"/>
      <c r="T16" s="247"/>
      <c r="U16" s="247"/>
    </row>
    <row r="17" spans="1:21" ht="15.75" x14ac:dyDescent="0.25">
      <c r="A17" s="656"/>
      <c r="B17" s="656"/>
      <c r="C17" s="322"/>
      <c r="D17" s="322"/>
      <c r="E17" s="362"/>
      <c r="F17" s="252"/>
      <c r="G17" s="252"/>
      <c r="H17" s="268"/>
      <c r="I17" s="252"/>
      <c r="J17" s="268"/>
      <c r="K17" s="252"/>
      <c r="L17" s="268"/>
      <c r="M17" s="252"/>
      <c r="N17" s="268"/>
      <c r="O17" s="385">
        <f t="shared" si="0"/>
        <v>0</v>
      </c>
      <c r="P17" s="386">
        <f t="shared" si="1"/>
        <v>0</v>
      </c>
      <c r="Q17" s="252"/>
      <c r="R17" s="252"/>
      <c r="S17" s="252"/>
      <c r="T17" s="252"/>
      <c r="U17" s="252"/>
    </row>
    <row r="18" spans="1:21" ht="15.75" x14ac:dyDescent="0.25">
      <c r="A18" s="656"/>
      <c r="B18" s="656"/>
      <c r="C18" s="322"/>
      <c r="D18" s="322"/>
      <c r="E18" s="362"/>
      <c r="F18" s="247"/>
      <c r="G18" s="247"/>
      <c r="H18" s="228"/>
      <c r="I18" s="247"/>
      <c r="J18" s="228"/>
      <c r="K18" s="247"/>
      <c r="L18" s="228"/>
      <c r="M18" s="247"/>
      <c r="N18" s="228"/>
      <c r="O18" s="377">
        <f t="shared" si="0"/>
        <v>0</v>
      </c>
      <c r="P18" s="378">
        <f t="shared" si="1"/>
        <v>0</v>
      </c>
      <c r="Q18" s="269"/>
      <c r="R18" s="269"/>
      <c r="S18" s="269"/>
      <c r="T18" s="247"/>
      <c r="U18" s="270"/>
    </row>
    <row r="19" spans="1:21" ht="15.75" x14ac:dyDescent="0.25">
      <c r="A19" s="656"/>
      <c r="B19" s="656"/>
      <c r="C19" s="322"/>
      <c r="D19" s="322"/>
      <c r="E19" s="362"/>
      <c r="F19" s="252"/>
      <c r="G19" s="252"/>
      <c r="H19" s="268"/>
      <c r="I19" s="252"/>
      <c r="J19" s="268"/>
      <c r="K19" s="252"/>
      <c r="L19" s="268"/>
      <c r="M19" s="252"/>
      <c r="N19" s="268"/>
      <c r="O19" s="385">
        <f t="shared" si="0"/>
        <v>0</v>
      </c>
      <c r="P19" s="386">
        <f t="shared" si="1"/>
        <v>0</v>
      </c>
      <c r="Q19" s="252"/>
      <c r="R19" s="252"/>
      <c r="S19" s="252"/>
      <c r="T19" s="252"/>
      <c r="U19" s="252"/>
    </row>
    <row r="20" spans="1:21" ht="15.75" x14ac:dyDescent="0.25">
      <c r="A20" s="657"/>
      <c r="B20" s="657"/>
      <c r="C20" s="322"/>
      <c r="D20" s="322"/>
      <c r="E20" s="362"/>
      <c r="F20" s="247"/>
      <c r="G20" s="248"/>
      <c r="H20" s="228"/>
      <c r="I20" s="248"/>
      <c r="J20" s="228"/>
      <c r="K20" s="248"/>
      <c r="L20" s="228"/>
      <c r="M20" s="247"/>
      <c r="N20" s="228"/>
      <c r="O20" s="377">
        <f t="shared" si="0"/>
        <v>0</v>
      </c>
      <c r="P20" s="378">
        <f t="shared" si="1"/>
        <v>0</v>
      </c>
      <c r="Q20" s="247"/>
      <c r="R20" s="247"/>
      <c r="S20" s="247"/>
      <c r="T20" s="247"/>
      <c r="U20" s="247"/>
    </row>
    <row r="21" spans="1:21" ht="15.75" x14ac:dyDescent="0.25">
      <c r="A21" s="290"/>
      <c r="B21" s="291"/>
      <c r="C21" s="290" t="s">
        <v>1383</v>
      </c>
      <c r="D21" s="291"/>
      <c r="E21" s="291"/>
      <c r="F21" s="292"/>
      <c r="G21" s="261">
        <f t="shared" ref="G21:P21" si="2">SUM(G8:G20)</f>
        <v>0</v>
      </c>
      <c r="H21" s="271">
        <f t="shared" si="2"/>
        <v>0</v>
      </c>
      <c r="I21" s="261">
        <f t="shared" si="2"/>
        <v>0</v>
      </c>
      <c r="J21" s="271">
        <f t="shared" si="2"/>
        <v>0</v>
      </c>
      <c r="K21" s="261">
        <f t="shared" si="2"/>
        <v>0</v>
      </c>
      <c r="L21" s="271">
        <f t="shared" si="2"/>
        <v>0</v>
      </c>
      <c r="M21" s="261">
        <f t="shared" si="2"/>
        <v>0</v>
      </c>
      <c r="N21" s="271">
        <f t="shared" si="2"/>
        <v>0</v>
      </c>
      <c r="O21" s="271">
        <f t="shared" si="2"/>
        <v>0</v>
      </c>
      <c r="P21" s="271">
        <f t="shared" si="2"/>
        <v>0</v>
      </c>
      <c r="Q21" s="262"/>
      <c r="R21" s="262"/>
      <c r="S21" s="262"/>
      <c r="T21" s="262"/>
      <c r="U21" s="262"/>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ht="15.6" customHeight="1" x14ac:dyDescent="0.25">
      <c r="H56"/>
      <c r="J56"/>
      <c r="L56"/>
      <c r="N56"/>
      <c r="P56"/>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8:A20"/>
    <mergeCell ref="G5:H5"/>
    <mergeCell ref="B8:B20"/>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2"/>
  <sheetViews>
    <sheetView zoomScale="90" zoomScaleNormal="90" workbookViewId="0">
      <pane ySplit="8" topLeftCell="A30" activePane="bottomLeft" state="frozen"/>
      <selection activeCell="A7" sqref="A7"/>
      <selection pane="bottomLeft" activeCell="E36" sqref="E36"/>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3.7109375" style="231" bestFit="1" customWidth="1"/>
    <col min="9" max="9" width="15.28515625" customWidth="1"/>
    <col min="10" max="10" width="18.85546875" style="231" customWidth="1"/>
    <col min="12" max="12" width="12.140625" style="231" bestFit="1" customWidth="1"/>
    <col min="14" max="14" width="12.140625" style="231" bestFit="1" customWidth="1"/>
    <col min="15" max="15" width="15.28515625" style="390" customWidth="1"/>
    <col min="16" max="16" width="18.28515625" style="391" customWidth="1"/>
    <col min="17" max="17" width="14.140625" hidden="1" customWidth="1"/>
    <col min="18" max="20" width="14.140625" customWidth="1"/>
    <col min="21" max="21" width="17" customWidth="1"/>
  </cols>
  <sheetData>
    <row r="1" spans="1:27" ht="18.75" x14ac:dyDescent="0.25">
      <c r="G1" s="282" t="s">
        <v>1384</v>
      </c>
      <c r="I1" s="282"/>
      <c r="J1" s="282"/>
      <c r="K1" s="282"/>
      <c r="L1" s="282"/>
      <c r="M1" s="282"/>
      <c r="N1" s="282"/>
      <c r="O1" s="387"/>
      <c r="P1" s="387"/>
      <c r="Q1" s="282"/>
      <c r="R1" s="282"/>
      <c r="S1" s="282"/>
      <c r="T1" s="282"/>
      <c r="U1" s="282"/>
      <c r="V1" s="282"/>
      <c r="W1" s="282"/>
      <c r="X1" s="282"/>
      <c r="Y1" s="282"/>
      <c r="Z1" s="282"/>
      <c r="AA1" s="282"/>
    </row>
    <row r="2" spans="1:27" ht="18.75" x14ac:dyDescent="0.25">
      <c r="A2" s="312" t="s">
        <v>1347</v>
      </c>
      <c r="G2" s="282"/>
      <c r="I2" s="282"/>
      <c r="J2" s="282"/>
      <c r="K2" s="282"/>
      <c r="L2" s="282"/>
      <c r="M2" s="282"/>
      <c r="N2" s="282"/>
      <c r="O2" s="387"/>
      <c r="P2" s="387"/>
      <c r="Q2" s="282"/>
      <c r="R2" s="282"/>
      <c r="S2" s="282"/>
      <c r="T2" s="282"/>
      <c r="U2" s="282"/>
      <c r="V2" s="282"/>
      <c r="W2" s="282"/>
      <c r="X2" s="282"/>
      <c r="Y2" s="282"/>
      <c r="Z2" s="282"/>
      <c r="AA2" s="282"/>
    </row>
    <row r="3" spans="1:27" ht="18.75" x14ac:dyDescent="0.25">
      <c r="A3" s="313" t="s">
        <v>1392</v>
      </c>
      <c r="G3" s="282"/>
      <c r="I3" s="282"/>
      <c r="J3" s="282"/>
      <c r="K3" s="282"/>
      <c r="L3" s="282"/>
      <c r="M3" s="282"/>
      <c r="N3" s="282"/>
      <c r="O3" s="387"/>
      <c r="P3" s="387"/>
      <c r="Q3" s="282"/>
      <c r="R3" s="282"/>
      <c r="S3" s="282"/>
      <c r="T3" s="282"/>
      <c r="U3" s="282"/>
      <c r="V3" s="282"/>
      <c r="W3" s="282"/>
      <c r="X3" s="282"/>
      <c r="Y3" s="282"/>
      <c r="Z3" s="282"/>
      <c r="AA3" s="282"/>
    </row>
    <row r="4" spans="1:27" ht="18.75" x14ac:dyDescent="0.25">
      <c r="A4" s="313" t="s">
        <v>1391</v>
      </c>
      <c r="G4" s="282"/>
      <c r="I4" s="282"/>
      <c r="J4" s="282"/>
      <c r="K4" s="282"/>
      <c r="L4" s="282"/>
      <c r="M4" s="282"/>
      <c r="N4" s="282"/>
      <c r="O4" s="387"/>
      <c r="P4" s="387"/>
      <c r="Q4" s="282"/>
      <c r="R4" s="282"/>
      <c r="S4" s="282"/>
      <c r="T4" s="282"/>
      <c r="U4" s="282"/>
      <c r="V4" s="282"/>
      <c r="W4" s="282"/>
      <c r="X4" s="282"/>
      <c r="Y4" s="282"/>
      <c r="Z4" s="282"/>
      <c r="AA4" s="282"/>
    </row>
    <row r="5" spans="1:27" x14ac:dyDescent="0.25">
      <c r="A5" s="286" t="s">
        <v>1394</v>
      </c>
      <c r="B5" s="267"/>
      <c r="C5" s="267"/>
      <c r="D5" s="267"/>
      <c r="E5" s="267"/>
      <c r="F5" s="267"/>
      <c r="G5" s="267"/>
      <c r="H5" s="267"/>
      <c r="I5" s="267"/>
      <c r="J5" s="267"/>
      <c r="K5" s="267"/>
      <c r="L5" s="267"/>
      <c r="M5" s="267"/>
      <c r="N5" s="267"/>
      <c r="O5" s="388"/>
      <c r="P5" s="388"/>
      <c r="Q5" s="267"/>
      <c r="R5" s="267"/>
      <c r="S5" s="267"/>
      <c r="T5" s="267"/>
      <c r="U5" s="267"/>
    </row>
    <row r="6" spans="1:27" ht="15" customHeight="1" x14ac:dyDescent="0.25">
      <c r="A6" s="630" t="s">
        <v>97</v>
      </c>
      <c r="B6" s="632" t="s">
        <v>111</v>
      </c>
      <c r="C6" s="642" t="s">
        <v>86</v>
      </c>
      <c r="D6" s="642" t="s">
        <v>87</v>
      </c>
      <c r="E6" s="642" t="s">
        <v>392</v>
      </c>
      <c r="F6" s="642" t="s">
        <v>88</v>
      </c>
      <c r="G6" s="645" t="s">
        <v>100</v>
      </c>
      <c r="H6" s="647"/>
      <c r="I6" s="647"/>
      <c r="J6" s="647"/>
      <c r="K6" s="647"/>
      <c r="L6" s="647"/>
      <c r="M6" s="647"/>
      <c r="N6" s="646"/>
      <c r="O6" s="651" t="s">
        <v>101</v>
      </c>
      <c r="P6" s="652"/>
      <c r="Q6" s="632" t="s">
        <v>102</v>
      </c>
      <c r="R6" s="632" t="s">
        <v>103</v>
      </c>
      <c r="S6" s="632" t="s">
        <v>110</v>
      </c>
      <c r="T6" s="632" t="s">
        <v>109</v>
      </c>
      <c r="U6" s="648" t="s">
        <v>89</v>
      </c>
    </row>
    <row r="7" spans="1:27" ht="15" customHeight="1" x14ac:dyDescent="0.25">
      <c r="A7" s="630"/>
      <c r="B7" s="630"/>
      <c r="C7" s="643"/>
      <c r="D7" s="643"/>
      <c r="E7" s="643"/>
      <c r="F7" s="643"/>
      <c r="G7" s="645" t="s">
        <v>104</v>
      </c>
      <c r="H7" s="646"/>
      <c r="I7" s="645" t="s">
        <v>105</v>
      </c>
      <c r="J7" s="646"/>
      <c r="K7" s="645" t="s">
        <v>106</v>
      </c>
      <c r="L7" s="646"/>
      <c r="M7" s="645" t="s">
        <v>107</v>
      </c>
      <c r="N7" s="646"/>
      <c r="O7" s="653"/>
      <c r="P7" s="654"/>
      <c r="Q7" s="630"/>
      <c r="R7" s="630"/>
      <c r="S7" s="630"/>
      <c r="T7" s="630"/>
      <c r="U7" s="649"/>
    </row>
    <row r="8" spans="1:27" ht="25.5" x14ac:dyDescent="0.25">
      <c r="A8" s="631"/>
      <c r="B8" s="631"/>
      <c r="C8" s="644"/>
      <c r="D8" s="644"/>
      <c r="E8" s="644"/>
      <c r="F8" s="644"/>
      <c r="G8" s="434" t="s">
        <v>108</v>
      </c>
      <c r="H8" s="434" t="s">
        <v>12</v>
      </c>
      <c r="I8" s="434" t="s">
        <v>108</v>
      </c>
      <c r="J8" s="434" t="s">
        <v>12</v>
      </c>
      <c r="K8" s="434" t="s">
        <v>108</v>
      </c>
      <c r="L8" s="434" t="s">
        <v>12</v>
      </c>
      <c r="M8" s="434" t="s">
        <v>108</v>
      </c>
      <c r="N8" s="434" t="s">
        <v>12</v>
      </c>
      <c r="O8" s="434" t="s">
        <v>108</v>
      </c>
      <c r="P8" s="434" t="s">
        <v>12</v>
      </c>
      <c r="Q8" s="631"/>
      <c r="R8" s="631"/>
      <c r="S8" s="631"/>
      <c r="T8" s="631"/>
      <c r="U8" s="650"/>
    </row>
    <row r="9" spans="1:27" s="363" customFormat="1" ht="15.75" x14ac:dyDescent="0.25">
      <c r="A9" s="435"/>
      <c r="B9" s="436"/>
      <c r="C9" s="437"/>
      <c r="D9" s="437"/>
      <c r="E9" s="438"/>
      <c r="F9" s="437"/>
      <c r="G9" s="439"/>
      <c r="H9" s="439"/>
      <c r="I9" s="439"/>
      <c r="J9" s="439"/>
      <c r="K9" s="439"/>
      <c r="L9" s="439"/>
      <c r="M9" s="439"/>
      <c r="N9" s="439"/>
      <c r="O9" s="439"/>
      <c r="P9" s="439"/>
      <c r="Q9" s="440"/>
      <c r="R9" s="440"/>
      <c r="S9" s="440"/>
      <c r="T9" s="440"/>
      <c r="U9" s="441"/>
    </row>
    <row r="10" spans="1:27" ht="15.75" x14ac:dyDescent="0.25">
      <c r="A10" s="655" t="s">
        <v>1385</v>
      </c>
      <c r="B10" s="655" t="s">
        <v>1386</v>
      </c>
      <c r="C10" s="247"/>
      <c r="D10" s="247"/>
      <c r="E10" s="247"/>
      <c r="F10" s="252"/>
      <c r="G10" s="252"/>
      <c r="H10" s="268"/>
      <c r="I10" s="252"/>
      <c r="J10" s="268"/>
      <c r="K10" s="252"/>
      <c r="L10" s="268"/>
      <c r="M10" s="252"/>
      <c r="N10" s="268"/>
      <c r="O10" s="385">
        <f t="shared" ref="O10:O29" si="0">G10+I10+K10+M10</f>
        <v>0</v>
      </c>
      <c r="P10" s="386">
        <f t="shared" ref="P10:P29" si="1">H10+J10+L10+N10</f>
        <v>0</v>
      </c>
      <c r="Q10" s="252"/>
      <c r="R10" s="252"/>
      <c r="S10" s="252"/>
      <c r="T10" s="252"/>
      <c r="U10" s="73"/>
    </row>
    <row r="11" spans="1:27" ht="15.75" x14ac:dyDescent="0.25">
      <c r="A11" s="656"/>
      <c r="B11" s="656"/>
      <c r="C11" s="247"/>
      <c r="D11" s="247"/>
      <c r="E11" s="247"/>
      <c r="F11" s="252"/>
      <c r="G11" s="252"/>
      <c r="H11" s="268"/>
      <c r="I11" s="252"/>
      <c r="J11" s="268"/>
      <c r="K11" s="252"/>
      <c r="L11" s="268"/>
      <c r="M11" s="252"/>
      <c r="N11" s="268"/>
      <c r="O11" s="385">
        <f t="shared" si="0"/>
        <v>0</v>
      </c>
      <c r="P11" s="386">
        <f t="shared" si="1"/>
        <v>0</v>
      </c>
      <c r="Q11" s="252"/>
      <c r="R11" s="252"/>
      <c r="S11" s="252"/>
      <c r="T11" s="252"/>
      <c r="U11" s="73"/>
    </row>
    <row r="12" spans="1:27" ht="15.75" x14ac:dyDescent="0.25">
      <c r="A12" s="656"/>
      <c r="B12" s="656"/>
      <c r="C12" s="247"/>
      <c r="D12" s="247"/>
      <c r="E12" s="247"/>
      <c r="F12" s="252"/>
      <c r="G12" s="252"/>
      <c r="H12" s="268"/>
      <c r="I12" s="252"/>
      <c r="J12" s="268"/>
      <c r="K12" s="252"/>
      <c r="L12" s="268"/>
      <c r="M12" s="252"/>
      <c r="N12" s="268"/>
      <c r="O12" s="385">
        <f t="shared" si="0"/>
        <v>0</v>
      </c>
      <c r="P12" s="386">
        <f t="shared" si="1"/>
        <v>0</v>
      </c>
      <c r="Q12" s="252"/>
      <c r="R12" s="252"/>
      <c r="S12" s="252"/>
      <c r="T12" s="252"/>
      <c r="U12" s="73"/>
    </row>
    <row r="13" spans="1:27" ht="15.75" x14ac:dyDescent="0.25">
      <c r="A13" s="656"/>
      <c r="B13" s="656"/>
      <c r="C13" s="247"/>
      <c r="D13" s="247"/>
      <c r="E13" s="247"/>
      <c r="F13" s="252"/>
      <c r="G13" s="252"/>
      <c r="H13" s="268"/>
      <c r="I13" s="252"/>
      <c r="J13" s="268"/>
      <c r="K13" s="252"/>
      <c r="L13" s="268"/>
      <c r="M13" s="252"/>
      <c r="N13" s="268"/>
      <c r="O13" s="385">
        <f t="shared" si="0"/>
        <v>0</v>
      </c>
      <c r="P13" s="386">
        <f t="shared" si="1"/>
        <v>0</v>
      </c>
      <c r="Q13" s="252"/>
      <c r="R13" s="252"/>
      <c r="S13" s="252"/>
      <c r="T13" s="252"/>
      <c r="U13" s="73"/>
    </row>
    <row r="14" spans="1:27" ht="15.75" x14ac:dyDescent="0.25">
      <c r="A14" s="656"/>
      <c r="B14" s="656"/>
      <c r="C14" s="247"/>
      <c r="D14" s="247"/>
      <c r="E14" s="247"/>
      <c r="F14" s="252"/>
      <c r="G14" s="252"/>
      <c r="H14" s="268"/>
      <c r="I14" s="252"/>
      <c r="J14" s="268"/>
      <c r="K14" s="252"/>
      <c r="L14" s="268"/>
      <c r="M14" s="252"/>
      <c r="N14" s="268"/>
      <c r="O14" s="385">
        <f t="shared" si="0"/>
        <v>0</v>
      </c>
      <c r="P14" s="386">
        <f t="shared" si="1"/>
        <v>0</v>
      </c>
      <c r="Q14" s="252"/>
      <c r="R14" s="252"/>
      <c r="S14" s="252"/>
      <c r="T14" s="252"/>
      <c r="U14" s="73"/>
    </row>
    <row r="15" spans="1:27" ht="15.75" x14ac:dyDescent="0.25">
      <c r="A15" s="656"/>
      <c r="B15" s="657"/>
      <c r="C15" s="247"/>
      <c r="D15" s="247"/>
      <c r="E15" s="247"/>
      <c r="F15" s="252"/>
      <c r="G15" s="252"/>
      <c r="H15" s="268"/>
      <c r="I15" s="252"/>
      <c r="J15" s="268"/>
      <c r="K15" s="252"/>
      <c r="L15" s="268"/>
      <c r="M15" s="252"/>
      <c r="N15" s="268"/>
      <c r="O15" s="385">
        <f t="shared" si="0"/>
        <v>0</v>
      </c>
      <c r="P15" s="386">
        <f t="shared" si="1"/>
        <v>0</v>
      </c>
      <c r="Q15" s="252"/>
      <c r="R15" s="252"/>
      <c r="S15" s="252"/>
      <c r="T15" s="252"/>
      <c r="U15" s="73"/>
    </row>
    <row r="16" spans="1:27" ht="15.75" x14ac:dyDescent="0.25">
      <c r="A16" s="656"/>
      <c r="B16" s="655" t="s">
        <v>1388</v>
      </c>
      <c r="C16" s="247"/>
      <c r="D16" s="247"/>
      <c r="E16" s="247"/>
      <c r="F16" s="252"/>
      <c r="G16" s="252"/>
      <c r="H16" s="268"/>
      <c r="I16" s="252"/>
      <c r="J16" s="268"/>
      <c r="K16" s="252"/>
      <c r="L16" s="268"/>
      <c r="M16" s="252"/>
      <c r="N16" s="268"/>
      <c r="O16" s="385">
        <f t="shared" si="0"/>
        <v>0</v>
      </c>
      <c r="P16" s="386">
        <f t="shared" si="1"/>
        <v>0</v>
      </c>
      <c r="Q16" s="252"/>
      <c r="R16" s="252"/>
      <c r="S16" s="252"/>
      <c r="T16" s="252"/>
      <c r="U16" s="73"/>
    </row>
    <row r="17" spans="1:21" ht="15.75" x14ac:dyDescent="0.25">
      <c r="A17" s="656"/>
      <c r="B17" s="656"/>
      <c r="C17" s="247"/>
      <c r="D17" s="247"/>
      <c r="E17" s="247"/>
      <c r="F17" s="252"/>
      <c r="G17" s="252"/>
      <c r="H17" s="268"/>
      <c r="I17" s="252"/>
      <c r="J17" s="268"/>
      <c r="K17" s="252"/>
      <c r="L17" s="268"/>
      <c r="M17" s="252"/>
      <c r="N17" s="268"/>
      <c r="O17" s="385">
        <f t="shared" si="0"/>
        <v>0</v>
      </c>
      <c r="P17" s="386">
        <f t="shared" si="1"/>
        <v>0</v>
      </c>
      <c r="Q17" s="252"/>
      <c r="R17" s="252"/>
      <c r="S17" s="252"/>
      <c r="T17" s="252"/>
      <c r="U17" s="73"/>
    </row>
    <row r="18" spans="1:21" ht="15.75" x14ac:dyDescent="0.25">
      <c r="A18" s="656"/>
      <c r="B18" s="656"/>
      <c r="C18" s="247"/>
      <c r="D18" s="247"/>
      <c r="E18" s="247"/>
      <c r="F18" s="252"/>
      <c r="G18" s="252"/>
      <c r="H18" s="268"/>
      <c r="I18" s="252"/>
      <c r="J18" s="268"/>
      <c r="K18" s="252"/>
      <c r="L18" s="268"/>
      <c r="M18" s="252"/>
      <c r="N18" s="268"/>
      <c r="O18" s="385">
        <f t="shared" si="0"/>
        <v>0</v>
      </c>
      <c r="P18" s="386">
        <f t="shared" si="1"/>
        <v>0</v>
      </c>
      <c r="Q18" s="252"/>
      <c r="R18" s="252"/>
      <c r="S18" s="252"/>
      <c r="T18" s="252"/>
      <c r="U18" s="73"/>
    </row>
    <row r="19" spans="1:21" ht="15.75" x14ac:dyDescent="0.25">
      <c r="A19" s="656"/>
      <c r="B19" s="656"/>
      <c r="C19" s="247"/>
      <c r="D19" s="247"/>
      <c r="E19" s="247"/>
      <c r="F19" s="252"/>
      <c r="G19" s="252"/>
      <c r="H19" s="268"/>
      <c r="I19" s="252"/>
      <c r="J19" s="268"/>
      <c r="K19" s="252"/>
      <c r="L19" s="268"/>
      <c r="M19" s="252"/>
      <c r="N19" s="268"/>
      <c r="O19" s="385">
        <f t="shared" si="0"/>
        <v>0</v>
      </c>
      <c r="P19" s="386">
        <f t="shared" si="1"/>
        <v>0</v>
      </c>
      <c r="Q19" s="252"/>
      <c r="R19" s="252"/>
      <c r="S19" s="252"/>
      <c r="T19" s="252"/>
      <c r="U19" s="73"/>
    </row>
    <row r="20" spans="1:21" ht="15.75" x14ac:dyDescent="0.25">
      <c r="A20" s="656"/>
      <c r="B20" s="657"/>
      <c r="C20" s="247"/>
      <c r="D20" s="247"/>
      <c r="E20" s="247"/>
      <c r="F20" s="247"/>
      <c r="G20" s="247"/>
      <c r="H20" s="228"/>
      <c r="I20" s="247"/>
      <c r="J20" s="228"/>
      <c r="K20" s="247"/>
      <c r="L20" s="228"/>
      <c r="M20" s="247"/>
      <c r="N20" s="228"/>
      <c r="O20" s="377">
        <f t="shared" si="0"/>
        <v>0</v>
      </c>
      <c r="P20" s="378">
        <f t="shared" si="1"/>
        <v>0</v>
      </c>
      <c r="Q20" s="247"/>
      <c r="R20" s="247"/>
      <c r="S20" s="247"/>
      <c r="T20" s="247"/>
      <c r="U20" s="323"/>
    </row>
    <row r="21" spans="1:21" ht="15.75" x14ac:dyDescent="0.25">
      <c r="A21" s="656"/>
      <c r="B21" s="655" t="s">
        <v>1389</v>
      </c>
      <c r="C21" s="247"/>
      <c r="D21" s="247"/>
      <c r="E21" s="247"/>
      <c r="F21" s="252"/>
      <c r="G21" s="248"/>
      <c r="H21" s="350"/>
      <c r="I21" s="248"/>
      <c r="J21" s="350"/>
      <c r="K21" s="248"/>
      <c r="L21" s="228"/>
      <c r="M21" s="247"/>
      <c r="N21" s="228"/>
      <c r="O21" s="377">
        <f t="shared" si="0"/>
        <v>0</v>
      </c>
      <c r="P21" s="389">
        <f t="shared" si="1"/>
        <v>0</v>
      </c>
      <c r="Q21" s="247"/>
      <c r="R21" s="247"/>
      <c r="S21" s="247"/>
      <c r="T21" s="247"/>
      <c r="U21" s="247"/>
    </row>
    <row r="22" spans="1:21" ht="15.75" x14ac:dyDescent="0.25">
      <c r="A22" s="656"/>
      <c r="B22" s="656"/>
      <c r="C22" s="247"/>
      <c r="D22" s="247"/>
      <c r="E22" s="247"/>
      <c r="F22" s="252"/>
      <c r="G22" s="248"/>
      <c r="H22" s="350"/>
      <c r="I22" s="248"/>
      <c r="J22" s="350"/>
      <c r="K22" s="248"/>
      <c r="L22" s="228"/>
      <c r="M22" s="247"/>
      <c r="N22" s="228"/>
      <c r="O22" s="377">
        <f t="shared" si="0"/>
        <v>0</v>
      </c>
      <c r="P22" s="389">
        <f t="shared" si="1"/>
        <v>0</v>
      </c>
      <c r="Q22" s="247"/>
      <c r="R22" s="247"/>
      <c r="S22" s="247"/>
      <c r="T22" s="247"/>
      <c r="U22" s="247"/>
    </row>
    <row r="23" spans="1:21" ht="15.75" x14ac:dyDescent="0.25">
      <c r="A23" s="656"/>
      <c r="B23" s="656"/>
      <c r="C23" s="247"/>
      <c r="D23" s="247"/>
      <c r="E23" s="247"/>
      <c r="F23" s="252"/>
      <c r="G23" s="248"/>
      <c r="H23" s="350"/>
      <c r="I23" s="248"/>
      <c r="J23" s="350"/>
      <c r="K23" s="248"/>
      <c r="L23" s="228"/>
      <c r="M23" s="247"/>
      <c r="N23" s="228"/>
      <c r="O23" s="377">
        <f t="shared" si="0"/>
        <v>0</v>
      </c>
      <c r="P23" s="389">
        <f t="shared" si="1"/>
        <v>0</v>
      </c>
      <c r="Q23" s="247"/>
      <c r="R23" s="247"/>
      <c r="S23" s="247"/>
      <c r="T23" s="247"/>
      <c r="U23" s="247"/>
    </row>
    <row r="24" spans="1:21" ht="15.75" x14ac:dyDescent="0.25">
      <c r="A24" s="656"/>
      <c r="B24" s="657"/>
      <c r="C24" s="247"/>
      <c r="D24" s="247"/>
      <c r="E24" s="247"/>
      <c r="F24" s="252"/>
      <c r="G24" s="248"/>
      <c r="H24" s="350"/>
      <c r="I24" s="248"/>
      <c r="J24" s="350"/>
      <c r="K24" s="248"/>
      <c r="L24" s="228"/>
      <c r="M24" s="247"/>
      <c r="N24" s="228"/>
      <c r="O24" s="377">
        <f t="shared" si="0"/>
        <v>0</v>
      </c>
      <c r="P24" s="389">
        <f t="shared" si="1"/>
        <v>0</v>
      </c>
      <c r="Q24" s="247"/>
      <c r="R24" s="247"/>
      <c r="S24" s="247"/>
      <c r="T24" s="247"/>
      <c r="U24" s="247"/>
    </row>
    <row r="25" spans="1:21" ht="15.75" x14ac:dyDescent="0.25">
      <c r="A25" s="656"/>
      <c r="B25" s="658" t="s">
        <v>1390</v>
      </c>
      <c r="C25" s="247"/>
      <c r="D25" s="247"/>
      <c r="E25" s="247"/>
      <c r="F25" s="252"/>
      <c r="G25" s="248"/>
      <c r="H25" s="350"/>
      <c r="I25" s="248"/>
      <c r="J25" s="350"/>
      <c r="K25" s="248"/>
      <c r="L25" s="228"/>
      <c r="M25" s="247"/>
      <c r="N25" s="228"/>
      <c r="O25" s="377">
        <f t="shared" si="0"/>
        <v>0</v>
      </c>
      <c r="P25" s="389">
        <f t="shared" si="1"/>
        <v>0</v>
      </c>
      <c r="Q25" s="247"/>
      <c r="R25" s="247"/>
      <c r="S25" s="247"/>
      <c r="T25" s="247"/>
      <c r="U25" s="247"/>
    </row>
    <row r="26" spans="1:21" ht="15.75" customHeight="1" x14ac:dyDescent="0.25">
      <c r="A26" s="656"/>
      <c r="B26" s="658"/>
      <c r="C26" s="247"/>
      <c r="D26" s="247"/>
      <c r="E26" s="247"/>
      <c r="F26" s="252"/>
      <c r="G26" s="248"/>
      <c r="H26" s="350"/>
      <c r="I26" s="248"/>
      <c r="J26" s="350"/>
      <c r="K26" s="248"/>
      <c r="L26" s="228"/>
      <c r="M26" s="247"/>
      <c r="N26" s="228"/>
      <c r="O26" s="377">
        <f t="shared" si="0"/>
        <v>0</v>
      </c>
      <c r="P26" s="389">
        <f t="shared" si="1"/>
        <v>0</v>
      </c>
      <c r="Q26" s="247"/>
      <c r="R26" s="247"/>
      <c r="S26" s="247"/>
      <c r="T26" s="247"/>
      <c r="U26" s="247"/>
    </row>
    <row r="27" spans="1:21" ht="15.75" x14ac:dyDescent="0.25">
      <c r="A27" s="656"/>
      <c r="B27" s="658"/>
      <c r="C27" s="247"/>
      <c r="D27" s="247"/>
      <c r="E27" s="247"/>
      <c r="F27" s="252"/>
      <c r="G27" s="248"/>
      <c r="H27" s="350"/>
      <c r="I27" s="248"/>
      <c r="J27" s="350"/>
      <c r="K27" s="248"/>
      <c r="L27" s="228"/>
      <c r="M27" s="247"/>
      <c r="N27" s="228"/>
      <c r="O27" s="377">
        <f t="shared" si="0"/>
        <v>0</v>
      </c>
      <c r="P27" s="389">
        <f t="shared" si="1"/>
        <v>0</v>
      </c>
      <c r="Q27" s="247"/>
      <c r="R27" s="247"/>
      <c r="S27" s="247"/>
      <c r="T27" s="247"/>
      <c r="U27" s="247"/>
    </row>
    <row r="28" spans="1:21" ht="15.75" x14ac:dyDescent="0.25">
      <c r="A28" s="656"/>
      <c r="B28" s="658"/>
      <c r="C28" s="247"/>
      <c r="D28" s="247"/>
      <c r="E28" s="247"/>
      <c r="F28" s="247"/>
      <c r="G28" s="247"/>
      <c r="H28" s="228"/>
      <c r="I28" s="247"/>
      <c r="J28" s="228"/>
      <c r="K28" s="247"/>
      <c r="L28" s="228"/>
      <c r="M28" s="247"/>
      <c r="N28" s="228"/>
      <c r="O28" s="377">
        <f t="shared" si="0"/>
        <v>0</v>
      </c>
      <c r="P28" s="378">
        <f t="shared" si="1"/>
        <v>0</v>
      </c>
      <c r="Q28" s="247"/>
      <c r="R28" s="247"/>
      <c r="S28" s="247"/>
      <c r="T28" s="247"/>
      <c r="U28" s="247"/>
    </row>
    <row r="29" spans="1:21" ht="15.75" x14ac:dyDescent="0.25">
      <c r="A29" s="657"/>
      <c r="B29" s="658"/>
      <c r="C29" s="247"/>
      <c r="D29" s="247"/>
      <c r="E29" s="247"/>
      <c r="F29" s="247"/>
      <c r="G29" s="247"/>
      <c r="H29" s="228"/>
      <c r="I29" s="247"/>
      <c r="J29" s="228"/>
      <c r="K29" s="247"/>
      <c r="L29" s="228"/>
      <c r="M29" s="247"/>
      <c r="N29" s="228"/>
      <c r="O29" s="377">
        <f t="shared" si="0"/>
        <v>0</v>
      </c>
      <c r="P29" s="378">
        <f t="shared" si="1"/>
        <v>0</v>
      </c>
      <c r="Q29" s="247"/>
      <c r="R29" s="247"/>
      <c r="S29" s="247"/>
      <c r="T29" s="247"/>
      <c r="U29" s="247"/>
    </row>
    <row r="30" spans="1:21" ht="15.75" x14ac:dyDescent="0.25">
      <c r="A30" s="667" t="s">
        <v>478</v>
      </c>
      <c r="B30" s="668"/>
      <c r="C30" s="668"/>
      <c r="D30" s="668"/>
      <c r="E30" s="668"/>
      <c r="F30" s="668"/>
      <c r="G30" s="668"/>
      <c r="H30" s="668"/>
      <c r="I30" s="668"/>
      <c r="J30" s="668"/>
      <c r="K30" s="668"/>
      <c r="L30" s="668"/>
      <c r="M30" s="668"/>
      <c r="N30" s="668"/>
      <c r="O30" s="668"/>
      <c r="P30" s="668"/>
      <c r="Q30" s="668"/>
      <c r="R30" s="668"/>
      <c r="S30" s="668"/>
      <c r="T30" s="668"/>
      <c r="U30" s="669"/>
    </row>
    <row r="31" spans="1:21" ht="15.75" customHeight="1" x14ac:dyDescent="0.25">
      <c r="A31" s="655" t="s">
        <v>1395</v>
      </c>
      <c r="B31" s="658" t="s">
        <v>1396</v>
      </c>
      <c r="C31" s="247"/>
      <c r="D31" s="247"/>
      <c r="E31" s="247"/>
      <c r="F31" s="252"/>
      <c r="G31" s="247"/>
      <c r="H31" s="228"/>
      <c r="I31" s="247"/>
      <c r="J31" s="228"/>
      <c r="K31" s="247"/>
      <c r="L31" s="228"/>
      <c r="M31" s="247"/>
      <c r="N31" s="228"/>
      <c r="O31" s="377">
        <f t="shared" ref="O31:O42" si="2">G31+I31+K31+M31</f>
        <v>0</v>
      </c>
      <c r="P31" s="378">
        <f t="shared" ref="P31:P42" si="3">H31+J31+L31+N31</f>
        <v>0</v>
      </c>
      <c r="Q31" s="247"/>
      <c r="R31" s="247"/>
      <c r="S31" s="247"/>
      <c r="T31" s="247"/>
      <c r="U31" s="270"/>
    </row>
    <row r="32" spans="1:21" ht="15.75" x14ac:dyDescent="0.25">
      <c r="A32" s="656"/>
      <c r="B32" s="658"/>
      <c r="C32" s="247"/>
      <c r="D32" s="247"/>
      <c r="E32" s="247"/>
      <c r="F32" s="252"/>
      <c r="G32" s="247"/>
      <c r="H32" s="228"/>
      <c r="I32" s="247"/>
      <c r="J32" s="228"/>
      <c r="K32" s="247"/>
      <c r="L32" s="228"/>
      <c r="M32" s="247"/>
      <c r="N32" s="228"/>
      <c r="O32" s="377">
        <f t="shared" si="2"/>
        <v>0</v>
      </c>
      <c r="P32" s="378">
        <f t="shared" si="3"/>
        <v>0</v>
      </c>
      <c r="Q32" s="247"/>
      <c r="R32" s="247"/>
      <c r="S32" s="247"/>
      <c r="T32" s="247"/>
      <c r="U32" s="270"/>
    </row>
    <row r="33" spans="1:21" ht="15.75" x14ac:dyDescent="0.25">
      <c r="A33" s="656"/>
      <c r="B33" s="658"/>
      <c r="C33" s="247"/>
      <c r="D33" s="247"/>
      <c r="E33" s="247"/>
      <c r="F33" s="252"/>
      <c r="G33" s="247"/>
      <c r="H33" s="228"/>
      <c r="I33" s="247"/>
      <c r="J33" s="228"/>
      <c r="K33" s="247"/>
      <c r="L33" s="228"/>
      <c r="M33" s="247"/>
      <c r="N33" s="228"/>
      <c r="O33" s="377">
        <f t="shared" si="2"/>
        <v>0</v>
      </c>
      <c r="P33" s="378">
        <f t="shared" si="3"/>
        <v>0</v>
      </c>
      <c r="Q33" s="247"/>
      <c r="R33" s="247"/>
      <c r="S33" s="247"/>
      <c r="T33" s="247"/>
      <c r="U33" s="270"/>
    </row>
    <row r="34" spans="1:21" ht="15.75" x14ac:dyDescent="0.25">
      <c r="A34" s="656"/>
      <c r="B34" s="658"/>
      <c r="C34" s="247"/>
      <c r="D34" s="247"/>
      <c r="E34" s="247"/>
      <c r="F34" s="252"/>
      <c r="G34" s="247"/>
      <c r="H34" s="228"/>
      <c r="I34" s="247"/>
      <c r="J34" s="228"/>
      <c r="K34" s="247"/>
      <c r="L34" s="228"/>
      <c r="M34" s="247"/>
      <c r="N34" s="228"/>
      <c r="O34" s="377">
        <f t="shared" si="2"/>
        <v>0</v>
      </c>
      <c r="P34" s="378">
        <f t="shared" si="3"/>
        <v>0</v>
      </c>
      <c r="Q34" s="247"/>
      <c r="R34" s="247"/>
      <c r="S34" s="247"/>
      <c r="T34" s="247"/>
      <c r="U34" s="270"/>
    </row>
    <row r="35" spans="1:21" ht="15.75" x14ac:dyDescent="0.25">
      <c r="A35" s="656"/>
      <c r="B35" s="658"/>
      <c r="C35" s="247"/>
      <c r="D35" s="247"/>
      <c r="E35" s="247"/>
      <c r="F35" s="252"/>
      <c r="G35" s="247"/>
      <c r="H35" s="228"/>
      <c r="I35" s="247"/>
      <c r="J35" s="228"/>
      <c r="K35" s="247"/>
      <c r="L35" s="228"/>
      <c r="M35" s="247"/>
      <c r="N35" s="228"/>
      <c r="O35" s="377">
        <f t="shared" si="2"/>
        <v>0</v>
      </c>
      <c r="P35" s="378">
        <f t="shared" si="3"/>
        <v>0</v>
      </c>
      <c r="Q35" s="247"/>
      <c r="R35" s="247"/>
      <c r="S35" s="247"/>
      <c r="T35" s="247"/>
      <c r="U35" s="270"/>
    </row>
    <row r="36" spans="1:21" ht="15.75" x14ac:dyDescent="0.25">
      <c r="A36" s="657"/>
      <c r="B36" s="658"/>
      <c r="C36" s="247"/>
      <c r="D36" s="247"/>
      <c r="E36" s="247"/>
      <c r="F36" s="252"/>
      <c r="G36" s="247"/>
      <c r="H36" s="228"/>
      <c r="I36" s="247"/>
      <c r="J36" s="228"/>
      <c r="K36" s="247"/>
      <c r="L36" s="228"/>
      <c r="M36" s="247"/>
      <c r="N36" s="228"/>
      <c r="O36" s="377">
        <f t="shared" si="2"/>
        <v>0</v>
      </c>
      <c r="P36" s="378">
        <f t="shared" si="3"/>
        <v>0</v>
      </c>
      <c r="Q36" s="247"/>
      <c r="R36" s="247"/>
      <c r="S36" s="247"/>
      <c r="T36" s="247"/>
      <c r="U36" s="270"/>
    </row>
    <row r="37" spans="1:21" ht="15.75" x14ac:dyDescent="0.25">
      <c r="A37" s="658" t="s">
        <v>1393</v>
      </c>
      <c r="B37" s="658" t="s">
        <v>1397</v>
      </c>
      <c r="C37" s="247"/>
      <c r="D37" s="247"/>
      <c r="E37" s="247"/>
      <c r="F37" s="247"/>
      <c r="G37" s="247"/>
      <c r="H37" s="228"/>
      <c r="I37" s="247"/>
      <c r="J37" s="228"/>
      <c r="K37" s="248"/>
      <c r="L37" s="228"/>
      <c r="M37" s="247"/>
      <c r="N37" s="228"/>
      <c r="O37" s="379">
        <f t="shared" si="2"/>
        <v>0</v>
      </c>
      <c r="P37" s="378">
        <f t="shared" si="3"/>
        <v>0</v>
      </c>
      <c r="Q37" s="247"/>
      <c r="R37" s="247"/>
      <c r="S37" s="247"/>
      <c r="T37" s="247"/>
      <c r="U37" s="323"/>
    </row>
    <row r="38" spans="1:21" ht="15.75" x14ac:dyDescent="0.25">
      <c r="A38" s="658"/>
      <c r="B38" s="658"/>
      <c r="C38" s="247"/>
      <c r="D38" s="247"/>
      <c r="E38" s="247"/>
      <c r="F38" s="247"/>
      <c r="G38" s="247"/>
      <c r="H38" s="228"/>
      <c r="I38" s="247"/>
      <c r="J38" s="228"/>
      <c r="K38" s="248"/>
      <c r="L38" s="228"/>
      <c r="M38" s="247"/>
      <c r="N38" s="228"/>
      <c r="O38" s="379">
        <f t="shared" si="2"/>
        <v>0</v>
      </c>
      <c r="P38" s="378">
        <f t="shared" si="3"/>
        <v>0</v>
      </c>
      <c r="Q38" s="247"/>
      <c r="R38" s="247"/>
      <c r="S38" s="247"/>
      <c r="T38" s="247"/>
      <c r="U38" s="323"/>
    </row>
    <row r="39" spans="1:21" ht="15.75" x14ac:dyDescent="0.25">
      <c r="A39" s="658"/>
      <c r="B39" s="658"/>
      <c r="C39" s="247"/>
      <c r="D39" s="247"/>
      <c r="E39" s="247"/>
      <c r="F39" s="247"/>
      <c r="G39" s="247"/>
      <c r="H39" s="228"/>
      <c r="I39" s="247"/>
      <c r="J39" s="228"/>
      <c r="K39" s="248"/>
      <c r="L39" s="228"/>
      <c r="M39" s="247"/>
      <c r="N39" s="228"/>
      <c r="O39" s="379">
        <f t="shared" si="2"/>
        <v>0</v>
      </c>
      <c r="P39" s="378">
        <f t="shared" si="3"/>
        <v>0</v>
      </c>
      <c r="Q39" s="247"/>
      <c r="R39" s="247"/>
      <c r="S39" s="247"/>
      <c r="T39" s="247"/>
      <c r="U39" s="323"/>
    </row>
    <row r="40" spans="1:21" ht="15.75" x14ac:dyDescent="0.25">
      <c r="A40" s="658"/>
      <c r="B40" s="658"/>
      <c r="C40" s="247"/>
      <c r="D40" s="247"/>
      <c r="E40" s="247"/>
      <c r="F40" s="247"/>
      <c r="G40" s="247"/>
      <c r="H40" s="228"/>
      <c r="I40" s="247"/>
      <c r="J40" s="228"/>
      <c r="K40" s="248"/>
      <c r="L40" s="228"/>
      <c r="M40" s="247"/>
      <c r="N40" s="228"/>
      <c r="O40" s="379">
        <f t="shared" si="2"/>
        <v>0</v>
      </c>
      <c r="P40" s="378">
        <f t="shared" si="3"/>
        <v>0</v>
      </c>
      <c r="Q40" s="247"/>
      <c r="R40" s="247"/>
      <c r="S40" s="247"/>
      <c r="T40" s="247"/>
      <c r="U40" s="323"/>
    </row>
    <row r="41" spans="1:21" ht="15.75" x14ac:dyDescent="0.25">
      <c r="A41" s="658"/>
      <c r="B41" s="658"/>
      <c r="C41" s="247"/>
      <c r="D41" s="247"/>
      <c r="E41" s="247"/>
      <c r="F41" s="247"/>
      <c r="G41" s="247"/>
      <c r="H41" s="228"/>
      <c r="I41" s="247"/>
      <c r="J41" s="228"/>
      <c r="K41" s="248"/>
      <c r="L41" s="228"/>
      <c r="M41" s="247"/>
      <c r="N41" s="228"/>
      <c r="O41" s="379">
        <f t="shared" si="2"/>
        <v>0</v>
      </c>
      <c r="P41" s="378">
        <f t="shared" si="3"/>
        <v>0</v>
      </c>
      <c r="Q41" s="247"/>
      <c r="R41" s="247"/>
      <c r="S41" s="247"/>
      <c r="T41" s="247"/>
      <c r="U41" s="323"/>
    </row>
    <row r="42" spans="1:21" ht="15.75" x14ac:dyDescent="0.25">
      <c r="A42" s="658"/>
      <c r="B42" s="658"/>
      <c r="C42" s="247"/>
      <c r="D42" s="247"/>
      <c r="E42" s="247"/>
      <c r="F42" s="247"/>
      <c r="G42" s="247"/>
      <c r="H42" s="228"/>
      <c r="I42" s="247"/>
      <c r="J42" s="228"/>
      <c r="K42" s="247"/>
      <c r="L42" s="228"/>
      <c r="M42" s="248"/>
      <c r="N42" s="228"/>
      <c r="O42" s="379">
        <f t="shared" si="2"/>
        <v>0</v>
      </c>
      <c r="P42" s="378">
        <f t="shared" si="3"/>
        <v>0</v>
      </c>
      <c r="Q42" s="247"/>
      <c r="R42" s="247"/>
      <c r="S42" s="247"/>
      <c r="T42" s="247"/>
      <c r="U42" s="323"/>
    </row>
    <row r="43" spans="1:21" ht="15.75" x14ac:dyDescent="0.25">
      <c r="A43" s="290"/>
      <c r="B43" s="291"/>
      <c r="C43" s="291"/>
      <c r="D43" s="290" t="s">
        <v>1387</v>
      </c>
      <c r="E43" s="291"/>
      <c r="F43" s="292"/>
      <c r="G43" s="272">
        <f t="shared" ref="G43:P43" si="4">SUM(G10:G42)</f>
        <v>0</v>
      </c>
      <c r="H43" s="273">
        <f t="shared" si="4"/>
        <v>0</v>
      </c>
      <c r="I43" s="272">
        <f t="shared" si="4"/>
        <v>0</v>
      </c>
      <c r="J43" s="273">
        <f t="shared" si="4"/>
        <v>0</v>
      </c>
      <c r="K43" s="272">
        <f t="shared" si="4"/>
        <v>0</v>
      </c>
      <c r="L43" s="273">
        <f t="shared" si="4"/>
        <v>0</v>
      </c>
      <c r="M43" s="272">
        <f t="shared" si="4"/>
        <v>0</v>
      </c>
      <c r="N43" s="273">
        <f t="shared" si="4"/>
        <v>0</v>
      </c>
      <c r="O43" s="273">
        <f t="shared" si="4"/>
        <v>0</v>
      </c>
      <c r="P43" s="273">
        <f t="shared" si="4"/>
        <v>0</v>
      </c>
      <c r="Q43" s="262"/>
      <c r="R43" s="262"/>
      <c r="S43" s="262"/>
      <c r="T43" s="262"/>
      <c r="U43" s="262"/>
    </row>
    <row r="45" spans="1:21" x14ac:dyDescent="0.25">
      <c r="H45"/>
      <c r="J45"/>
      <c r="L45"/>
      <c r="N45"/>
      <c r="P45" s="390"/>
    </row>
    <row r="46" spans="1:21" x14ac:dyDescent="0.25">
      <c r="H46"/>
      <c r="J46"/>
      <c r="L46"/>
      <c r="N46"/>
      <c r="P46" s="390"/>
    </row>
    <row r="47" spans="1:21" x14ac:dyDescent="0.25">
      <c r="H47"/>
      <c r="J47"/>
      <c r="L47"/>
      <c r="N47"/>
      <c r="P47" s="390"/>
    </row>
    <row r="48" spans="1:21" x14ac:dyDescent="0.25">
      <c r="H48"/>
      <c r="J48"/>
      <c r="L48"/>
      <c r="N48"/>
      <c r="P48" s="390"/>
    </row>
    <row r="49" spans="8:16" x14ac:dyDescent="0.25">
      <c r="H49"/>
      <c r="J49"/>
      <c r="L49"/>
      <c r="N49"/>
      <c r="P49" s="390"/>
    </row>
    <row r="50" spans="8:16" x14ac:dyDescent="0.25">
      <c r="H50"/>
      <c r="J50"/>
      <c r="L50"/>
      <c r="N50"/>
      <c r="P50" s="390"/>
    </row>
    <row r="51" spans="8:16" x14ac:dyDescent="0.25">
      <c r="H51"/>
      <c r="J51"/>
      <c r="L51"/>
      <c r="N51"/>
      <c r="P51" s="390"/>
    </row>
    <row r="52" spans="8:16" x14ac:dyDescent="0.25">
      <c r="H52"/>
      <c r="J52"/>
      <c r="L52"/>
      <c r="N52"/>
      <c r="P52" s="390"/>
    </row>
    <row r="53" spans="8:16" x14ac:dyDescent="0.25">
      <c r="H53"/>
      <c r="J53"/>
      <c r="L53"/>
      <c r="N53"/>
      <c r="P53" s="390"/>
    </row>
    <row r="54" spans="8:16" x14ac:dyDescent="0.25">
      <c r="H54"/>
      <c r="J54"/>
      <c r="L54"/>
      <c r="N54"/>
      <c r="P54" s="390"/>
    </row>
    <row r="55" spans="8:16" x14ac:dyDescent="0.25">
      <c r="H55"/>
      <c r="J55"/>
      <c r="L55"/>
      <c r="N55"/>
      <c r="P55" s="390"/>
    </row>
    <row r="56" spans="8:16" x14ac:dyDescent="0.25">
      <c r="H56"/>
      <c r="J56"/>
      <c r="L56"/>
      <c r="N56"/>
      <c r="P56" s="390"/>
    </row>
    <row r="57" spans="8:16" x14ac:dyDescent="0.25">
      <c r="H57"/>
      <c r="J57"/>
      <c r="L57"/>
      <c r="N57"/>
      <c r="P57" s="390"/>
    </row>
    <row r="58" spans="8:16" x14ac:dyDescent="0.25">
      <c r="H58"/>
      <c r="J58"/>
      <c r="L58"/>
      <c r="N58"/>
      <c r="P58" s="390"/>
    </row>
    <row r="59" spans="8:16" x14ac:dyDescent="0.25">
      <c r="H59"/>
      <c r="J59"/>
      <c r="L59"/>
      <c r="N59"/>
      <c r="P59" s="390"/>
    </row>
    <row r="60" spans="8:16" x14ac:dyDescent="0.25">
      <c r="H60"/>
      <c r="J60"/>
      <c r="L60"/>
      <c r="N60"/>
      <c r="P60" s="390"/>
    </row>
    <row r="61" spans="8:16" x14ac:dyDescent="0.25">
      <c r="H61"/>
      <c r="J61"/>
      <c r="L61"/>
      <c r="N61"/>
      <c r="P61" s="390"/>
    </row>
    <row r="62" spans="8:16" x14ac:dyDescent="0.25">
      <c r="H62"/>
      <c r="J62"/>
      <c r="L62"/>
      <c r="N62"/>
      <c r="P62" s="390"/>
    </row>
  </sheetData>
  <mergeCells count="27">
    <mergeCell ref="E6:E8"/>
    <mergeCell ref="A6:A8"/>
    <mergeCell ref="B6:B8"/>
    <mergeCell ref="C6:C8"/>
    <mergeCell ref="D6:D8"/>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B25:B29"/>
    <mergeCell ref="A30:U30"/>
    <mergeCell ref="B31:B36"/>
    <mergeCell ref="B37:B42"/>
    <mergeCell ref="A37:A42"/>
    <mergeCell ref="A31:A3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topLeftCell="F1" workbookViewId="0">
      <pane ySplit="6" topLeftCell="A7" activePane="bottomLeft" state="frozen"/>
      <selection activeCell="P6" sqref="P6"/>
      <selection pane="bottomLeft" activeCell="P27" sqref="P27"/>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31" bestFit="1" customWidth="1"/>
    <col min="9" max="9" width="15.28515625" customWidth="1"/>
    <col min="10" max="10" width="12.140625" style="231" bestFit="1" customWidth="1"/>
    <col min="11" max="11" width="15.28515625" customWidth="1"/>
    <col min="12" max="12" width="12.140625" style="231" bestFit="1" customWidth="1"/>
    <col min="13" max="13" width="15.28515625" customWidth="1"/>
    <col min="14" max="14" width="11.5703125" style="231"/>
    <col min="15" max="15" width="15.28515625" customWidth="1"/>
    <col min="16" max="16" width="15.7109375" style="231" customWidth="1"/>
    <col min="17" max="17" width="14.28515625" hidden="1" customWidth="1"/>
    <col min="18" max="20" width="14.28515625" customWidth="1"/>
    <col min="21" max="21" width="17" customWidth="1"/>
  </cols>
  <sheetData>
    <row r="1" spans="1:21" s="283" customFormat="1" ht="18" customHeight="1" x14ac:dyDescent="0.2">
      <c r="B1" s="282"/>
      <c r="C1" s="282"/>
      <c r="D1" s="282"/>
      <c r="E1" s="282"/>
      <c r="F1" s="282"/>
      <c r="G1" s="282" t="s">
        <v>115</v>
      </c>
      <c r="I1" s="282"/>
      <c r="J1" s="282"/>
      <c r="K1" s="282"/>
      <c r="L1" s="282"/>
      <c r="M1" s="282"/>
      <c r="N1" s="282"/>
      <c r="O1" s="282"/>
      <c r="P1" s="282"/>
      <c r="Q1" s="282"/>
      <c r="R1" s="282"/>
      <c r="S1" s="282"/>
      <c r="T1" s="282"/>
      <c r="U1" s="282"/>
    </row>
    <row r="2" spans="1:21" s="283" customFormat="1" ht="18" customHeight="1" x14ac:dyDescent="0.25">
      <c r="A2" s="316" t="s">
        <v>1350</v>
      </c>
      <c r="B2" s="282"/>
      <c r="C2" s="282"/>
      <c r="D2" s="282"/>
      <c r="E2" s="282"/>
      <c r="F2" s="282"/>
      <c r="G2" s="282"/>
      <c r="I2" s="282"/>
      <c r="J2" s="282"/>
      <c r="K2" s="282"/>
      <c r="L2" s="282"/>
      <c r="M2" s="282"/>
      <c r="N2" s="282"/>
      <c r="O2" s="282"/>
      <c r="P2" s="282"/>
      <c r="Q2" s="282"/>
      <c r="R2" s="282"/>
      <c r="S2" s="282"/>
      <c r="T2" s="282"/>
      <c r="U2" s="282"/>
    </row>
    <row r="3" spans="1:21" s="283" customFormat="1" ht="18.75" x14ac:dyDescent="0.2">
      <c r="A3" s="351" t="s">
        <v>1398</v>
      </c>
      <c r="B3" s="282"/>
      <c r="C3" s="282"/>
      <c r="D3" s="282"/>
      <c r="E3" s="282"/>
      <c r="F3" s="282"/>
      <c r="G3" s="282"/>
      <c r="I3" s="282"/>
      <c r="J3" s="282"/>
      <c r="K3" s="282"/>
      <c r="L3" s="282"/>
      <c r="M3" s="282"/>
      <c r="N3" s="282"/>
      <c r="O3" s="282"/>
      <c r="P3" s="282"/>
      <c r="Q3" s="282"/>
      <c r="R3" s="282"/>
      <c r="S3" s="282"/>
      <c r="T3" s="282"/>
      <c r="U3" s="282"/>
    </row>
    <row r="4" spans="1:21" s="66" customFormat="1" ht="15.75" customHeight="1" x14ac:dyDescent="0.25">
      <c r="A4" s="630" t="s">
        <v>97</v>
      </c>
      <c r="B4" s="632" t="s">
        <v>111</v>
      </c>
      <c r="C4" s="642" t="s">
        <v>86</v>
      </c>
      <c r="D4" s="642" t="s">
        <v>87</v>
      </c>
      <c r="E4" s="642" t="s">
        <v>392</v>
      </c>
      <c r="F4" s="642" t="s">
        <v>88</v>
      </c>
      <c r="G4" s="645" t="s">
        <v>100</v>
      </c>
      <c r="H4" s="647"/>
      <c r="I4" s="647"/>
      <c r="J4" s="647"/>
      <c r="K4" s="647"/>
      <c r="L4" s="647"/>
      <c r="M4" s="647"/>
      <c r="N4" s="646"/>
      <c r="O4" s="651" t="s">
        <v>101</v>
      </c>
      <c r="P4" s="652"/>
      <c r="Q4" s="632" t="s">
        <v>102</v>
      </c>
      <c r="R4" s="632" t="s">
        <v>103</v>
      </c>
      <c r="S4" s="632" t="s">
        <v>110</v>
      </c>
      <c r="T4" s="632" t="s">
        <v>109</v>
      </c>
      <c r="U4" s="648" t="s">
        <v>89</v>
      </c>
    </row>
    <row r="5" spans="1:21" s="66" customFormat="1" ht="15" customHeight="1" x14ac:dyDescent="0.25">
      <c r="A5" s="630"/>
      <c r="B5" s="630"/>
      <c r="C5" s="643"/>
      <c r="D5" s="643"/>
      <c r="E5" s="643"/>
      <c r="F5" s="643"/>
      <c r="G5" s="645" t="s">
        <v>104</v>
      </c>
      <c r="H5" s="646"/>
      <c r="I5" s="645" t="s">
        <v>105</v>
      </c>
      <c r="J5" s="646"/>
      <c r="K5" s="645" t="s">
        <v>106</v>
      </c>
      <c r="L5" s="646"/>
      <c r="M5" s="645" t="s">
        <v>107</v>
      </c>
      <c r="N5" s="646"/>
      <c r="O5" s="653"/>
      <c r="P5" s="654"/>
      <c r="Q5" s="630"/>
      <c r="R5" s="630"/>
      <c r="S5" s="630"/>
      <c r="T5" s="630"/>
      <c r="U5" s="649"/>
    </row>
    <row r="6" spans="1:21" s="67" customFormat="1" ht="25.5" x14ac:dyDescent="0.25">
      <c r="A6" s="631"/>
      <c r="B6" s="631"/>
      <c r="C6" s="644"/>
      <c r="D6" s="644"/>
      <c r="E6" s="644"/>
      <c r="F6" s="644"/>
      <c r="G6" s="434" t="s">
        <v>108</v>
      </c>
      <c r="H6" s="434" t="s">
        <v>12</v>
      </c>
      <c r="I6" s="434" t="s">
        <v>108</v>
      </c>
      <c r="J6" s="434" t="s">
        <v>12</v>
      </c>
      <c r="K6" s="434" t="s">
        <v>108</v>
      </c>
      <c r="L6" s="434" t="s">
        <v>12</v>
      </c>
      <c r="M6" s="434" t="s">
        <v>108</v>
      </c>
      <c r="N6" s="434" t="s">
        <v>12</v>
      </c>
      <c r="O6" s="434" t="s">
        <v>108</v>
      </c>
      <c r="P6" s="434" t="s">
        <v>12</v>
      </c>
      <c r="Q6" s="631"/>
      <c r="R6" s="631"/>
      <c r="S6" s="631"/>
      <c r="T6" s="631"/>
      <c r="U6" s="650"/>
    </row>
    <row r="7" spans="1:21" s="67" customFormat="1" ht="15.75" x14ac:dyDescent="0.25">
      <c r="A7" s="435"/>
      <c r="B7" s="436"/>
      <c r="C7" s="437"/>
      <c r="D7" s="437"/>
      <c r="E7" s="438"/>
      <c r="F7" s="437"/>
      <c r="G7" s="439"/>
      <c r="H7" s="439"/>
      <c r="I7" s="439"/>
      <c r="J7" s="439"/>
      <c r="K7" s="439"/>
      <c r="L7" s="439"/>
      <c r="M7" s="439"/>
      <c r="N7" s="439"/>
      <c r="O7" s="439"/>
      <c r="P7" s="439"/>
      <c r="Q7" s="440"/>
      <c r="R7" s="440"/>
      <c r="S7" s="440"/>
      <c r="T7" s="440"/>
      <c r="U7" s="441"/>
    </row>
    <row r="8" spans="1:21" ht="15.75" x14ac:dyDescent="0.25">
      <c r="A8" s="670" t="s">
        <v>1399</v>
      </c>
      <c r="B8" s="670" t="s">
        <v>112</v>
      </c>
      <c r="C8" s="323"/>
      <c r="D8" s="323"/>
      <c r="E8" s="323"/>
      <c r="F8" s="73"/>
      <c r="G8" s="349"/>
      <c r="H8" s="352"/>
      <c r="I8" s="349"/>
      <c r="J8" s="352"/>
      <c r="K8" s="349"/>
      <c r="L8" s="352"/>
      <c r="M8" s="349"/>
      <c r="N8" s="352"/>
      <c r="O8" s="392">
        <f>G8+I8+K8+M8</f>
        <v>0</v>
      </c>
      <c r="P8" s="393">
        <f>H8+J8+L8+N8</f>
        <v>0</v>
      </c>
      <c r="Q8" s="346"/>
      <c r="R8" s="346"/>
      <c r="S8" s="247"/>
      <c r="T8" s="247"/>
      <c r="U8" s="247"/>
    </row>
    <row r="9" spans="1:21" ht="15.75" x14ac:dyDescent="0.25">
      <c r="A9" s="670"/>
      <c r="B9" s="670"/>
      <c r="C9" s="323"/>
      <c r="D9" s="323"/>
      <c r="E9" s="323"/>
      <c r="F9" s="73"/>
      <c r="G9" s="349"/>
      <c r="H9" s="352"/>
      <c r="I9" s="349"/>
      <c r="J9" s="352"/>
      <c r="K9" s="349"/>
      <c r="L9" s="352"/>
      <c r="M9" s="349"/>
      <c r="N9" s="352"/>
      <c r="O9" s="392">
        <f t="shared" ref="O9:O26" si="0">G9+I9+K9+M9</f>
        <v>0</v>
      </c>
      <c r="P9" s="393">
        <f t="shared" ref="P9:P26" si="1">H9+J9+L9+N9</f>
        <v>0</v>
      </c>
      <c r="Q9" s="346"/>
      <c r="R9" s="346"/>
      <c r="S9" s="247"/>
      <c r="T9" s="247"/>
      <c r="U9" s="247"/>
    </row>
    <row r="10" spans="1:21" ht="15.75" x14ac:dyDescent="0.25">
      <c r="A10" s="670"/>
      <c r="B10" s="670"/>
      <c r="C10" s="323"/>
      <c r="D10" s="323"/>
      <c r="E10" s="323"/>
      <c r="F10" s="73"/>
      <c r="G10" s="349"/>
      <c r="H10" s="352"/>
      <c r="I10" s="349"/>
      <c r="J10" s="352"/>
      <c r="K10" s="349"/>
      <c r="L10" s="352"/>
      <c r="M10" s="349"/>
      <c r="N10" s="352"/>
      <c r="O10" s="392">
        <f t="shared" si="0"/>
        <v>0</v>
      </c>
      <c r="P10" s="393">
        <f t="shared" si="1"/>
        <v>0</v>
      </c>
      <c r="Q10" s="346"/>
      <c r="R10" s="346"/>
      <c r="S10" s="247"/>
      <c r="T10" s="247"/>
      <c r="U10" s="247"/>
    </row>
    <row r="11" spans="1:21" ht="15.75" x14ac:dyDescent="0.25">
      <c r="A11" s="670"/>
      <c r="B11" s="670"/>
      <c r="C11" s="323"/>
      <c r="D11" s="323"/>
      <c r="E11" s="323"/>
      <c r="F11" s="73"/>
      <c r="G11" s="349"/>
      <c r="H11" s="352"/>
      <c r="I11" s="349"/>
      <c r="J11" s="352"/>
      <c r="K11" s="349"/>
      <c r="L11" s="352"/>
      <c r="M11" s="349"/>
      <c r="N11" s="352"/>
      <c r="O11" s="392">
        <f t="shared" si="0"/>
        <v>0</v>
      </c>
      <c r="P11" s="393">
        <f t="shared" si="1"/>
        <v>0</v>
      </c>
      <c r="Q11" s="346"/>
      <c r="R11" s="346"/>
      <c r="S11" s="247"/>
      <c r="T11" s="247"/>
      <c r="U11" s="247"/>
    </row>
    <row r="12" spans="1:21" ht="15.75" x14ac:dyDescent="0.25">
      <c r="A12" s="670"/>
      <c r="B12" s="670"/>
      <c r="C12" s="323"/>
      <c r="D12" s="323"/>
      <c r="E12" s="323"/>
      <c r="F12" s="73"/>
      <c r="G12" s="349"/>
      <c r="H12" s="352"/>
      <c r="I12" s="349"/>
      <c r="J12" s="352"/>
      <c r="K12" s="349"/>
      <c r="L12" s="352"/>
      <c r="M12" s="349"/>
      <c r="N12" s="352"/>
      <c r="O12" s="392">
        <f t="shared" si="0"/>
        <v>0</v>
      </c>
      <c r="P12" s="393">
        <f t="shared" si="1"/>
        <v>0</v>
      </c>
      <c r="Q12" s="346"/>
      <c r="R12" s="346"/>
      <c r="S12" s="247"/>
      <c r="T12" s="247"/>
      <c r="U12" s="247"/>
    </row>
    <row r="13" spans="1:21" ht="15.75" x14ac:dyDescent="0.25">
      <c r="A13" s="670"/>
      <c r="B13" s="670"/>
      <c r="C13" s="323"/>
      <c r="D13" s="323"/>
      <c r="E13" s="323"/>
      <c r="F13" s="73"/>
      <c r="G13" s="349"/>
      <c r="H13" s="352"/>
      <c r="I13" s="349"/>
      <c r="J13" s="352"/>
      <c r="K13" s="349"/>
      <c r="L13" s="352"/>
      <c r="M13" s="349"/>
      <c r="N13" s="352"/>
      <c r="O13" s="392">
        <f t="shared" si="0"/>
        <v>0</v>
      </c>
      <c r="P13" s="393">
        <f t="shared" si="1"/>
        <v>0</v>
      </c>
      <c r="Q13" s="346"/>
      <c r="R13" s="346"/>
      <c r="S13" s="247"/>
      <c r="T13" s="247"/>
      <c r="U13" s="247"/>
    </row>
    <row r="14" spans="1:21" ht="15.75" x14ac:dyDescent="0.25">
      <c r="A14" s="670"/>
      <c r="B14" s="670" t="s">
        <v>113</v>
      </c>
      <c r="C14" s="323"/>
      <c r="D14" s="323"/>
      <c r="E14" s="323"/>
      <c r="F14" s="73"/>
      <c r="G14" s="349"/>
      <c r="H14" s="352"/>
      <c r="I14" s="349"/>
      <c r="J14" s="352"/>
      <c r="K14" s="349"/>
      <c r="L14" s="352"/>
      <c r="M14" s="349"/>
      <c r="N14" s="352"/>
      <c r="O14" s="392">
        <f t="shared" si="0"/>
        <v>0</v>
      </c>
      <c r="P14" s="393">
        <f t="shared" si="1"/>
        <v>0</v>
      </c>
      <c r="Q14" s="346"/>
      <c r="R14" s="346"/>
      <c r="S14" s="247"/>
      <c r="T14" s="247"/>
      <c r="U14" s="247"/>
    </row>
    <row r="15" spans="1:21" ht="15.75" x14ac:dyDescent="0.25">
      <c r="A15" s="670"/>
      <c r="B15" s="670"/>
      <c r="C15" s="323"/>
      <c r="D15" s="323"/>
      <c r="E15" s="323"/>
      <c r="F15" s="73"/>
      <c r="G15" s="349"/>
      <c r="H15" s="352"/>
      <c r="I15" s="349"/>
      <c r="J15" s="352"/>
      <c r="K15" s="349"/>
      <c r="L15" s="352"/>
      <c r="M15" s="349"/>
      <c r="N15" s="352"/>
      <c r="O15" s="392">
        <f t="shared" si="0"/>
        <v>0</v>
      </c>
      <c r="P15" s="393">
        <f t="shared" si="1"/>
        <v>0</v>
      </c>
      <c r="Q15" s="346"/>
      <c r="R15" s="346"/>
      <c r="S15" s="247"/>
      <c r="T15" s="247"/>
      <c r="U15" s="247"/>
    </row>
    <row r="16" spans="1:21" ht="15.75" x14ac:dyDescent="0.25">
      <c r="A16" s="670"/>
      <c r="B16" s="670"/>
      <c r="C16" s="323"/>
      <c r="D16" s="323"/>
      <c r="E16" s="323"/>
      <c r="F16" s="73"/>
      <c r="G16" s="349"/>
      <c r="H16" s="352"/>
      <c r="I16" s="349"/>
      <c r="J16" s="352"/>
      <c r="K16" s="349"/>
      <c r="L16" s="352"/>
      <c r="M16" s="349"/>
      <c r="N16" s="352"/>
      <c r="O16" s="392">
        <f t="shared" si="0"/>
        <v>0</v>
      </c>
      <c r="P16" s="393">
        <f t="shared" si="1"/>
        <v>0</v>
      </c>
      <c r="Q16" s="346"/>
      <c r="R16" s="346"/>
      <c r="S16" s="247"/>
      <c r="T16" s="247"/>
      <c r="U16" s="247"/>
    </row>
    <row r="17" spans="1:21" ht="15.75" x14ac:dyDescent="0.25">
      <c r="A17" s="670"/>
      <c r="B17" s="670"/>
      <c r="C17" s="323"/>
      <c r="D17" s="323"/>
      <c r="E17" s="323"/>
      <c r="F17" s="73"/>
      <c r="G17" s="349"/>
      <c r="H17" s="352"/>
      <c r="I17" s="349"/>
      <c r="J17" s="352"/>
      <c r="K17" s="349"/>
      <c r="L17" s="352"/>
      <c r="M17" s="349"/>
      <c r="N17" s="352"/>
      <c r="O17" s="392">
        <f t="shared" si="0"/>
        <v>0</v>
      </c>
      <c r="P17" s="393">
        <f t="shared" si="1"/>
        <v>0</v>
      </c>
      <c r="Q17" s="346"/>
      <c r="R17" s="346"/>
      <c r="S17" s="247"/>
      <c r="T17" s="247"/>
      <c r="U17" s="247"/>
    </row>
    <row r="18" spans="1:21" ht="15.75" x14ac:dyDescent="0.25">
      <c r="A18" s="670"/>
      <c r="B18" s="670"/>
      <c r="C18" s="323"/>
      <c r="D18" s="323"/>
      <c r="E18" s="323"/>
      <c r="F18" s="73"/>
      <c r="G18" s="349"/>
      <c r="H18" s="352"/>
      <c r="I18" s="349"/>
      <c r="J18" s="352"/>
      <c r="K18" s="349"/>
      <c r="L18" s="352"/>
      <c r="M18" s="349"/>
      <c r="N18" s="352"/>
      <c r="O18" s="392">
        <f t="shared" si="0"/>
        <v>0</v>
      </c>
      <c r="P18" s="393">
        <f t="shared" si="1"/>
        <v>0</v>
      </c>
      <c r="Q18" s="346"/>
      <c r="R18" s="346"/>
      <c r="S18" s="247"/>
      <c r="T18" s="247"/>
      <c r="U18" s="247"/>
    </row>
    <row r="19" spans="1:21" ht="15.75" x14ac:dyDescent="0.25">
      <c r="A19" s="670"/>
      <c r="B19" s="670"/>
      <c r="C19" s="323"/>
      <c r="D19" s="323"/>
      <c r="E19" s="323"/>
      <c r="F19" s="73"/>
      <c r="G19" s="349"/>
      <c r="H19" s="352"/>
      <c r="I19" s="349"/>
      <c r="J19" s="352"/>
      <c r="K19" s="349"/>
      <c r="L19" s="352"/>
      <c r="M19" s="349"/>
      <c r="N19" s="352"/>
      <c r="O19" s="392">
        <f t="shared" si="0"/>
        <v>0</v>
      </c>
      <c r="P19" s="393">
        <f t="shared" si="1"/>
        <v>0</v>
      </c>
      <c r="Q19" s="346"/>
      <c r="R19" s="346"/>
      <c r="S19" s="247"/>
      <c r="T19" s="247"/>
      <c r="U19" s="247"/>
    </row>
    <row r="20" spans="1:21" ht="15.75" x14ac:dyDescent="0.25">
      <c r="A20" s="670"/>
      <c r="B20" s="670" t="s">
        <v>1400</v>
      </c>
      <c r="C20" s="323"/>
      <c r="D20" s="323"/>
      <c r="E20" s="323"/>
      <c r="F20" s="73"/>
      <c r="G20" s="349"/>
      <c r="H20" s="352"/>
      <c r="I20" s="349"/>
      <c r="J20" s="352"/>
      <c r="K20" s="349"/>
      <c r="L20" s="352"/>
      <c r="M20" s="349"/>
      <c r="N20" s="352"/>
      <c r="O20" s="392">
        <f t="shared" si="0"/>
        <v>0</v>
      </c>
      <c r="P20" s="393">
        <f t="shared" si="1"/>
        <v>0</v>
      </c>
      <c r="Q20" s="346"/>
      <c r="R20" s="346"/>
      <c r="S20" s="247"/>
      <c r="T20" s="247"/>
      <c r="U20" s="247"/>
    </row>
    <row r="21" spans="1:21" ht="15.75" x14ac:dyDescent="0.25">
      <c r="A21" s="670"/>
      <c r="B21" s="670"/>
      <c r="C21" s="323"/>
      <c r="D21" s="323"/>
      <c r="E21" s="323"/>
      <c r="F21" s="73"/>
      <c r="G21" s="349"/>
      <c r="H21" s="352"/>
      <c r="I21" s="349"/>
      <c r="J21" s="352"/>
      <c r="K21" s="349"/>
      <c r="L21" s="352"/>
      <c r="M21" s="349"/>
      <c r="N21" s="352"/>
      <c r="O21" s="392">
        <f t="shared" si="0"/>
        <v>0</v>
      </c>
      <c r="P21" s="393">
        <f t="shared" si="1"/>
        <v>0</v>
      </c>
      <c r="Q21" s="346"/>
      <c r="R21" s="346"/>
      <c r="S21" s="247"/>
      <c r="T21" s="247"/>
      <c r="U21" s="247"/>
    </row>
    <row r="22" spans="1:21" ht="15.75" x14ac:dyDescent="0.25">
      <c r="A22" s="670"/>
      <c r="B22" s="670"/>
      <c r="C22" s="323"/>
      <c r="D22" s="323"/>
      <c r="E22" s="323"/>
      <c r="F22" s="73"/>
      <c r="G22" s="349"/>
      <c r="H22" s="352"/>
      <c r="I22" s="349"/>
      <c r="J22" s="352"/>
      <c r="K22" s="349"/>
      <c r="L22" s="352"/>
      <c r="M22" s="349"/>
      <c r="N22" s="352"/>
      <c r="O22" s="392">
        <f t="shared" si="0"/>
        <v>0</v>
      </c>
      <c r="P22" s="393">
        <f t="shared" si="1"/>
        <v>0</v>
      </c>
      <c r="Q22" s="346"/>
      <c r="R22" s="346"/>
      <c r="S22" s="247"/>
      <c r="T22" s="247"/>
      <c r="U22" s="247"/>
    </row>
    <row r="23" spans="1:21" ht="15.75" x14ac:dyDescent="0.25">
      <c r="A23" s="670"/>
      <c r="B23" s="670"/>
      <c r="C23" s="323"/>
      <c r="D23" s="323"/>
      <c r="E23" s="323"/>
      <c r="F23" s="73"/>
      <c r="G23" s="349"/>
      <c r="H23" s="352"/>
      <c r="I23" s="349"/>
      <c r="J23" s="352"/>
      <c r="K23" s="349"/>
      <c r="L23" s="352"/>
      <c r="M23" s="349"/>
      <c r="N23" s="352"/>
      <c r="O23" s="392">
        <f t="shared" si="0"/>
        <v>0</v>
      </c>
      <c r="P23" s="393">
        <f t="shared" si="1"/>
        <v>0</v>
      </c>
      <c r="Q23" s="346"/>
      <c r="R23" s="346"/>
      <c r="S23" s="247"/>
      <c r="T23" s="247"/>
      <c r="U23" s="247"/>
    </row>
    <row r="24" spans="1:21" ht="15.75" x14ac:dyDescent="0.25">
      <c r="A24" s="670"/>
      <c r="B24" s="670"/>
      <c r="C24" s="74"/>
      <c r="D24" s="323"/>
      <c r="E24" s="323"/>
      <c r="F24" s="73"/>
      <c r="G24" s="349"/>
      <c r="H24" s="352"/>
      <c r="I24" s="349"/>
      <c r="J24" s="352"/>
      <c r="K24" s="349"/>
      <c r="L24" s="352"/>
      <c r="M24" s="349"/>
      <c r="N24" s="352"/>
      <c r="O24" s="392">
        <f t="shared" si="0"/>
        <v>0</v>
      </c>
      <c r="P24" s="393">
        <f t="shared" si="1"/>
        <v>0</v>
      </c>
      <c r="Q24" s="346"/>
      <c r="R24" s="346"/>
      <c r="S24" s="247"/>
      <c r="T24" s="247"/>
      <c r="U24" s="247"/>
    </row>
    <row r="25" spans="1:21" ht="15.75" x14ac:dyDescent="0.25">
      <c r="A25" s="670"/>
      <c r="B25" s="670"/>
      <c r="C25" s="74"/>
      <c r="D25" s="323"/>
      <c r="E25" s="323"/>
      <c r="F25" s="73"/>
      <c r="G25" s="349"/>
      <c r="H25" s="352"/>
      <c r="I25" s="349"/>
      <c r="J25" s="352"/>
      <c r="K25" s="349"/>
      <c r="L25" s="352"/>
      <c r="M25" s="349"/>
      <c r="N25" s="352"/>
      <c r="O25" s="392">
        <f t="shared" si="0"/>
        <v>0</v>
      </c>
      <c r="P25" s="393">
        <f t="shared" si="1"/>
        <v>0</v>
      </c>
      <c r="Q25" s="346"/>
      <c r="R25" s="346"/>
      <c r="S25" s="247"/>
      <c r="T25" s="247"/>
      <c r="U25" s="247"/>
    </row>
    <row r="26" spans="1:21" ht="15.75" x14ac:dyDescent="0.25">
      <c r="A26" s="670"/>
      <c r="B26" s="670"/>
      <c r="C26" s="323"/>
      <c r="D26" s="323"/>
      <c r="E26" s="323"/>
      <c r="F26" s="73"/>
      <c r="G26" s="349"/>
      <c r="H26" s="352"/>
      <c r="I26" s="349"/>
      <c r="J26" s="352"/>
      <c r="K26" s="349"/>
      <c r="L26" s="352"/>
      <c r="M26" s="349"/>
      <c r="N26" s="352"/>
      <c r="O26" s="392">
        <f t="shared" si="0"/>
        <v>0</v>
      </c>
      <c r="P26" s="393">
        <f t="shared" si="1"/>
        <v>0</v>
      </c>
      <c r="Q26" s="346"/>
      <c r="R26" s="346"/>
      <c r="S26" s="247"/>
      <c r="T26" s="247"/>
      <c r="U26" s="247"/>
    </row>
    <row r="27" spans="1:21" s="284" customFormat="1" ht="15.75" x14ac:dyDescent="0.2">
      <c r="A27" s="296"/>
      <c r="B27" s="297"/>
      <c r="C27" s="296" t="s">
        <v>114</v>
      </c>
      <c r="D27" s="297"/>
      <c r="E27" s="297"/>
      <c r="F27" s="298"/>
      <c r="G27" s="262">
        <f t="shared" ref="G27:P27" si="2">SUM(G8:G26)</f>
        <v>0</v>
      </c>
      <c r="H27" s="230">
        <f t="shared" si="2"/>
        <v>0</v>
      </c>
      <c r="I27" s="262">
        <f t="shared" si="2"/>
        <v>0</v>
      </c>
      <c r="J27" s="230">
        <f t="shared" si="2"/>
        <v>0</v>
      </c>
      <c r="K27" s="262">
        <f t="shared" si="2"/>
        <v>0</v>
      </c>
      <c r="L27" s="230">
        <f t="shared" si="2"/>
        <v>0</v>
      </c>
      <c r="M27" s="262">
        <f t="shared" si="2"/>
        <v>0</v>
      </c>
      <c r="N27" s="230">
        <f t="shared" si="2"/>
        <v>0</v>
      </c>
      <c r="O27" s="230">
        <f t="shared" si="2"/>
        <v>0</v>
      </c>
      <c r="P27" s="230">
        <f t="shared" si="2"/>
        <v>0</v>
      </c>
      <c r="Q27" s="262"/>
      <c r="R27" s="262"/>
      <c r="S27" s="262"/>
      <c r="T27" s="262"/>
      <c r="U27" s="262"/>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8:A26"/>
    <mergeCell ref="A4:A6"/>
    <mergeCell ref="B4:B6"/>
    <mergeCell ref="C4:C6"/>
    <mergeCell ref="B20:B26"/>
    <mergeCell ref="B8:B13"/>
    <mergeCell ref="B14:B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A4" workbookViewId="0">
      <selection activeCell="F11" sqref="F11"/>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3" customWidth="1"/>
    <col min="10" max="10" width="15.85546875" style="86" bestFit="1" customWidth="1"/>
    <col min="11" max="16384" width="11.5703125" style="86"/>
  </cols>
  <sheetData>
    <row r="2" spans="2:9" ht="16.5" thickBot="1" x14ac:dyDescent="0.3">
      <c r="H2" s="589" t="s">
        <v>1369</v>
      </c>
      <c r="I2" s="589"/>
    </row>
    <row r="3" spans="2:9" ht="19.5" thickBot="1" x14ac:dyDescent="0.3">
      <c r="B3" s="81" t="s">
        <v>21</v>
      </c>
      <c r="C3" s="81" t="s">
        <v>391</v>
      </c>
      <c r="H3" s="416" t="s">
        <v>390</v>
      </c>
      <c r="I3" s="417" t="s">
        <v>391</v>
      </c>
    </row>
    <row r="4" spans="2:9" ht="18.75" x14ac:dyDescent="0.25">
      <c r="B4" s="82" t="s">
        <v>122</v>
      </c>
      <c r="C4" s="198">
        <f>'1. TALLERES SEMINARIOS'!D5</f>
        <v>0</v>
      </c>
      <c r="H4" s="409" t="s">
        <v>1357</v>
      </c>
      <c r="I4" s="412">
        <f>'1. Desarrollo e Innov. Curricu.'!P28</f>
        <v>0</v>
      </c>
    </row>
    <row r="5" spans="2:9" ht="18.75" x14ac:dyDescent="0.25">
      <c r="B5" s="82" t="s">
        <v>415</v>
      </c>
      <c r="C5" s="198">
        <f>'2. CONTRATACION DE PERSONAL'!D5</f>
        <v>3095333.333333333</v>
      </c>
      <c r="H5" s="410" t="s">
        <v>1359</v>
      </c>
      <c r="I5" s="413">
        <f>'10. Posgrado'!P33</f>
        <v>0</v>
      </c>
    </row>
    <row r="6" spans="2:9" ht="18.75" x14ac:dyDescent="0.25">
      <c r="B6" s="82" t="s">
        <v>126</v>
      </c>
      <c r="C6" s="198">
        <f>'3. EQUIPO DE OFICINA'!D5</f>
        <v>0</v>
      </c>
      <c r="H6" s="410" t="s">
        <v>471</v>
      </c>
      <c r="I6" s="413">
        <f>'3. Vinculación Univ. Sociedad'!P74</f>
        <v>0</v>
      </c>
    </row>
    <row r="7" spans="2:9" ht="19.5" thickBot="1" x14ac:dyDescent="0.3">
      <c r="B7" s="82" t="s">
        <v>416</v>
      </c>
      <c r="C7" s="198">
        <f>'4. EQUIPO TECNOLÓGICOS'!D5</f>
        <v>0</v>
      </c>
      <c r="E7" s="420" t="s">
        <v>119</v>
      </c>
      <c r="F7" s="429" t="s">
        <v>1475</v>
      </c>
      <c r="H7" s="410" t="s">
        <v>1358</v>
      </c>
      <c r="I7" s="413">
        <f>'4. Docencia y Profesorado Univ.'!P21</f>
        <v>0</v>
      </c>
    </row>
    <row r="8" spans="2:9" ht="18.75" x14ac:dyDescent="0.25">
      <c r="B8" s="82" t="s">
        <v>127</v>
      </c>
      <c r="C8" s="520">
        <f>'5. ACTIVIDADES ESPECIALES'!D5</f>
        <v>2002027.67</v>
      </c>
      <c r="E8" s="425" t="s">
        <v>1477</v>
      </c>
      <c r="F8" s="426">
        <f>Presupuesto!D566</f>
        <v>4157361.0033333334</v>
      </c>
      <c r="H8" s="410" t="s">
        <v>1360</v>
      </c>
      <c r="I8" s="413">
        <f>'5. Estudiantes y Graduados'!P43</f>
        <v>0</v>
      </c>
    </row>
    <row r="9" spans="2:9" ht="19.5" thickBot="1" x14ac:dyDescent="0.3">
      <c r="B9" s="92" t="s">
        <v>386</v>
      </c>
      <c r="C9" s="83">
        <f>'6. Becas'!D5</f>
        <v>0</v>
      </c>
      <c r="E9" s="427" t="s">
        <v>1502</v>
      </c>
      <c r="F9" s="428">
        <f>Presupuesto!E566</f>
        <v>940000</v>
      </c>
      <c r="H9" s="410" t="s">
        <v>472</v>
      </c>
      <c r="I9" s="413">
        <f>'6. Gestión del Conocimiento'!P27</f>
        <v>0</v>
      </c>
    </row>
    <row r="10" spans="2:9" ht="19.5" thickBot="1" x14ac:dyDescent="0.3">
      <c r="B10" s="92" t="s">
        <v>387</v>
      </c>
      <c r="C10" s="83">
        <f>'7. Infraestructura'!D5</f>
        <v>0</v>
      </c>
      <c r="E10" s="430" t="s">
        <v>1476</v>
      </c>
      <c r="F10" s="431">
        <f>Presupuesto!F566</f>
        <v>5097361.0033333339</v>
      </c>
      <c r="G10" s="111"/>
      <c r="H10" s="410" t="s">
        <v>1361</v>
      </c>
      <c r="I10" s="414">
        <f>'7. Lo Esencial de la Reforma U.'!P34</f>
        <v>0</v>
      </c>
    </row>
    <row r="11" spans="2:9" ht="18.75" x14ac:dyDescent="0.25">
      <c r="B11" s="82" t="s">
        <v>418</v>
      </c>
      <c r="C11" s="83">
        <f>'8. Venta de Servicios'!D5</f>
        <v>0</v>
      </c>
      <c r="E11" s="432" t="s">
        <v>405</v>
      </c>
      <c r="F11" s="433">
        <f>Presupuesto!AR566</f>
        <v>600000</v>
      </c>
      <c r="G11" s="111"/>
      <c r="H11" s="410" t="s">
        <v>1470</v>
      </c>
      <c r="I11" s="414">
        <f>'8. Asegura. de la Calid. y M'!P36</f>
        <v>0</v>
      </c>
    </row>
    <row r="12" spans="2:9" ht="18.75" x14ac:dyDescent="0.25">
      <c r="B12" s="92"/>
      <c r="C12" s="83"/>
      <c r="F12" s="111"/>
      <c r="G12" s="111"/>
      <c r="H12" s="410" t="s">
        <v>1363</v>
      </c>
      <c r="I12" s="414">
        <f>'9. Cultura de Inno. Insti...'!P21</f>
        <v>0</v>
      </c>
    </row>
    <row r="13" spans="2:9" ht="24" thickBot="1" x14ac:dyDescent="0.3">
      <c r="B13" s="84" t="s">
        <v>125</v>
      </c>
      <c r="C13" s="424">
        <f>SUM(C4:C12)</f>
        <v>5097361.0033333329</v>
      </c>
      <c r="F13" s="111"/>
      <c r="G13" s="111"/>
      <c r="H13" s="411" t="s">
        <v>1446</v>
      </c>
      <c r="I13" s="415">
        <f>'10. Posgrado'!P21</f>
        <v>5097361.0033333329</v>
      </c>
    </row>
    <row r="14" spans="2:9" ht="23.25" x14ac:dyDescent="0.25">
      <c r="B14" s="84"/>
      <c r="C14" s="85"/>
      <c r="E14" s="153"/>
      <c r="F14" s="111"/>
      <c r="G14" s="111"/>
      <c r="H14" s="418" t="s">
        <v>125</v>
      </c>
      <c r="I14" s="419">
        <f>SUM(I4:I13)</f>
        <v>5097361.0033333329</v>
      </c>
    </row>
    <row r="15" spans="2:9" ht="15.75" x14ac:dyDescent="0.25">
      <c r="F15" s="111"/>
      <c r="G15" s="111"/>
      <c r="H15" s="590"/>
      <c r="I15" s="590"/>
    </row>
    <row r="16" spans="2:9" ht="16.5" thickBot="1" x14ac:dyDescent="0.3">
      <c r="F16" s="111"/>
      <c r="G16" s="518">
        <f>F10-I13</f>
        <v>0</v>
      </c>
      <c r="H16" s="591" t="s">
        <v>1371</v>
      </c>
      <c r="I16" s="591"/>
    </row>
    <row r="17" spans="2:15" ht="15.75" thickBot="1" x14ac:dyDescent="0.3">
      <c r="F17" s="111"/>
      <c r="G17" s="111"/>
      <c r="H17" s="420" t="s">
        <v>390</v>
      </c>
      <c r="I17" s="421" t="s">
        <v>391</v>
      </c>
      <c r="J17" s="193"/>
    </row>
    <row r="18" spans="2:15" x14ac:dyDescent="0.25">
      <c r="H18" s="473" t="s">
        <v>1364</v>
      </c>
      <c r="I18" s="474">
        <f>'11. Gestion Administrativa'!P39</f>
        <v>0</v>
      </c>
      <c r="J18" s="193"/>
    </row>
    <row r="19" spans="2:15" x14ac:dyDescent="0.25">
      <c r="H19" s="475" t="s">
        <v>1365</v>
      </c>
      <c r="I19" s="476">
        <f>'12. Gestión del Talento Humano'!P21</f>
        <v>0</v>
      </c>
      <c r="J19" s="193"/>
    </row>
    <row r="20" spans="2:15" x14ac:dyDescent="0.25">
      <c r="B20" s="467" t="s">
        <v>1497</v>
      </c>
      <c r="C20" s="468">
        <v>21.981300000000001</v>
      </c>
      <c r="D20" s="467" t="s">
        <v>1500</v>
      </c>
      <c r="E20" s="469"/>
      <c r="H20" s="475" t="s">
        <v>1366</v>
      </c>
      <c r="I20" s="476">
        <f>'13. Gestión Académica'!P21</f>
        <v>0</v>
      </c>
      <c r="J20" s="193"/>
    </row>
    <row r="21" spans="2:15" x14ac:dyDescent="0.25">
      <c r="H21" s="475" t="s">
        <v>1367</v>
      </c>
      <c r="I21" s="476">
        <f>'14. Internacional... de la E.S.'!P36</f>
        <v>0</v>
      </c>
      <c r="J21" s="193"/>
    </row>
    <row r="22" spans="2:15" x14ac:dyDescent="0.25">
      <c r="H22" s="477" t="s">
        <v>1368</v>
      </c>
      <c r="I22" s="478">
        <f>'15. Gobernabilidad y Proceso...'!P29</f>
        <v>0</v>
      </c>
      <c r="J22" s="193"/>
    </row>
    <row r="23" spans="2:15" x14ac:dyDescent="0.25">
      <c r="H23" s="479" t="s">
        <v>1471</v>
      </c>
      <c r="I23" s="480">
        <f>'16. Desa. del Sistema Educ.Sup.'!P70</f>
        <v>0</v>
      </c>
      <c r="J23" s="193"/>
    </row>
    <row r="24" spans="2:15" s="459" customFormat="1" ht="15.75" thickBot="1" x14ac:dyDescent="0.3">
      <c r="H24" s="481" t="s">
        <v>1509</v>
      </c>
      <c r="I24" s="482">
        <f>'17. Gestión TIC'!P74</f>
        <v>0</v>
      </c>
      <c r="J24" s="193"/>
    </row>
    <row r="25" spans="2:15" ht="15.75" thickBot="1" x14ac:dyDescent="0.3">
      <c r="H25" s="471" t="s">
        <v>125</v>
      </c>
      <c r="I25" s="472">
        <f>SUM(I18:I23)</f>
        <v>0</v>
      </c>
    </row>
    <row r="26" spans="2:15" ht="15.75" thickBot="1" x14ac:dyDescent="0.3"/>
    <row r="27" spans="2:15" ht="15.75" thickBot="1" x14ac:dyDescent="0.3">
      <c r="H27" s="422" t="s">
        <v>1370</v>
      </c>
      <c r="I27" s="423">
        <f>I14+I25</f>
        <v>5097361.0033333329</v>
      </c>
    </row>
    <row r="28" spans="2:15" x14ac:dyDescent="0.25">
      <c r="H28" s="339"/>
      <c r="I28" s="340"/>
    </row>
    <row r="29" spans="2:15" x14ac:dyDescent="0.25">
      <c r="H29" s="339"/>
      <c r="I29" s="340"/>
    </row>
    <row r="30" spans="2:15" x14ac:dyDescent="0.25">
      <c r="H30" s="193"/>
    </row>
    <row r="31" spans="2:15" x14ac:dyDescent="0.25">
      <c r="B31" s="86" t="s">
        <v>482</v>
      </c>
      <c r="C31" s="86" t="s">
        <v>483</v>
      </c>
      <c r="D31" s="86" t="s">
        <v>484</v>
      </c>
      <c r="E31" s="86" t="s">
        <v>485</v>
      </c>
      <c r="F31" s="86" t="s">
        <v>486</v>
      </c>
      <c r="G31" s="86" t="s">
        <v>487</v>
      </c>
      <c r="H31" s="86" t="s">
        <v>488</v>
      </c>
      <c r="I31" s="193" t="s">
        <v>489</v>
      </c>
      <c r="J31" s="86" t="s">
        <v>490</v>
      </c>
      <c r="K31" s="86" t="s">
        <v>491</v>
      </c>
      <c r="L31" s="86" t="s">
        <v>492</v>
      </c>
      <c r="M31" s="86" t="s">
        <v>493</v>
      </c>
      <c r="N31" s="86" t="s">
        <v>494</v>
      </c>
      <c r="O31" s="86" t="s">
        <v>495</v>
      </c>
    </row>
    <row r="33" spans="2:8" x14ac:dyDescent="0.25">
      <c r="H33" s="153"/>
    </row>
    <row r="35" spans="2:8" ht="18.75" x14ac:dyDescent="0.25">
      <c r="B35" s="82"/>
      <c r="C35" s="83"/>
    </row>
    <row r="36" spans="2:8" ht="18.75" x14ac:dyDescent="0.25">
      <c r="B36" s="82"/>
      <c r="C36" s="83"/>
    </row>
    <row r="37" spans="2:8" x14ac:dyDescent="0.25">
      <c r="B37" s="194" t="s">
        <v>413</v>
      </c>
    </row>
    <row r="39" spans="2:8" ht="18.75" x14ac:dyDescent="0.25">
      <c r="B39" s="81" t="s">
        <v>21</v>
      </c>
      <c r="C39" s="81" t="s">
        <v>55</v>
      </c>
      <c r="D39" s="234" t="s">
        <v>475</v>
      </c>
    </row>
    <row r="40" spans="2:8" ht="18.75" x14ac:dyDescent="0.25">
      <c r="B40" s="86" t="s">
        <v>482</v>
      </c>
      <c r="C40" s="164">
        <f>SUMIF('2. CONTRATACION DE PERSONAL'!C:C,'Cuadro Resumen'!$B$40:$B$56,'2. CONTRATACION DE PERSONAL'!D:D)</f>
        <v>0</v>
      </c>
      <c r="D40" s="235">
        <f>SUMIF('2. CONTRATACION DE PERSONAL'!$C:$C,'Cuadro Resumen'!$B$40:$B$56,'2. CONTRATACION DE PERSONAL'!$G:$G)</f>
        <v>0</v>
      </c>
    </row>
    <row r="41" spans="2:8" ht="18.75" x14ac:dyDescent="0.25">
      <c r="B41" s="86" t="s">
        <v>483</v>
      </c>
      <c r="C41" s="164">
        <f>SUMIF('2. CONTRATACION DE PERSONAL'!C:C,'Cuadro Resumen'!$B$40:$B$56,'2. CONTRATACION DE PERSONAL'!D:D)</f>
        <v>0</v>
      </c>
      <c r="D41" s="235">
        <f>SUMIF('2. CONTRATACION DE PERSONAL'!$C:$C,'Cuadro Resumen'!$B$40:$B$56,'2. CONTRATACION DE PERSONAL'!$G:$G)</f>
        <v>0</v>
      </c>
    </row>
    <row r="42" spans="2:8" ht="18.75" x14ac:dyDescent="0.25">
      <c r="B42" s="86" t="s">
        <v>484</v>
      </c>
      <c r="C42" s="164">
        <f>SUMIF('2. CONTRATACION DE PERSONAL'!C:C,'Cuadro Resumen'!$B$40:$B$56,'2. CONTRATACION DE PERSONAL'!D:D)</f>
        <v>0</v>
      </c>
      <c r="D42" s="235">
        <f>SUMIF('2. CONTRATACION DE PERSONAL'!$C:$C,'Cuadro Resumen'!$B$40:$B$56,'2. CONTRATACION DE PERSONAL'!$G:$G)</f>
        <v>0</v>
      </c>
    </row>
    <row r="43" spans="2:8" ht="18.75" x14ac:dyDescent="0.25">
      <c r="B43" s="86" t="s">
        <v>485</v>
      </c>
      <c r="C43" s="164">
        <f>SUMIF('2. CONTRATACION DE PERSONAL'!C:C,'Cuadro Resumen'!$B$40:$B$56,'2. CONTRATACION DE PERSONAL'!D:D)</f>
        <v>0</v>
      </c>
      <c r="D43" s="235">
        <f>SUMIF('2. CONTRATACION DE PERSONAL'!$C:$C,'Cuadro Resumen'!$B$40:$B$56,'2. CONTRATACION DE PERSONAL'!$G:$G)</f>
        <v>0</v>
      </c>
    </row>
    <row r="44" spans="2:8" ht="18.75" x14ac:dyDescent="0.25">
      <c r="B44" s="86" t="s">
        <v>486</v>
      </c>
      <c r="C44" s="164">
        <f>SUMIF('2. CONTRATACION DE PERSONAL'!C:C,'Cuadro Resumen'!$B$40:$B$56,'2. CONTRATACION DE PERSONAL'!D:D)</f>
        <v>0</v>
      </c>
      <c r="D44" s="235">
        <f>SUMIF('2. CONTRATACION DE PERSONAL'!$C:$C,'Cuadro Resumen'!$B$40:$B$56,'2. CONTRATACION DE PERSONAL'!$G:$G)</f>
        <v>0</v>
      </c>
    </row>
    <row r="45" spans="2:8" ht="18.75" x14ac:dyDescent="0.25">
      <c r="B45" s="86" t="s">
        <v>487</v>
      </c>
      <c r="C45" s="164">
        <f>SUMIF('2. CONTRATACION DE PERSONAL'!C:C,'Cuadro Resumen'!$B$40:$B$56,'2. CONTRATACION DE PERSONAL'!D:D)</f>
        <v>0</v>
      </c>
      <c r="D45" s="235">
        <f>SUMIF('2. CONTRATACION DE PERSONAL'!$C:$C,'Cuadro Resumen'!$B$40:$B$56,'2. CONTRATACION DE PERSONAL'!$G:$G)</f>
        <v>0</v>
      </c>
    </row>
    <row r="46" spans="2:8" ht="18.75" x14ac:dyDescent="0.25">
      <c r="B46" s="86" t="s">
        <v>488</v>
      </c>
      <c r="C46" s="164">
        <f>SUMIF('2. CONTRATACION DE PERSONAL'!C:C,'Cuadro Resumen'!$B$40:$B$56,'2. CONTRATACION DE PERSONAL'!D:D)</f>
        <v>0</v>
      </c>
      <c r="D46" s="235">
        <f>SUMIF('2. CONTRATACION DE PERSONAL'!$C:$C,'Cuadro Resumen'!$B$40:$B$56,'2. CONTRATACION DE PERSONAL'!$G:$G)</f>
        <v>0</v>
      </c>
    </row>
    <row r="47" spans="2:8" ht="18.75" x14ac:dyDescent="0.25">
      <c r="B47" s="86" t="s">
        <v>489</v>
      </c>
      <c r="C47" s="164">
        <f>SUMIF('2. CONTRATACION DE PERSONAL'!C:C,'Cuadro Resumen'!$B$40:$B$56,'2. CONTRATACION DE PERSONAL'!D:D)</f>
        <v>0</v>
      </c>
      <c r="D47" s="235">
        <f>SUMIF('2. CONTRATACION DE PERSONAL'!$C:$C,'Cuadro Resumen'!$B$40:$B$56,'2. CONTRATACION DE PERSONAL'!$G:$G)</f>
        <v>0</v>
      </c>
    </row>
    <row r="48" spans="2:8" ht="18.75" x14ac:dyDescent="0.25">
      <c r="B48" s="86" t="s">
        <v>490</v>
      </c>
      <c r="C48" s="164">
        <f>SUMIF('2. CONTRATACION DE PERSONAL'!C:C,'Cuadro Resumen'!$B$40:$B$56,'2. CONTRATACION DE PERSONAL'!D:D)</f>
        <v>0</v>
      </c>
      <c r="D48" s="235">
        <f>SUMIF('2. CONTRATACION DE PERSONAL'!$C:$C,'Cuadro Resumen'!$B$40:$B$56,'2. CONTRATACION DE PERSONAL'!$G:$G)</f>
        <v>0</v>
      </c>
    </row>
    <row r="49" spans="2:4" ht="18.75" x14ac:dyDescent="0.25">
      <c r="B49" s="86" t="s">
        <v>491</v>
      </c>
      <c r="C49" s="164">
        <f>SUMIF('2. CONTRATACION DE PERSONAL'!C:C,'Cuadro Resumen'!$B$40:$B$56,'2. CONTRATACION DE PERSONAL'!D:D)</f>
        <v>0</v>
      </c>
      <c r="D49" s="235">
        <f>SUMIF('2. CONTRATACION DE PERSONAL'!$C:$C,'Cuadro Resumen'!$B$40:$B$56,'2. CONTRATACION DE PERSONAL'!$G:$G)</f>
        <v>0</v>
      </c>
    </row>
    <row r="50" spans="2:4" ht="18.75" x14ac:dyDescent="0.25">
      <c r="B50" s="86" t="s">
        <v>492</v>
      </c>
      <c r="C50" s="164">
        <f>SUMIF('2. CONTRATACION DE PERSONAL'!C:C,'Cuadro Resumen'!$B$40:$B$56,'2. CONTRATACION DE PERSONAL'!D:D)</f>
        <v>0</v>
      </c>
      <c r="D50" s="235">
        <f>SUMIF('2. CONTRATACION DE PERSONAL'!$C:$C,'Cuadro Resumen'!$B$40:$B$56,'2. CONTRATACION DE PERSONAL'!$G:$G)</f>
        <v>0</v>
      </c>
    </row>
    <row r="51" spans="2:4" ht="18.75" x14ac:dyDescent="0.25">
      <c r="B51" s="86" t="s">
        <v>493</v>
      </c>
      <c r="C51" s="164">
        <f>SUMIF('2. CONTRATACION DE PERSONAL'!C:C,'Cuadro Resumen'!$B$40:$B$56,'2. CONTRATACION DE PERSONAL'!D:D)</f>
        <v>0</v>
      </c>
      <c r="D51" s="235">
        <f>SUMIF('2. CONTRATACION DE PERSONAL'!$C:$C,'Cuadro Resumen'!$B$40:$B$56,'2. CONTRATACION DE PERSONAL'!$G:$G)</f>
        <v>0</v>
      </c>
    </row>
    <row r="52" spans="2:4" ht="18.75" x14ac:dyDescent="0.25">
      <c r="B52" s="86" t="s">
        <v>494</v>
      </c>
      <c r="C52" s="164">
        <f>SUMIF('2. CONTRATACION DE PERSONAL'!C:C,'Cuadro Resumen'!$B$40:$B$56,'2. CONTRATACION DE PERSONAL'!D:D)</f>
        <v>0</v>
      </c>
      <c r="D52" s="235">
        <f>SUMIF('2. CONTRATACION DE PERSONAL'!$C:$C,'Cuadro Resumen'!$B$40:$B$56,'2. CONTRATACION DE PERSONAL'!$G:$G)</f>
        <v>0</v>
      </c>
    </row>
    <row r="53" spans="2:4" ht="18.75" x14ac:dyDescent="0.25">
      <c r="B53" s="86" t="s">
        <v>495</v>
      </c>
      <c r="C53" s="164">
        <f>SUMIF('2. CONTRATACION DE PERSONAL'!C:C,'Cuadro Resumen'!$B$40:$B$56,'2. CONTRATACION DE PERSONAL'!D:D)</f>
        <v>0</v>
      </c>
      <c r="D53" s="235">
        <f>SUMIF('2. CONTRATACION DE PERSONAL'!$C:$C,'Cuadro Resumen'!$B$40:$B$56,'2. CONTRATACION DE PERSONAL'!$G:$G)</f>
        <v>0</v>
      </c>
    </row>
    <row r="54" spans="2:4" ht="18.75" x14ac:dyDescent="0.25">
      <c r="B54" s="82" t="s">
        <v>83</v>
      </c>
      <c r="C54" s="164">
        <f>SUMIF('2. CONTRATACION DE PERSONAL'!C:C,'Cuadro Resumen'!$B$40:$B$56,'2. CONTRATACION DE PERSONAL'!D:D)</f>
        <v>20</v>
      </c>
      <c r="D54" s="235">
        <f>SUMIF('2. CONTRATACION DE PERSONAL'!$C:$C,'Cuadro Resumen'!$B$40:$B$56,'2. CONTRATACION DE PERSONAL'!$G:$G)</f>
        <v>3022000</v>
      </c>
    </row>
    <row r="55" spans="2:4" ht="18.75" x14ac:dyDescent="0.25">
      <c r="B55" s="82" t="s">
        <v>60</v>
      </c>
      <c r="C55" s="164">
        <f>SUMIF('2. CONTRATACION DE PERSONAL'!C:C,'Cuadro Resumen'!$B$40:$B$56,'2. CONTRATACION DE PERSONAL'!D:D)</f>
        <v>0</v>
      </c>
      <c r="D55" s="235">
        <f>SUMIF('2. CONTRATACION DE PERSONAL'!$C:$C,'Cuadro Resumen'!$B$40:$B$56,'2. CONTRATACION DE PERSONAL'!$G:$G)</f>
        <v>0</v>
      </c>
    </row>
    <row r="56" spans="2:4" ht="18.75" x14ac:dyDescent="0.25">
      <c r="B56" s="82" t="s">
        <v>61</v>
      </c>
      <c r="C56" s="164">
        <f>SUMIF('2. CONTRATACION DE PERSONAL'!C:C,'Cuadro Resumen'!$B$40:$B$56,'2. CONTRATACION DE PERSONAL'!D:D)</f>
        <v>0</v>
      </c>
      <c r="D56" s="235">
        <f>SUMIF('2. CONTRATACION DE PERSONAL'!$C:$C,'Cuadro Resumen'!$B$40:$B$56,'2. CONTRATACION DE PERSONAL'!$G:$G)</f>
        <v>0</v>
      </c>
    </row>
    <row r="57" spans="2:4" ht="23.25" x14ac:dyDescent="0.25">
      <c r="B57" s="84" t="s">
        <v>125</v>
      </c>
      <c r="C57" s="165">
        <f>SUBTOTAL(109,C40:C56)</f>
        <v>20</v>
      </c>
      <c r="D57" s="235">
        <f>SUM(D40:D56)</f>
        <v>3022000</v>
      </c>
    </row>
    <row r="66" spans="2:4" x14ac:dyDescent="0.25">
      <c r="B66" s="194" t="s">
        <v>380</v>
      </c>
    </row>
    <row r="68" spans="2:4" ht="18.75" x14ac:dyDescent="0.25">
      <c r="B68" s="81" t="s">
        <v>21</v>
      </c>
      <c r="C68" s="81" t="s">
        <v>55</v>
      </c>
      <c r="D68" s="234" t="s">
        <v>475</v>
      </c>
    </row>
    <row r="69" spans="2:4" ht="18.75" x14ac:dyDescent="0.25">
      <c r="B69" s="82" t="s">
        <v>63</v>
      </c>
      <c r="C69" s="83">
        <f>SUMIF('3. EQUIPO DE OFICINA'!C:C,'Cuadro Resumen'!$B$69:$B$78,'3. EQUIPO DE OFICINA'!D:D)</f>
        <v>0</v>
      </c>
      <c r="D69" s="236">
        <f>SUMIF('3. EQUIPO DE OFICINA'!$C:$C,'Cuadro Resumen'!$B$69:$B$78,'3. EQUIPO DE OFICINA'!$F:$F)</f>
        <v>0</v>
      </c>
    </row>
    <row r="70" spans="2:4" ht="18.75" x14ac:dyDescent="0.25">
      <c r="B70" s="92" t="s">
        <v>64</v>
      </c>
      <c r="C70" s="83">
        <f>SUMIF('3. EQUIPO DE OFICINA'!C:C,'Cuadro Resumen'!$B$69:$B$78,'3. EQUIPO DE OFICINA'!D:D)</f>
        <v>0</v>
      </c>
      <c r="D70" s="236">
        <f>SUMIF('3. EQUIPO DE OFICINA'!$C:$C,'Cuadro Resumen'!$B$69:$B$78,'3. EQUIPO DE OFICINA'!$F:$F)</f>
        <v>0</v>
      </c>
    </row>
    <row r="71" spans="2:4" ht="18.75" x14ac:dyDescent="0.25">
      <c r="B71" s="92" t="s">
        <v>65</v>
      </c>
      <c r="C71" s="83">
        <f>SUMIF('3. EQUIPO DE OFICINA'!C:C,'Cuadro Resumen'!$B$69:$B$78,'3. EQUIPO DE OFICINA'!D:D)</f>
        <v>0</v>
      </c>
      <c r="D71" s="236">
        <f>SUMIF('3. EQUIPO DE OFICINA'!$C:$C,'Cuadro Resumen'!$B$69:$B$78,'3. EQUIPO DE OFICINA'!$F:$F)</f>
        <v>0</v>
      </c>
    </row>
    <row r="72" spans="2:4" ht="18.75" x14ac:dyDescent="0.25">
      <c r="B72" s="92" t="s">
        <v>66</v>
      </c>
      <c r="C72" s="83">
        <f>SUMIF('3. EQUIPO DE OFICINA'!C:C,'Cuadro Resumen'!$B$69:$B$78,'3. EQUIPO DE OFICINA'!D:D)</f>
        <v>0</v>
      </c>
      <c r="D72" s="236">
        <f>SUMIF('3. EQUIPO DE OFICINA'!$C:$C,'Cuadro Resumen'!$B$69:$B$78,'3. EQUIPO DE OFICINA'!$F:$F)</f>
        <v>0</v>
      </c>
    </row>
    <row r="73" spans="2:4" ht="18.75" x14ac:dyDescent="0.25">
      <c r="B73" s="92" t="s">
        <v>67</v>
      </c>
      <c r="C73" s="83">
        <f>SUMIF('3. EQUIPO DE OFICINA'!C:C,'Cuadro Resumen'!$B$69:$B$78,'3. EQUIPO DE OFICINA'!D:D)</f>
        <v>0</v>
      </c>
      <c r="D73" s="236">
        <f>SUMIF('3. EQUIPO DE OFICINA'!$C:$C,'Cuadro Resumen'!$B$69:$B$78,'3. EQUIPO DE OFICINA'!$F:$F)</f>
        <v>0</v>
      </c>
    </row>
    <row r="74" spans="2:4" ht="18.75" x14ac:dyDescent="0.25">
      <c r="B74" s="92" t="s">
        <v>68</v>
      </c>
      <c r="C74" s="83">
        <f>SUMIF('3. EQUIPO DE OFICINA'!C:C,'Cuadro Resumen'!$B$69:$B$78,'3. EQUIPO DE OFICINA'!D:D)</f>
        <v>0</v>
      </c>
      <c r="D74" s="236">
        <f>SUMIF('3. EQUIPO DE OFICINA'!$C:$C,'Cuadro Resumen'!$B$69:$B$78,'3. EQUIPO DE OFICINA'!$F:$F)</f>
        <v>0</v>
      </c>
    </row>
    <row r="75" spans="2:4" ht="18.75" x14ac:dyDescent="0.25">
      <c r="B75" s="92" t="s">
        <v>69</v>
      </c>
      <c r="C75" s="83">
        <f>SUMIF('3. EQUIPO DE OFICINA'!C:C,'Cuadro Resumen'!$B$69:$B$78,'3. EQUIPO DE OFICINA'!D:D)</f>
        <v>0</v>
      </c>
      <c r="D75" s="236">
        <f>SUMIF('3. EQUIPO DE OFICINA'!$C:$C,'Cuadro Resumen'!$B$69:$B$78,'3. EQUIPO DE OFICINA'!$F:$F)</f>
        <v>0</v>
      </c>
    </row>
    <row r="76" spans="2:4" ht="18.75" x14ac:dyDescent="0.25">
      <c r="B76" s="82" t="s">
        <v>70</v>
      </c>
      <c r="C76" s="83">
        <f>SUMIF('3. EQUIPO DE OFICINA'!C:C,'Cuadro Resumen'!$B$69:$B$78,'3. EQUIPO DE OFICINA'!D:D)</f>
        <v>0</v>
      </c>
      <c r="D76" s="236">
        <f>SUMIF('3. EQUIPO DE OFICINA'!$C:$C,'Cuadro Resumen'!$B$69:$B$78,'3. EQUIPO DE OFICINA'!$F:$F)</f>
        <v>0</v>
      </c>
    </row>
    <row r="77" spans="2:4" ht="18.75" x14ac:dyDescent="0.25">
      <c r="B77" s="82" t="s">
        <v>71</v>
      </c>
      <c r="C77" s="83">
        <f>SUMIF('3. EQUIPO DE OFICINA'!C:C,'Cuadro Resumen'!$B$69:$B$78,'3. EQUIPO DE OFICINA'!D:D)</f>
        <v>0</v>
      </c>
      <c r="D77" s="236">
        <f>SUMIF('3. EQUIPO DE OFICINA'!$C:$C,'Cuadro Resumen'!$B$69:$B$78,'3. EQUIPO DE OFICINA'!$F:$F)</f>
        <v>0</v>
      </c>
    </row>
    <row r="78" spans="2:4" ht="18.75" x14ac:dyDescent="0.25">
      <c r="B78" s="82" t="s">
        <v>72</v>
      </c>
      <c r="C78" s="83">
        <f>SUMIF('3. EQUIPO DE OFICINA'!C:C,'Cuadro Resumen'!$B$69:$B$78,'3. EQUIPO DE OFICINA'!D:D)</f>
        <v>0</v>
      </c>
      <c r="D78" s="236">
        <f>SUMIF('3. EQUIPO DE OFICINA'!$C:$C,'Cuadro Resumen'!$B$69:$B$78,'3. EQUIPO DE OFICINA'!$F:$F)</f>
        <v>0</v>
      </c>
    </row>
    <row r="79" spans="2:4" ht="18.75" x14ac:dyDescent="0.25">
      <c r="B79" s="82"/>
      <c r="C79" s="83">
        <f>SUMIF('3. EQUIPO DE OFICINA'!C:C,'Cuadro Resumen'!$B$69:$B$78,'3. EQUIPO DE OFICINA'!D:D)</f>
        <v>0</v>
      </c>
      <c r="D79" s="236">
        <f>SUMIF('3. EQUIPO DE OFICINA'!$C:$C,'Cuadro Resumen'!$B$69:$B$78,'3. EQUIPO DE OFICINA'!$F:$F)</f>
        <v>0</v>
      </c>
    </row>
    <row r="80" spans="2:4" ht="23.25" x14ac:dyDescent="0.25">
      <c r="B80" s="84" t="s">
        <v>125</v>
      </c>
      <c r="C80" s="85">
        <f>SUM(C69:C79)</f>
        <v>0</v>
      </c>
      <c r="D80" s="237">
        <f>SUM(D69:D79)</f>
        <v>0</v>
      </c>
    </row>
    <row r="83" spans="2:4" x14ac:dyDescent="0.25">
      <c r="B83" s="194" t="s">
        <v>381</v>
      </c>
    </row>
    <row r="85" spans="2:4" ht="18.75" x14ac:dyDescent="0.25">
      <c r="B85" s="81" t="s">
        <v>382</v>
      </c>
      <c r="C85" s="81" t="s">
        <v>55</v>
      </c>
      <c r="D85" s="234" t="s">
        <v>475</v>
      </c>
    </row>
    <row r="86" spans="2:4" ht="37.5" x14ac:dyDescent="0.25">
      <c r="B86" s="303" t="s">
        <v>1337</v>
      </c>
      <c r="C86" s="83">
        <f>SUMIF('4. EQUIPO TECNOLÓGICOS'!C:C,'Cuadro Resumen'!$B$86:$B$102,'4. EQUIPO TECNOLÓGICOS'!D:D)</f>
        <v>0</v>
      </c>
      <c r="D86" s="83">
        <f>SUMIF('4. EQUIPO TECNOLÓGICOS'!$C:$C,'Cuadro Resumen'!$B$86:$B$102,'4. EQUIPO TECNOLÓGICOS'!F:F)</f>
        <v>0</v>
      </c>
    </row>
    <row r="87" spans="2:4" ht="18.75" x14ac:dyDescent="0.25">
      <c r="B87" s="303" t="s">
        <v>1338</v>
      </c>
      <c r="C87" s="83">
        <f>SUMIF('4. EQUIPO TECNOLÓGICOS'!C:C,'Cuadro Resumen'!$B$86:$B$102,'4. EQUIPO TECNOLÓGICOS'!D:D)</f>
        <v>0</v>
      </c>
      <c r="D87" s="83">
        <f>SUMIF('4. EQUIPO TECNOLÓGICOS'!$C:$C,'Cuadro Resumen'!$B$86:$B$102,'4. EQUIPO TECNOLÓGICOS'!F:F)</f>
        <v>0</v>
      </c>
    </row>
    <row r="88" spans="2:4" ht="37.5" x14ac:dyDescent="0.25">
      <c r="B88" s="303" t="s">
        <v>1336</v>
      </c>
      <c r="C88" s="83">
        <f>SUMIF('4. EQUIPO TECNOLÓGICOS'!C:C,'Cuadro Resumen'!$B$86:$B$102,'4. EQUIPO TECNOLÓGICOS'!D:D)</f>
        <v>0</v>
      </c>
      <c r="D88" s="83">
        <f>SUMIF('4. EQUIPO TECNOLÓGICOS'!$C:$C,'Cuadro Resumen'!$B$86:$B$102,'4. EQUIPO TECNOLÓGICOS'!F:F)</f>
        <v>0</v>
      </c>
    </row>
    <row r="89" spans="2:4" ht="37.5" x14ac:dyDescent="0.25">
      <c r="B89" s="303" t="s">
        <v>1339</v>
      </c>
      <c r="C89" s="83">
        <f>SUMIF('4. EQUIPO TECNOLÓGICOS'!C:C,'Cuadro Resumen'!$B$86:$B$102,'4. EQUIPO TECNOLÓGICOS'!D:D)</f>
        <v>0</v>
      </c>
      <c r="D89" s="83">
        <f>SUMIF('4. EQUIPO TECNOLÓGICOS'!$C:$C,'Cuadro Resumen'!$B$86:$B$102,'4. EQUIPO TECNOLÓGICOS'!F:F)</f>
        <v>0</v>
      </c>
    </row>
    <row r="90" spans="2:4" ht="18.75" x14ac:dyDescent="0.25">
      <c r="B90" s="82" t="s">
        <v>414</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0</v>
      </c>
      <c r="D91" s="83">
        <f>SUMIF('4. EQUIPO TECNOLÓGICOS'!$C:$C,'Cuadro Resumen'!$B$86:$B$102,'4. EQUIPO TECNOLÓGICOS'!F:F)</f>
        <v>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0</v>
      </c>
      <c r="D93" s="83">
        <f>SUMIF('4. EQUIPO TECNOLÓGICOS'!$C:$C,'Cuadro Resumen'!$B$86:$B$102,'4. EQUIPO TECNOLÓGICOS'!F:F)</f>
        <v>0</v>
      </c>
    </row>
    <row r="94" spans="2:4" ht="18.75" x14ac:dyDescent="0.25">
      <c r="B94" s="82" t="s">
        <v>35</v>
      </c>
      <c r="C94" s="83">
        <f>SUMIF('4. EQUIPO TECNOLÓGICOS'!C:C,'Cuadro Resumen'!$B$86:$B$102,'4. EQUIPO TECNOLÓGICOS'!D:D)</f>
        <v>0</v>
      </c>
      <c r="D94" s="83">
        <f>SUMIF('4. EQUIPO TECNOLÓGICOS'!$C:$C,'Cuadro Resumen'!$B$86:$B$102,'4. EQUIPO TECNOLÓGICOS'!F:F)</f>
        <v>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0</v>
      </c>
      <c r="D98" s="83">
        <f>SUMIF('4. EQUIPO TECNOLÓGICOS'!$C:$C,'Cuadro Resumen'!$B$86:$B$102,'4. EQUIPO TECNOLÓGICOS'!F:F)</f>
        <v>0</v>
      </c>
    </row>
    <row r="99" spans="2:4" ht="18.75" x14ac:dyDescent="0.25">
      <c r="B99" s="82" t="s">
        <v>1474</v>
      </c>
      <c r="C99" s="83">
        <f>SUMIF('4. EQUIPO TECNOLÓGICOS'!C:C,'Cuadro Resumen'!$B$86:$B$102,'4. EQUIPO TECNOLÓGICOS'!D:D)</f>
        <v>0</v>
      </c>
      <c r="D99" s="83">
        <f>SUMIF('4. EQUIPO TECNOLÓGICOS'!$C:$C,'Cuadro Resumen'!$B$86:$B$102,'4. EQUIPO TECNOLÓGICOS'!F:F)</f>
        <v>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0</v>
      </c>
      <c r="D101" s="83">
        <f>SUMIF('4. EQUIPO TECNOLÓGICOS'!$C:$C,'Cuadro Resumen'!$B$86:$B$102,'4. EQUIPO TECNOLÓGICOS'!F:F)</f>
        <v>0</v>
      </c>
    </row>
    <row r="102" spans="2:4" ht="18.75" x14ac:dyDescent="0.25">
      <c r="B102" s="92" t="s">
        <v>82</v>
      </c>
      <c r="C102" s="83">
        <f>SUMIF('4. EQUIPO TECNOLÓGICOS'!C:C,'Cuadro Resumen'!$B$86:$B$102,'4. EQUIPO TECNOLÓGICOS'!D:D)</f>
        <v>0</v>
      </c>
      <c r="D102" s="83">
        <f>SUMIF('4. EQUIPO TECNOLÓGICOS'!$C:$C,'Cuadro Resumen'!$B$86:$B$102,'4. EQUIPO TECNOLÓGICOS'!F:F)</f>
        <v>0</v>
      </c>
    </row>
    <row r="103" spans="2:4" ht="23.25" x14ac:dyDescent="0.25">
      <c r="B103" s="84" t="s">
        <v>125</v>
      </c>
      <c r="C103" s="85">
        <f>SUM(C86:C102)</f>
        <v>0</v>
      </c>
      <c r="D103" s="85">
        <f>SUM(D86:D102)</f>
        <v>0</v>
      </c>
    </row>
    <row r="107" spans="2:4" x14ac:dyDescent="0.25">
      <c r="B107" s="194" t="s">
        <v>473</v>
      </c>
    </row>
    <row r="128" spans="2:2" x14ac:dyDescent="0.25">
      <c r="B128" s="194" t="s">
        <v>474</v>
      </c>
    </row>
    <row r="129" spans="2:4" x14ac:dyDescent="0.25">
      <c r="B129" s="86" t="s">
        <v>120</v>
      </c>
      <c r="C129" s="86" t="s">
        <v>55</v>
      </c>
      <c r="D129" s="86" t="s">
        <v>475</v>
      </c>
    </row>
    <row r="130" spans="2:4" x14ac:dyDescent="0.25">
      <c r="B130" s="86" t="s">
        <v>476</v>
      </c>
    </row>
    <row r="131" spans="2:4" x14ac:dyDescent="0.25">
      <c r="B131" s="86" t="s">
        <v>466</v>
      </c>
    </row>
    <row r="132" spans="2:4" x14ac:dyDescent="0.25">
      <c r="B132" s="86" t="s">
        <v>480</v>
      </c>
    </row>
    <row r="145" spans="2:2" x14ac:dyDescent="0.25">
      <c r="B145" s="194" t="s">
        <v>481</v>
      </c>
    </row>
    <row r="196" spans="2:9" s="120" customFormat="1" x14ac:dyDescent="0.25">
      <c r="I196" s="443"/>
    </row>
    <row r="198" spans="2:9" hidden="1" x14ac:dyDescent="0.25">
      <c r="B198" s="592" t="s">
        <v>1490</v>
      </c>
      <c r="C198" s="592"/>
      <c r="D198" s="592"/>
      <c r="E198" s="592"/>
      <c r="F198" s="592"/>
    </row>
    <row r="199" spans="2:9" hidden="1" x14ac:dyDescent="0.25">
      <c r="B199" s="447" t="s">
        <v>1491</v>
      </c>
      <c r="C199" s="446" t="s">
        <v>1492</v>
      </c>
      <c r="D199" s="446" t="s">
        <v>1492</v>
      </c>
      <c r="E199" s="446" t="s">
        <v>1493</v>
      </c>
      <c r="F199" s="446" t="s">
        <v>1493</v>
      </c>
    </row>
    <row r="200" spans="2:9" hidden="1" x14ac:dyDescent="0.25">
      <c r="B200" s="445"/>
      <c r="C200" s="445" t="s">
        <v>1494</v>
      </c>
      <c r="D200" s="445" t="s">
        <v>1495</v>
      </c>
      <c r="E200" s="445" t="s">
        <v>1494</v>
      </c>
      <c r="F200" s="445" t="s">
        <v>1495</v>
      </c>
    </row>
    <row r="201" spans="2:9" hidden="1" x14ac:dyDescent="0.25">
      <c r="B201" s="447" t="s">
        <v>3</v>
      </c>
      <c r="C201" s="444">
        <v>255</v>
      </c>
      <c r="D201" s="444">
        <v>235</v>
      </c>
      <c r="E201" s="444">
        <v>300</v>
      </c>
      <c r="F201" s="444">
        <v>280</v>
      </c>
    </row>
    <row r="202" spans="2:9" hidden="1" x14ac:dyDescent="0.25">
      <c r="B202" s="447" t="s">
        <v>4</v>
      </c>
      <c r="C202" s="444">
        <v>225</v>
      </c>
      <c r="D202" s="444">
        <v>205</v>
      </c>
      <c r="E202" s="444">
        <v>270</v>
      </c>
      <c r="F202" s="444">
        <v>250</v>
      </c>
    </row>
    <row r="203" spans="2:9" hidden="1" x14ac:dyDescent="0.25">
      <c r="B203" s="447" t="s">
        <v>5</v>
      </c>
      <c r="C203" s="444">
        <v>195</v>
      </c>
      <c r="D203" s="444">
        <v>180</v>
      </c>
      <c r="E203" s="444">
        <v>240</v>
      </c>
      <c r="F203" s="444">
        <v>220</v>
      </c>
    </row>
    <row r="204" spans="2:9" hidden="1" x14ac:dyDescent="0.25">
      <c r="B204" s="447" t="s">
        <v>6</v>
      </c>
      <c r="C204" s="444">
        <v>165</v>
      </c>
      <c r="D204" s="444">
        <v>150</v>
      </c>
      <c r="E204" s="444">
        <v>210</v>
      </c>
      <c r="F204" s="444">
        <v>195</v>
      </c>
    </row>
    <row r="205" spans="2:9" hidden="1" x14ac:dyDescent="0.25">
      <c r="B205" s="447" t="s">
        <v>1496</v>
      </c>
      <c r="C205" s="444">
        <v>145</v>
      </c>
      <c r="D205" s="444">
        <v>135</v>
      </c>
      <c r="E205" s="444">
        <v>185</v>
      </c>
      <c r="F205" s="444">
        <v>170</v>
      </c>
    </row>
    <row r="206" spans="2:9" hidden="1" x14ac:dyDescent="0.25">
      <c r="B206" s="442"/>
      <c r="C206" s="442"/>
      <c r="D206" s="442"/>
      <c r="E206" s="442"/>
      <c r="F206" s="442"/>
    </row>
    <row r="207" spans="2:9" hidden="1" x14ac:dyDescent="0.25">
      <c r="B207" s="593" t="s">
        <v>1497</v>
      </c>
      <c r="C207" s="593"/>
      <c r="D207" s="593"/>
      <c r="E207" s="470">
        <f>C20</f>
        <v>21.981300000000001</v>
      </c>
      <c r="F207" s="470" t="str">
        <f>D20</f>
        <v>Martes, 25 de Agosto del 2015 Fuente el BCH</v>
      </c>
    </row>
    <row r="208" spans="2:9" hidden="1" x14ac:dyDescent="0.25">
      <c r="B208" s="442"/>
      <c r="C208" s="442"/>
      <c r="D208" s="442"/>
      <c r="E208" s="442"/>
      <c r="F208" s="442"/>
    </row>
    <row r="209" spans="2:9" hidden="1" x14ac:dyDescent="0.25">
      <c r="B209" s="442"/>
      <c r="C209" s="442"/>
      <c r="D209" s="442"/>
      <c r="E209" s="442"/>
      <c r="F209" s="442"/>
    </row>
    <row r="210" spans="2:9" hidden="1" x14ac:dyDescent="0.25">
      <c r="B210" s="592" t="s">
        <v>1490</v>
      </c>
      <c r="C210" s="592"/>
      <c r="D210" s="592"/>
      <c r="E210" s="592"/>
      <c r="F210" s="592"/>
    </row>
    <row r="211" spans="2:9" hidden="1" x14ac:dyDescent="0.25">
      <c r="B211" s="447" t="s">
        <v>1491</v>
      </c>
      <c r="C211" s="446" t="s">
        <v>1492</v>
      </c>
      <c r="D211" s="446" t="s">
        <v>1492</v>
      </c>
      <c r="E211" s="446" t="s">
        <v>1493</v>
      </c>
      <c r="F211" s="446" t="s">
        <v>1493</v>
      </c>
    </row>
    <row r="212" spans="2:9" hidden="1" x14ac:dyDescent="0.25">
      <c r="B212" s="445"/>
      <c r="C212" s="445" t="s">
        <v>1494</v>
      </c>
      <c r="D212" s="445" t="s">
        <v>1495</v>
      </c>
      <c r="E212" s="445" t="s">
        <v>1494</v>
      </c>
      <c r="F212" s="445" t="s">
        <v>1495</v>
      </c>
    </row>
    <row r="213" spans="2:9" hidden="1" x14ac:dyDescent="0.25">
      <c r="B213" s="447" t="s">
        <v>3</v>
      </c>
      <c r="C213" s="448">
        <f>+C201*E207</f>
        <v>5605.2314999999999</v>
      </c>
      <c r="D213" s="449">
        <f>+D201*E207</f>
        <v>5165.6055000000006</v>
      </c>
      <c r="E213" s="449">
        <f>+E201*E207</f>
        <v>6594.39</v>
      </c>
      <c r="F213" s="449">
        <f>+F201*E207</f>
        <v>6154.7640000000001</v>
      </c>
    </row>
    <row r="214" spans="2:9" hidden="1" x14ac:dyDescent="0.25">
      <c r="B214" s="447" t="s">
        <v>4</v>
      </c>
      <c r="C214" s="448">
        <f>+C202*E207</f>
        <v>4945.7925000000005</v>
      </c>
      <c r="D214" s="449">
        <f>+D202*E207</f>
        <v>4506.1665000000003</v>
      </c>
      <c r="E214" s="449">
        <f>+E202*E207</f>
        <v>5934.951</v>
      </c>
      <c r="F214" s="449">
        <f>+F202*E207</f>
        <v>5495.3249999999998</v>
      </c>
    </row>
    <row r="215" spans="2:9" hidden="1" x14ac:dyDescent="0.25">
      <c r="B215" s="447" t="s">
        <v>5</v>
      </c>
      <c r="C215" s="448">
        <f>+C203*E207</f>
        <v>4286.3535000000002</v>
      </c>
      <c r="D215" s="449">
        <f>+D203*E207</f>
        <v>3956.634</v>
      </c>
      <c r="E215" s="449">
        <f>+E203*E207</f>
        <v>5275.5120000000006</v>
      </c>
      <c r="F215" s="449">
        <f>+F203*E207</f>
        <v>4835.8860000000004</v>
      </c>
    </row>
    <row r="216" spans="2:9" hidden="1" x14ac:dyDescent="0.25">
      <c r="B216" s="447" t="s">
        <v>6</v>
      </c>
      <c r="C216" s="448">
        <f>+C204*E207</f>
        <v>3626.9145000000003</v>
      </c>
      <c r="D216" s="449">
        <f>+D204*E207</f>
        <v>3297.1950000000002</v>
      </c>
      <c r="E216" s="449">
        <f>+E204*E207</f>
        <v>4616.0730000000003</v>
      </c>
      <c r="F216" s="449">
        <f>+F204*E207</f>
        <v>4286.3535000000002</v>
      </c>
    </row>
    <row r="217" spans="2:9" hidden="1" x14ac:dyDescent="0.25">
      <c r="B217" s="447" t="s">
        <v>1496</v>
      </c>
      <c r="C217" s="448">
        <f>+C205*E207</f>
        <v>3187.2885000000001</v>
      </c>
      <c r="D217" s="449">
        <f>+D205*E207</f>
        <v>2967.4755</v>
      </c>
      <c r="E217" s="449">
        <f>+E205*E207</f>
        <v>4066.5405000000001</v>
      </c>
      <c r="F217" s="449">
        <f>+F205*E207</f>
        <v>3736.8210000000004</v>
      </c>
    </row>
    <row r="218" spans="2:9" hidden="1" x14ac:dyDescent="0.25"/>
    <row r="220" spans="2:9" s="120" customFormat="1" x14ac:dyDescent="0.25">
      <c r="I220" s="443"/>
    </row>
  </sheetData>
  <sheetProtection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pane ySplit="5" topLeftCell="A21" activePane="bottomLeft" state="frozen"/>
      <selection activeCell="R5" sqref="R5"/>
      <selection pane="bottomLeft" activeCell="B7" sqref="B7:B12"/>
    </sheetView>
  </sheetViews>
  <sheetFormatPr baseColWidth="10" defaultRowHeight="15" x14ac:dyDescent="0.25"/>
  <cols>
    <col min="1" max="2" width="35.7109375" customWidth="1"/>
    <col min="3" max="6" width="27.42578125" customWidth="1"/>
    <col min="7" max="7" width="15.28515625" customWidth="1"/>
    <col min="8" max="8" width="11.5703125" style="231"/>
    <col min="9" max="9" width="15.28515625" customWidth="1"/>
    <col min="10" max="10" width="18.85546875" style="231" customWidth="1"/>
    <col min="12" max="12" width="11.5703125" style="231"/>
    <col min="14" max="14" width="11.5703125" style="231"/>
    <col min="15" max="15" width="15.28515625" customWidth="1"/>
    <col min="16" max="16" width="18.28515625" style="231" customWidth="1"/>
    <col min="17" max="17" width="14.140625" hidden="1" customWidth="1"/>
    <col min="18" max="20" width="14.140625" customWidth="1"/>
    <col min="21" max="21" width="17" customWidth="1"/>
  </cols>
  <sheetData>
    <row r="1" spans="1:21" ht="18.75" x14ac:dyDescent="0.25">
      <c r="B1" s="282"/>
      <c r="C1" s="282"/>
      <c r="D1" s="282"/>
      <c r="E1" s="282"/>
      <c r="F1" s="282"/>
      <c r="G1" s="282" t="s">
        <v>479</v>
      </c>
      <c r="I1" s="282"/>
      <c r="J1" s="282"/>
      <c r="K1" s="282"/>
      <c r="L1" s="282"/>
      <c r="M1" s="282"/>
      <c r="N1" s="282"/>
      <c r="O1" s="282"/>
      <c r="P1" s="282"/>
      <c r="Q1" s="282"/>
      <c r="R1" s="282"/>
      <c r="S1" s="282"/>
      <c r="T1" s="282"/>
      <c r="U1" s="282"/>
    </row>
    <row r="2" spans="1:21" x14ac:dyDescent="0.25">
      <c r="A2" s="267" t="s">
        <v>1340</v>
      </c>
      <c r="B2" s="267"/>
      <c r="C2" s="267"/>
      <c r="D2" s="267"/>
      <c r="E2" s="267"/>
      <c r="F2" s="267"/>
      <c r="G2" s="267"/>
      <c r="H2" s="267"/>
      <c r="I2" s="267"/>
      <c r="J2" s="267"/>
      <c r="K2" s="267"/>
      <c r="L2" s="267"/>
      <c r="M2" s="267"/>
      <c r="N2" s="267"/>
      <c r="O2" s="267"/>
      <c r="P2" s="267"/>
      <c r="Q2" s="267"/>
      <c r="R2" s="267"/>
      <c r="S2" s="267"/>
      <c r="T2" s="267"/>
      <c r="U2" s="267"/>
    </row>
    <row r="3" spans="1:21" ht="15" customHeight="1" x14ac:dyDescent="0.25">
      <c r="A3" s="630" t="s">
        <v>97</v>
      </c>
      <c r="B3" s="632" t="s">
        <v>111</v>
      </c>
      <c r="C3" s="642" t="s">
        <v>86</v>
      </c>
      <c r="D3" s="642" t="s">
        <v>87</v>
      </c>
      <c r="E3" s="642" t="s">
        <v>392</v>
      </c>
      <c r="F3" s="642" t="s">
        <v>88</v>
      </c>
      <c r="G3" s="645" t="s">
        <v>100</v>
      </c>
      <c r="H3" s="647"/>
      <c r="I3" s="647"/>
      <c r="J3" s="647"/>
      <c r="K3" s="647"/>
      <c r="L3" s="647"/>
      <c r="M3" s="647"/>
      <c r="N3" s="646"/>
      <c r="O3" s="651" t="s">
        <v>101</v>
      </c>
      <c r="P3" s="652"/>
      <c r="Q3" s="632" t="s">
        <v>102</v>
      </c>
      <c r="R3" s="632" t="s">
        <v>103</v>
      </c>
      <c r="S3" s="632" t="s">
        <v>110</v>
      </c>
      <c r="T3" s="632" t="s">
        <v>109</v>
      </c>
      <c r="U3" s="648" t="s">
        <v>89</v>
      </c>
    </row>
    <row r="4" spans="1:21" ht="15" customHeight="1" x14ac:dyDescent="0.25">
      <c r="A4" s="630"/>
      <c r="B4" s="630"/>
      <c r="C4" s="643"/>
      <c r="D4" s="643"/>
      <c r="E4" s="643"/>
      <c r="F4" s="643"/>
      <c r="G4" s="645" t="s">
        <v>104</v>
      </c>
      <c r="H4" s="646"/>
      <c r="I4" s="645" t="s">
        <v>105</v>
      </c>
      <c r="J4" s="646"/>
      <c r="K4" s="645" t="s">
        <v>106</v>
      </c>
      <c r="L4" s="646"/>
      <c r="M4" s="645" t="s">
        <v>107</v>
      </c>
      <c r="N4" s="646"/>
      <c r="O4" s="653"/>
      <c r="P4" s="654"/>
      <c r="Q4" s="630"/>
      <c r="R4" s="630"/>
      <c r="S4" s="630"/>
      <c r="T4" s="630"/>
      <c r="U4" s="649"/>
    </row>
    <row r="5" spans="1:21" ht="25.5" x14ac:dyDescent="0.25">
      <c r="A5" s="631"/>
      <c r="B5" s="631"/>
      <c r="C5" s="644"/>
      <c r="D5" s="644"/>
      <c r="E5" s="644"/>
      <c r="F5" s="644"/>
      <c r="G5" s="434" t="s">
        <v>108</v>
      </c>
      <c r="H5" s="434" t="s">
        <v>12</v>
      </c>
      <c r="I5" s="434" t="s">
        <v>108</v>
      </c>
      <c r="J5" s="434" t="s">
        <v>12</v>
      </c>
      <c r="K5" s="434" t="s">
        <v>108</v>
      </c>
      <c r="L5" s="434" t="s">
        <v>12</v>
      </c>
      <c r="M5" s="434" t="s">
        <v>108</v>
      </c>
      <c r="N5" s="434" t="s">
        <v>12</v>
      </c>
      <c r="O5" s="434" t="s">
        <v>108</v>
      </c>
      <c r="P5" s="434" t="s">
        <v>12</v>
      </c>
      <c r="Q5" s="631"/>
      <c r="R5" s="631"/>
      <c r="S5" s="631"/>
      <c r="T5" s="631"/>
      <c r="U5" s="650"/>
    </row>
    <row r="6" spans="1:21" s="363" customFormat="1" ht="15.75" x14ac:dyDescent="0.25">
      <c r="A6" s="435"/>
      <c r="B6" s="436"/>
      <c r="C6" s="437"/>
      <c r="D6" s="437"/>
      <c r="E6" s="438"/>
      <c r="F6" s="437"/>
      <c r="G6" s="439"/>
      <c r="H6" s="439"/>
      <c r="I6" s="439"/>
      <c r="J6" s="439"/>
      <c r="K6" s="439"/>
      <c r="L6" s="439"/>
      <c r="M6" s="439"/>
      <c r="N6" s="439"/>
      <c r="O6" s="439"/>
      <c r="P6" s="439"/>
      <c r="Q6" s="440"/>
      <c r="R6" s="440"/>
      <c r="S6" s="440"/>
      <c r="T6" s="440"/>
      <c r="U6" s="441"/>
    </row>
    <row r="7" spans="1:21" ht="15.75" x14ac:dyDescent="0.25">
      <c r="A7" s="658" t="s">
        <v>1436</v>
      </c>
      <c r="B7" s="655" t="s">
        <v>1341</v>
      </c>
      <c r="C7" s="74"/>
      <c r="D7" s="323"/>
      <c r="E7" s="323"/>
      <c r="F7" s="275"/>
      <c r="G7" s="353"/>
      <c r="H7" s="354"/>
      <c r="I7" s="353"/>
      <c r="J7" s="354"/>
      <c r="K7" s="353"/>
      <c r="L7" s="354"/>
      <c r="M7" s="353"/>
      <c r="N7" s="354"/>
      <c r="O7" s="394">
        <f>G7+I7+K7+M7</f>
        <v>0</v>
      </c>
      <c r="P7" s="395">
        <f>H7+J7+L7+N7</f>
        <v>0</v>
      </c>
      <c r="Q7" s="323"/>
      <c r="R7" s="323"/>
      <c r="S7" s="323"/>
      <c r="T7" s="323"/>
      <c r="U7" s="323"/>
    </row>
    <row r="8" spans="1:21" s="363" customFormat="1" ht="15.75" x14ac:dyDescent="0.25">
      <c r="A8" s="658"/>
      <c r="B8" s="656"/>
      <c r="C8" s="74"/>
      <c r="D8" s="323"/>
      <c r="E8" s="323"/>
      <c r="F8" s="275"/>
      <c r="G8" s="353"/>
      <c r="H8" s="354"/>
      <c r="I8" s="353"/>
      <c r="J8" s="354"/>
      <c r="K8" s="353"/>
      <c r="L8" s="354"/>
      <c r="M8" s="353"/>
      <c r="N8" s="354"/>
      <c r="O8" s="394">
        <f t="shared" ref="O8:O33" si="0">G8+I8+K8+M8</f>
        <v>0</v>
      </c>
      <c r="P8" s="395">
        <f t="shared" ref="P8:P33" si="1">H8+J8+L8+N8</f>
        <v>0</v>
      </c>
      <c r="Q8" s="323"/>
      <c r="R8" s="323"/>
      <c r="S8" s="323"/>
      <c r="T8" s="323"/>
      <c r="U8" s="323"/>
    </row>
    <row r="9" spans="1:21" s="363" customFormat="1" ht="15.75" x14ac:dyDescent="0.25">
      <c r="A9" s="658"/>
      <c r="B9" s="656"/>
      <c r="C9" s="74"/>
      <c r="D9" s="323"/>
      <c r="E9" s="323"/>
      <c r="F9" s="275"/>
      <c r="G9" s="353"/>
      <c r="H9" s="354"/>
      <c r="I9" s="353"/>
      <c r="J9" s="354"/>
      <c r="K9" s="353"/>
      <c r="L9" s="354"/>
      <c r="M9" s="353"/>
      <c r="N9" s="354"/>
      <c r="O9" s="394">
        <f t="shared" si="0"/>
        <v>0</v>
      </c>
      <c r="P9" s="395">
        <f t="shared" si="1"/>
        <v>0</v>
      </c>
      <c r="Q9" s="323"/>
      <c r="R9" s="323"/>
      <c r="S9" s="323"/>
      <c r="T9" s="323"/>
      <c r="U9" s="323"/>
    </row>
    <row r="10" spans="1:21" ht="15.75" x14ac:dyDescent="0.25">
      <c r="A10" s="658"/>
      <c r="B10" s="656"/>
      <c r="C10" s="74"/>
      <c r="D10" s="323"/>
      <c r="E10" s="323"/>
      <c r="F10" s="275"/>
      <c r="G10" s="353"/>
      <c r="H10" s="354"/>
      <c r="I10" s="353"/>
      <c r="J10" s="354"/>
      <c r="K10" s="353"/>
      <c r="L10" s="354"/>
      <c r="M10" s="353"/>
      <c r="N10" s="354"/>
      <c r="O10" s="394">
        <f t="shared" si="0"/>
        <v>0</v>
      </c>
      <c r="P10" s="395">
        <f t="shared" si="1"/>
        <v>0</v>
      </c>
      <c r="Q10" s="323"/>
      <c r="R10" s="323"/>
      <c r="S10" s="323"/>
      <c r="T10" s="323"/>
      <c r="U10" s="323"/>
    </row>
    <row r="11" spans="1:21" ht="15.75" x14ac:dyDescent="0.25">
      <c r="A11" s="658"/>
      <c r="B11" s="656"/>
      <c r="C11" s="74"/>
      <c r="D11" s="323"/>
      <c r="E11" s="323"/>
      <c r="F11" s="275"/>
      <c r="G11" s="353"/>
      <c r="H11" s="354"/>
      <c r="I11" s="353"/>
      <c r="J11" s="354"/>
      <c r="K11" s="353"/>
      <c r="L11" s="354"/>
      <c r="M11" s="353"/>
      <c r="N11" s="354"/>
      <c r="O11" s="394">
        <f t="shared" si="0"/>
        <v>0</v>
      </c>
      <c r="P11" s="395">
        <f t="shared" si="1"/>
        <v>0</v>
      </c>
      <c r="Q11" s="323"/>
      <c r="R11" s="323"/>
      <c r="S11" s="323"/>
      <c r="T11" s="323"/>
      <c r="U11" s="323"/>
    </row>
    <row r="12" spans="1:21" ht="15.75" x14ac:dyDescent="0.25">
      <c r="A12" s="658"/>
      <c r="B12" s="657"/>
      <c r="C12" s="74"/>
      <c r="D12" s="323"/>
      <c r="E12" s="323"/>
      <c r="F12" s="275"/>
      <c r="G12" s="353"/>
      <c r="H12" s="354"/>
      <c r="I12" s="353"/>
      <c r="J12" s="354"/>
      <c r="K12" s="353"/>
      <c r="L12" s="354"/>
      <c r="M12" s="353"/>
      <c r="N12" s="354"/>
      <c r="O12" s="394">
        <f t="shared" si="0"/>
        <v>0</v>
      </c>
      <c r="P12" s="395">
        <f t="shared" si="1"/>
        <v>0</v>
      </c>
      <c r="Q12" s="323"/>
      <c r="R12" s="323"/>
      <c r="S12" s="323"/>
      <c r="T12" s="323"/>
      <c r="U12" s="323"/>
    </row>
    <row r="13" spans="1:21" ht="15.75" x14ac:dyDescent="0.25">
      <c r="A13" s="656" t="s">
        <v>1437</v>
      </c>
      <c r="B13" s="655" t="s">
        <v>1438</v>
      </c>
      <c r="C13" s="74"/>
      <c r="D13" s="306"/>
      <c r="E13" s="306"/>
      <c r="F13" s="306"/>
      <c r="G13" s="353"/>
      <c r="H13" s="354"/>
      <c r="I13" s="353"/>
      <c r="J13" s="354"/>
      <c r="K13" s="353"/>
      <c r="L13" s="354"/>
      <c r="M13" s="353"/>
      <c r="N13" s="354"/>
      <c r="O13" s="394">
        <f t="shared" si="0"/>
        <v>0</v>
      </c>
      <c r="P13" s="395">
        <f t="shared" si="1"/>
        <v>0</v>
      </c>
      <c r="Q13" s="323"/>
      <c r="R13" s="323"/>
      <c r="S13" s="323"/>
      <c r="T13" s="323"/>
      <c r="U13" s="323"/>
    </row>
    <row r="14" spans="1:21" ht="15.75" x14ac:dyDescent="0.25">
      <c r="A14" s="656"/>
      <c r="B14" s="656"/>
      <c r="C14" s="74"/>
      <c r="D14" s="323"/>
      <c r="E14" s="323"/>
      <c r="F14" s="275"/>
      <c r="G14" s="353"/>
      <c r="H14" s="354"/>
      <c r="I14" s="353"/>
      <c r="J14" s="354"/>
      <c r="K14" s="353"/>
      <c r="L14" s="354"/>
      <c r="M14" s="353"/>
      <c r="N14" s="354"/>
      <c r="O14" s="394">
        <f t="shared" si="0"/>
        <v>0</v>
      </c>
      <c r="P14" s="395">
        <f t="shared" si="1"/>
        <v>0</v>
      </c>
      <c r="Q14" s="323"/>
      <c r="R14" s="323"/>
      <c r="S14" s="323"/>
      <c r="T14" s="323"/>
      <c r="U14" s="323"/>
    </row>
    <row r="15" spans="1:21" ht="15.75" x14ac:dyDescent="0.25">
      <c r="A15" s="656"/>
      <c r="B15" s="656"/>
      <c r="C15" s="74"/>
      <c r="D15" s="323"/>
      <c r="E15" s="323"/>
      <c r="F15" s="275"/>
      <c r="G15" s="353"/>
      <c r="H15" s="354"/>
      <c r="I15" s="353"/>
      <c r="J15" s="354"/>
      <c r="K15" s="353"/>
      <c r="L15" s="354"/>
      <c r="M15" s="353"/>
      <c r="N15" s="354"/>
      <c r="O15" s="394">
        <f t="shared" si="0"/>
        <v>0</v>
      </c>
      <c r="P15" s="395">
        <f t="shared" si="1"/>
        <v>0</v>
      </c>
      <c r="Q15" s="323"/>
      <c r="R15" s="323"/>
      <c r="S15" s="323"/>
      <c r="T15" s="323"/>
      <c r="U15" s="323"/>
    </row>
    <row r="16" spans="1:21" ht="15.75" x14ac:dyDescent="0.25">
      <c r="A16" s="656"/>
      <c r="B16" s="656"/>
      <c r="C16" s="74"/>
      <c r="D16" s="323"/>
      <c r="E16" s="323"/>
      <c r="F16" s="275"/>
      <c r="G16" s="353"/>
      <c r="H16" s="354"/>
      <c r="I16" s="353"/>
      <c r="J16" s="354"/>
      <c r="K16" s="353"/>
      <c r="L16" s="354"/>
      <c r="M16" s="353"/>
      <c r="N16" s="354"/>
      <c r="O16" s="394">
        <f t="shared" si="0"/>
        <v>0</v>
      </c>
      <c r="P16" s="395">
        <f t="shared" si="1"/>
        <v>0</v>
      </c>
      <c r="Q16" s="323"/>
      <c r="R16" s="323"/>
      <c r="S16" s="323"/>
      <c r="T16" s="323"/>
      <c r="U16" s="323"/>
    </row>
    <row r="17" spans="1:21" ht="15.75" x14ac:dyDescent="0.25">
      <c r="A17" s="656"/>
      <c r="B17" s="656"/>
      <c r="C17" s="74"/>
      <c r="D17" s="323"/>
      <c r="E17" s="323"/>
      <c r="F17" s="275"/>
      <c r="G17" s="353"/>
      <c r="H17" s="354"/>
      <c r="I17" s="353"/>
      <c r="J17" s="354"/>
      <c r="K17" s="353"/>
      <c r="L17" s="354"/>
      <c r="M17" s="353"/>
      <c r="N17" s="354"/>
      <c r="O17" s="394">
        <f t="shared" si="0"/>
        <v>0</v>
      </c>
      <c r="P17" s="395">
        <f t="shared" si="1"/>
        <v>0</v>
      </c>
      <c r="Q17" s="323"/>
      <c r="R17" s="323"/>
      <c r="S17" s="323"/>
      <c r="T17" s="323"/>
      <c r="U17" s="323"/>
    </row>
    <row r="18" spans="1:21" ht="15.75" x14ac:dyDescent="0.25">
      <c r="A18" s="656"/>
      <c r="B18" s="656"/>
      <c r="C18" s="74"/>
      <c r="D18" s="323"/>
      <c r="E18" s="323"/>
      <c r="F18" s="275"/>
      <c r="G18" s="353"/>
      <c r="H18" s="354"/>
      <c r="I18" s="353"/>
      <c r="J18" s="354"/>
      <c r="K18" s="353"/>
      <c r="L18" s="354"/>
      <c r="M18" s="353"/>
      <c r="N18" s="354"/>
      <c r="O18" s="394">
        <f t="shared" si="0"/>
        <v>0</v>
      </c>
      <c r="P18" s="395">
        <f t="shared" si="1"/>
        <v>0</v>
      </c>
      <c r="Q18" s="323"/>
      <c r="R18" s="323"/>
      <c r="S18" s="323"/>
      <c r="T18" s="323"/>
      <c r="U18" s="323"/>
    </row>
    <row r="19" spans="1:21" ht="15.75" x14ac:dyDescent="0.25">
      <c r="A19" s="657"/>
      <c r="B19" s="657"/>
      <c r="C19" s="74"/>
      <c r="D19" s="323"/>
      <c r="E19" s="323"/>
      <c r="F19" s="275"/>
      <c r="G19" s="353"/>
      <c r="H19" s="354"/>
      <c r="I19" s="353"/>
      <c r="J19" s="354"/>
      <c r="K19" s="353"/>
      <c r="L19" s="354"/>
      <c r="M19" s="353"/>
      <c r="N19" s="354"/>
      <c r="O19" s="394">
        <f t="shared" si="0"/>
        <v>0</v>
      </c>
      <c r="P19" s="395">
        <f t="shared" si="1"/>
        <v>0</v>
      </c>
      <c r="Q19" s="323"/>
      <c r="R19" s="323"/>
      <c r="S19" s="323"/>
      <c r="T19" s="323"/>
      <c r="U19" s="323"/>
    </row>
    <row r="20" spans="1:21" ht="15.75" x14ac:dyDescent="0.25">
      <c r="A20" s="655" t="s">
        <v>1439</v>
      </c>
      <c r="B20" s="655" t="s">
        <v>1440</v>
      </c>
      <c r="C20" s="74"/>
      <c r="D20" s="323"/>
      <c r="E20" s="323"/>
      <c r="F20" s="275"/>
      <c r="G20" s="353"/>
      <c r="H20" s="354"/>
      <c r="I20" s="353"/>
      <c r="J20" s="354"/>
      <c r="K20" s="353"/>
      <c r="L20" s="354"/>
      <c r="M20" s="353"/>
      <c r="N20" s="354"/>
      <c r="O20" s="394">
        <f t="shared" si="0"/>
        <v>0</v>
      </c>
      <c r="P20" s="395">
        <f t="shared" si="1"/>
        <v>0</v>
      </c>
      <c r="Q20" s="323"/>
      <c r="R20" s="323"/>
      <c r="S20" s="323"/>
      <c r="T20" s="323"/>
      <c r="U20" s="323"/>
    </row>
    <row r="21" spans="1:21" s="363" customFormat="1" ht="15.75" x14ac:dyDescent="0.25">
      <c r="A21" s="656"/>
      <c r="B21" s="656"/>
      <c r="C21" s="74"/>
      <c r="D21" s="323"/>
      <c r="E21" s="323"/>
      <c r="F21" s="275"/>
      <c r="G21" s="353"/>
      <c r="H21" s="354"/>
      <c r="I21" s="353"/>
      <c r="J21" s="354"/>
      <c r="K21" s="353"/>
      <c r="L21" s="354"/>
      <c r="M21" s="353"/>
      <c r="N21" s="354"/>
      <c r="O21" s="394">
        <f t="shared" si="0"/>
        <v>0</v>
      </c>
      <c r="P21" s="395">
        <f t="shared" si="1"/>
        <v>0</v>
      </c>
      <c r="Q21" s="323"/>
      <c r="R21" s="323"/>
      <c r="S21" s="323"/>
      <c r="T21" s="323"/>
      <c r="U21" s="323"/>
    </row>
    <row r="22" spans="1:21" s="363" customFormat="1" ht="15.75" x14ac:dyDescent="0.25">
      <c r="A22" s="656"/>
      <c r="B22" s="656"/>
      <c r="C22" s="74"/>
      <c r="D22" s="323"/>
      <c r="E22" s="323"/>
      <c r="F22" s="275"/>
      <c r="G22" s="353"/>
      <c r="H22" s="354"/>
      <c r="I22" s="353"/>
      <c r="J22" s="354"/>
      <c r="K22" s="353"/>
      <c r="L22" s="354"/>
      <c r="M22" s="353"/>
      <c r="N22" s="354"/>
      <c r="O22" s="394">
        <f t="shared" si="0"/>
        <v>0</v>
      </c>
      <c r="P22" s="395">
        <f t="shared" si="1"/>
        <v>0</v>
      </c>
      <c r="Q22" s="323"/>
      <c r="R22" s="323"/>
      <c r="S22" s="323"/>
      <c r="T22" s="323"/>
      <c r="U22" s="323"/>
    </row>
    <row r="23" spans="1:21" s="363" customFormat="1" ht="15.75" x14ac:dyDescent="0.25">
      <c r="A23" s="656"/>
      <c r="B23" s="656"/>
      <c r="C23" s="74"/>
      <c r="D23" s="323"/>
      <c r="E23" s="323"/>
      <c r="F23" s="275"/>
      <c r="G23" s="353"/>
      <c r="H23" s="354"/>
      <c r="I23" s="353"/>
      <c r="J23" s="354"/>
      <c r="K23" s="353"/>
      <c r="L23" s="354"/>
      <c r="M23" s="353"/>
      <c r="N23" s="354"/>
      <c r="O23" s="394">
        <f t="shared" si="0"/>
        <v>0</v>
      </c>
      <c r="P23" s="395">
        <f t="shared" si="1"/>
        <v>0</v>
      </c>
      <c r="Q23" s="323"/>
      <c r="R23" s="323"/>
      <c r="S23" s="323"/>
      <c r="T23" s="323"/>
      <c r="U23" s="323"/>
    </row>
    <row r="24" spans="1:21" ht="15.75" x14ac:dyDescent="0.25">
      <c r="A24" s="656"/>
      <c r="B24" s="656"/>
      <c r="C24" s="74"/>
      <c r="D24" s="323"/>
      <c r="E24" s="323"/>
      <c r="F24" s="275"/>
      <c r="G24" s="353"/>
      <c r="H24" s="354"/>
      <c r="I24" s="353"/>
      <c r="J24" s="354"/>
      <c r="K24" s="353"/>
      <c r="L24" s="354"/>
      <c r="M24" s="353"/>
      <c r="N24" s="354"/>
      <c r="O24" s="394">
        <f t="shared" si="0"/>
        <v>0</v>
      </c>
      <c r="P24" s="395">
        <f t="shared" si="1"/>
        <v>0</v>
      </c>
      <c r="Q24" s="323"/>
      <c r="R24" s="323"/>
      <c r="S24" s="323"/>
      <c r="T24" s="323"/>
      <c r="U24" s="323"/>
    </row>
    <row r="25" spans="1:21" ht="15.75" x14ac:dyDescent="0.25">
      <c r="A25" s="656"/>
      <c r="B25" s="656"/>
      <c r="C25" s="74"/>
      <c r="D25" s="323"/>
      <c r="E25" s="323"/>
      <c r="F25" s="275"/>
      <c r="G25" s="353"/>
      <c r="H25" s="354"/>
      <c r="I25" s="353"/>
      <c r="J25" s="354"/>
      <c r="K25" s="353"/>
      <c r="L25" s="354"/>
      <c r="M25" s="353"/>
      <c r="N25" s="354"/>
      <c r="O25" s="394">
        <f t="shared" si="0"/>
        <v>0</v>
      </c>
      <c r="P25" s="395">
        <f t="shared" si="1"/>
        <v>0</v>
      </c>
      <c r="Q25" s="323"/>
      <c r="R25" s="323"/>
      <c r="S25" s="323"/>
      <c r="T25" s="323"/>
      <c r="U25" s="323"/>
    </row>
    <row r="26" spans="1:21" ht="15.75" x14ac:dyDescent="0.25">
      <c r="A26" s="657"/>
      <c r="B26" s="657"/>
      <c r="C26" s="74"/>
      <c r="D26" s="323"/>
      <c r="E26" s="323"/>
      <c r="F26" s="275"/>
      <c r="G26" s="353"/>
      <c r="H26" s="354"/>
      <c r="I26" s="353"/>
      <c r="J26" s="354"/>
      <c r="K26" s="353"/>
      <c r="L26" s="354"/>
      <c r="M26" s="353"/>
      <c r="N26" s="354"/>
      <c r="O26" s="394">
        <f t="shared" si="0"/>
        <v>0</v>
      </c>
      <c r="P26" s="395">
        <f t="shared" si="1"/>
        <v>0</v>
      </c>
      <c r="Q26" s="323"/>
      <c r="R26" s="323"/>
      <c r="S26" s="323"/>
      <c r="T26" s="323"/>
      <c r="U26" s="323"/>
    </row>
    <row r="27" spans="1:21" ht="15.75" x14ac:dyDescent="0.25">
      <c r="A27" s="655" t="s">
        <v>1441</v>
      </c>
      <c r="B27" s="655" t="s">
        <v>1442</v>
      </c>
      <c r="C27" s="74"/>
      <c r="D27" s="323"/>
      <c r="E27" s="323"/>
      <c r="F27" s="275"/>
      <c r="G27" s="353"/>
      <c r="H27" s="354"/>
      <c r="I27" s="353"/>
      <c r="J27" s="354"/>
      <c r="K27" s="353"/>
      <c r="L27" s="354"/>
      <c r="M27" s="353"/>
      <c r="N27" s="354"/>
      <c r="O27" s="394">
        <f t="shared" si="0"/>
        <v>0</v>
      </c>
      <c r="P27" s="395">
        <f t="shared" si="1"/>
        <v>0</v>
      </c>
      <c r="Q27" s="323"/>
      <c r="R27" s="323"/>
      <c r="S27" s="323"/>
      <c r="T27" s="323"/>
      <c r="U27" s="323"/>
    </row>
    <row r="28" spans="1:21" s="363" customFormat="1" ht="15.75" x14ac:dyDescent="0.25">
      <c r="A28" s="656"/>
      <c r="B28" s="656"/>
      <c r="C28" s="74"/>
      <c r="D28" s="323"/>
      <c r="E28" s="323"/>
      <c r="F28" s="275"/>
      <c r="G28" s="353"/>
      <c r="H28" s="354"/>
      <c r="I28" s="353"/>
      <c r="J28" s="354"/>
      <c r="K28" s="353"/>
      <c r="L28" s="354"/>
      <c r="M28" s="353"/>
      <c r="N28" s="354"/>
      <c r="O28" s="394">
        <f t="shared" si="0"/>
        <v>0</v>
      </c>
      <c r="P28" s="395">
        <f t="shared" si="1"/>
        <v>0</v>
      </c>
      <c r="Q28" s="323"/>
      <c r="R28" s="323"/>
      <c r="S28" s="323"/>
      <c r="T28" s="323"/>
      <c r="U28" s="323"/>
    </row>
    <row r="29" spans="1:21" s="363" customFormat="1" ht="15.75" x14ac:dyDescent="0.25">
      <c r="A29" s="656"/>
      <c r="B29" s="656"/>
      <c r="C29" s="74"/>
      <c r="D29" s="323"/>
      <c r="E29" s="323"/>
      <c r="F29" s="275"/>
      <c r="G29" s="353"/>
      <c r="H29" s="354"/>
      <c r="I29" s="353"/>
      <c r="J29" s="354"/>
      <c r="K29" s="353"/>
      <c r="L29" s="354"/>
      <c r="M29" s="353"/>
      <c r="N29" s="354"/>
      <c r="O29" s="394">
        <f t="shared" si="0"/>
        <v>0</v>
      </c>
      <c r="P29" s="395">
        <f t="shared" si="1"/>
        <v>0</v>
      </c>
      <c r="Q29" s="323"/>
      <c r="R29" s="323"/>
      <c r="S29" s="323"/>
      <c r="T29" s="323"/>
      <c r="U29" s="323"/>
    </row>
    <row r="30" spans="1:21" s="363" customFormat="1" ht="15.75" x14ac:dyDescent="0.25">
      <c r="A30" s="656"/>
      <c r="B30" s="656"/>
      <c r="C30" s="74"/>
      <c r="D30" s="323"/>
      <c r="E30" s="323"/>
      <c r="F30" s="275"/>
      <c r="G30" s="353"/>
      <c r="H30" s="354"/>
      <c r="I30" s="353"/>
      <c r="J30" s="354"/>
      <c r="K30" s="353"/>
      <c r="L30" s="354"/>
      <c r="M30" s="353"/>
      <c r="N30" s="354"/>
      <c r="O30" s="394">
        <f t="shared" si="0"/>
        <v>0</v>
      </c>
      <c r="P30" s="395">
        <f t="shared" si="1"/>
        <v>0</v>
      </c>
      <c r="Q30" s="323"/>
      <c r="R30" s="323"/>
      <c r="S30" s="323"/>
      <c r="T30" s="323"/>
      <c r="U30" s="323"/>
    </row>
    <row r="31" spans="1:21" ht="15.75" x14ac:dyDescent="0.25">
      <c r="A31" s="656"/>
      <c r="B31" s="656"/>
      <c r="C31" s="74"/>
      <c r="D31" s="323"/>
      <c r="E31" s="323"/>
      <c r="F31" s="275"/>
      <c r="G31" s="353"/>
      <c r="H31" s="354"/>
      <c r="I31" s="353"/>
      <c r="J31" s="354"/>
      <c r="K31" s="353"/>
      <c r="L31" s="354"/>
      <c r="M31" s="353"/>
      <c r="N31" s="354"/>
      <c r="O31" s="394">
        <f t="shared" si="0"/>
        <v>0</v>
      </c>
      <c r="P31" s="395">
        <f t="shared" si="1"/>
        <v>0</v>
      </c>
      <c r="Q31" s="323"/>
      <c r="R31" s="323"/>
      <c r="S31" s="323"/>
      <c r="T31" s="323"/>
      <c r="U31" s="323"/>
    </row>
    <row r="32" spans="1:21" ht="15.75" x14ac:dyDescent="0.25">
      <c r="A32" s="656"/>
      <c r="B32" s="656"/>
      <c r="C32" s="74"/>
      <c r="D32" s="323"/>
      <c r="E32" s="323"/>
      <c r="F32" s="275"/>
      <c r="G32" s="353"/>
      <c r="H32" s="354"/>
      <c r="I32" s="353"/>
      <c r="J32" s="354"/>
      <c r="K32" s="353"/>
      <c r="L32" s="354"/>
      <c r="M32" s="353"/>
      <c r="N32" s="354"/>
      <c r="O32" s="394">
        <f t="shared" si="0"/>
        <v>0</v>
      </c>
      <c r="P32" s="395">
        <f t="shared" si="1"/>
        <v>0</v>
      </c>
      <c r="Q32" s="323"/>
      <c r="R32" s="323"/>
      <c r="S32" s="323"/>
      <c r="T32" s="323"/>
      <c r="U32" s="323"/>
    </row>
    <row r="33" spans="1:21" ht="15.75" x14ac:dyDescent="0.25">
      <c r="A33" s="657"/>
      <c r="B33" s="657"/>
      <c r="C33" s="74"/>
      <c r="D33" s="323"/>
      <c r="E33" s="323"/>
      <c r="F33" s="275"/>
      <c r="G33" s="353"/>
      <c r="H33" s="354"/>
      <c r="I33" s="353"/>
      <c r="J33" s="354"/>
      <c r="K33" s="353"/>
      <c r="L33" s="354"/>
      <c r="M33" s="353"/>
      <c r="N33" s="354"/>
      <c r="O33" s="394">
        <f t="shared" si="0"/>
        <v>0</v>
      </c>
      <c r="P33" s="395">
        <f t="shared" si="1"/>
        <v>0</v>
      </c>
      <c r="Q33" s="323"/>
      <c r="R33" s="323"/>
      <c r="S33" s="323"/>
      <c r="T33" s="323"/>
      <c r="U33" s="323"/>
    </row>
    <row r="34" spans="1:21" ht="15.6" customHeight="1" x14ac:dyDescent="0.25">
      <c r="A34" s="290"/>
      <c r="B34" s="291"/>
      <c r="C34" s="290" t="s">
        <v>118</v>
      </c>
      <c r="D34" s="291"/>
      <c r="E34" s="291"/>
      <c r="F34" s="292"/>
      <c r="G34" s="281">
        <f t="shared" ref="G34:O34" si="2">SUM(G7:H33)</f>
        <v>0</v>
      </c>
      <c r="H34" s="281">
        <f t="shared" si="2"/>
        <v>0</v>
      </c>
      <c r="I34" s="281">
        <f t="shared" si="2"/>
        <v>0</v>
      </c>
      <c r="J34" s="281">
        <f t="shared" si="2"/>
        <v>0</v>
      </c>
      <c r="K34" s="281">
        <f t="shared" si="2"/>
        <v>0</v>
      </c>
      <c r="L34" s="281">
        <f t="shared" si="2"/>
        <v>0</v>
      </c>
      <c r="M34" s="281">
        <f t="shared" si="2"/>
        <v>0</v>
      </c>
      <c r="N34" s="281">
        <f t="shared" si="2"/>
        <v>0</v>
      </c>
      <c r="O34" s="281">
        <f t="shared" si="2"/>
        <v>0</v>
      </c>
      <c r="P34" s="281">
        <f>SUM(P7:Q33)</f>
        <v>0</v>
      </c>
      <c r="Q34" s="262"/>
      <c r="R34" s="262"/>
      <c r="S34" s="262"/>
      <c r="T34" s="262"/>
      <c r="U34" s="262"/>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20:B26"/>
    <mergeCell ref="A20:A26"/>
    <mergeCell ref="A27:A33"/>
    <mergeCell ref="B27:B33"/>
    <mergeCell ref="B7:B12"/>
    <mergeCell ref="B13:B19"/>
    <mergeCell ref="A7:A12"/>
    <mergeCell ref="A13:A1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workbookViewId="0">
      <pane ySplit="8" topLeftCell="A24" activePane="bottomLeft" state="frozen"/>
      <selection activeCell="A7" sqref="A7"/>
      <selection pane="bottomLeft" activeCell="E42" sqref="E42"/>
    </sheetView>
  </sheetViews>
  <sheetFormatPr baseColWidth="10" defaultRowHeight="15" x14ac:dyDescent="0.25"/>
  <cols>
    <col min="1" max="2" width="21.7109375" customWidth="1"/>
    <col min="3" max="6" width="27.42578125" customWidth="1"/>
    <col min="7" max="7" width="15.28515625" customWidth="1"/>
    <col min="8" max="8" width="13.7109375" style="231" bestFit="1" customWidth="1"/>
    <col min="9" max="9" width="15.28515625" customWidth="1"/>
    <col min="10" max="10" width="18.85546875" style="231" customWidth="1"/>
    <col min="12" max="12" width="13.7109375" style="231" bestFit="1" customWidth="1"/>
    <col min="14" max="14" width="13.7109375" style="231" bestFit="1" customWidth="1"/>
    <col min="15" max="15" width="15.28515625" customWidth="1"/>
    <col min="16" max="16" width="18.28515625" style="231" customWidth="1"/>
    <col min="17" max="17" width="14.140625" hidden="1" customWidth="1"/>
    <col min="18" max="20" width="14.140625" customWidth="1"/>
    <col min="21" max="21" width="17" customWidth="1"/>
  </cols>
  <sheetData>
    <row r="1" spans="1:21" ht="18.75" x14ac:dyDescent="0.25">
      <c r="B1" s="282"/>
      <c r="C1" s="282"/>
      <c r="D1" s="282"/>
      <c r="E1" s="282"/>
      <c r="F1" s="282"/>
      <c r="G1" s="282" t="s">
        <v>1510</v>
      </c>
      <c r="J1" s="282"/>
      <c r="K1" s="282"/>
      <c r="L1" s="282"/>
      <c r="M1" s="282"/>
      <c r="N1" s="282"/>
      <c r="O1" s="282"/>
      <c r="P1" s="282"/>
      <c r="Q1" s="282"/>
      <c r="R1" s="282"/>
      <c r="S1" s="282"/>
      <c r="T1" s="282"/>
      <c r="U1" s="282"/>
    </row>
    <row r="2" spans="1:21" ht="18.75" x14ac:dyDescent="0.25">
      <c r="A2" s="267" t="s">
        <v>1347</v>
      </c>
      <c r="B2" s="282"/>
      <c r="C2" s="282"/>
      <c r="D2" s="282"/>
      <c r="E2" s="282"/>
      <c r="F2" s="282"/>
      <c r="G2" s="282"/>
      <c r="J2" s="282"/>
      <c r="K2" s="282"/>
      <c r="L2" s="282"/>
      <c r="M2" s="282"/>
      <c r="N2" s="282"/>
      <c r="O2" s="282"/>
      <c r="P2" s="282"/>
      <c r="Q2" s="282"/>
      <c r="R2" s="282"/>
      <c r="S2" s="282"/>
      <c r="T2" s="282"/>
      <c r="U2" s="282"/>
    </row>
    <row r="3" spans="1:21" x14ac:dyDescent="0.25">
      <c r="A3" s="611" t="s">
        <v>1402</v>
      </c>
      <c r="B3" s="611"/>
      <c r="C3" s="611"/>
      <c r="D3" s="611"/>
      <c r="E3" s="611"/>
      <c r="F3" s="611"/>
      <c r="G3" s="611"/>
      <c r="H3" s="611"/>
      <c r="I3" s="611"/>
      <c r="J3" s="611"/>
      <c r="K3" s="611"/>
      <c r="L3" s="611"/>
      <c r="M3" s="611"/>
      <c r="N3" s="611"/>
      <c r="O3" s="611"/>
      <c r="P3" s="611"/>
      <c r="Q3" s="611"/>
      <c r="R3" s="611"/>
      <c r="S3" s="611"/>
      <c r="T3" s="611"/>
      <c r="U3" s="611"/>
    </row>
    <row r="4" spans="1:21" s="363" customFormat="1" x14ac:dyDescent="0.25">
      <c r="A4" s="373" t="s">
        <v>1401</v>
      </c>
      <c r="B4" s="371"/>
      <c r="C4" s="371"/>
      <c r="D4" s="371"/>
      <c r="E4" s="371"/>
      <c r="F4" s="371"/>
      <c r="G4" s="371"/>
      <c r="H4" s="371"/>
      <c r="I4" s="371"/>
      <c r="J4" s="371"/>
      <c r="K4" s="371"/>
      <c r="L4" s="371"/>
      <c r="M4" s="371"/>
      <c r="N4" s="371"/>
      <c r="O4" s="371"/>
      <c r="P4" s="371"/>
      <c r="Q4" s="371"/>
      <c r="R4" s="371"/>
      <c r="S4" s="371"/>
      <c r="T4" s="371"/>
      <c r="U4" s="371"/>
    </row>
    <row r="5" spans="1:21" x14ac:dyDescent="0.25">
      <c r="A5" s="313" t="s">
        <v>1469</v>
      </c>
      <c r="B5" s="267"/>
      <c r="C5" s="267"/>
      <c r="D5" s="267"/>
      <c r="E5" s="267"/>
      <c r="F5" s="267"/>
      <c r="G5" s="267"/>
      <c r="H5" s="267"/>
      <c r="I5" s="267"/>
      <c r="J5" s="267"/>
      <c r="K5" s="267"/>
      <c r="L5" s="267"/>
      <c r="M5" s="267"/>
      <c r="N5" s="267"/>
      <c r="O5" s="267"/>
      <c r="P5" s="267"/>
      <c r="Q5" s="267"/>
      <c r="R5" s="267"/>
      <c r="S5" s="267"/>
      <c r="T5" s="267"/>
      <c r="U5" s="267"/>
    </row>
    <row r="6" spans="1:21" ht="15" customHeight="1" x14ac:dyDescent="0.25">
      <c r="A6" s="630" t="s">
        <v>97</v>
      </c>
      <c r="B6" s="632" t="s">
        <v>111</v>
      </c>
      <c r="C6" s="642" t="s">
        <v>86</v>
      </c>
      <c r="D6" s="642" t="s">
        <v>87</v>
      </c>
      <c r="E6" s="642" t="s">
        <v>392</v>
      </c>
      <c r="F6" s="642" t="s">
        <v>88</v>
      </c>
      <c r="G6" s="645" t="s">
        <v>100</v>
      </c>
      <c r="H6" s="647"/>
      <c r="I6" s="647"/>
      <c r="J6" s="647"/>
      <c r="K6" s="647"/>
      <c r="L6" s="647"/>
      <c r="M6" s="647"/>
      <c r="N6" s="646"/>
      <c r="O6" s="651" t="s">
        <v>101</v>
      </c>
      <c r="P6" s="652"/>
      <c r="Q6" s="632" t="s">
        <v>102</v>
      </c>
      <c r="R6" s="632" t="s">
        <v>103</v>
      </c>
      <c r="S6" s="632" t="s">
        <v>110</v>
      </c>
      <c r="T6" s="632" t="s">
        <v>109</v>
      </c>
      <c r="U6" s="648" t="s">
        <v>89</v>
      </c>
    </row>
    <row r="7" spans="1:21" ht="15" customHeight="1" x14ac:dyDescent="0.25">
      <c r="A7" s="630"/>
      <c r="B7" s="630"/>
      <c r="C7" s="643"/>
      <c r="D7" s="643"/>
      <c r="E7" s="643"/>
      <c r="F7" s="643"/>
      <c r="G7" s="645" t="s">
        <v>104</v>
      </c>
      <c r="H7" s="646"/>
      <c r="I7" s="645" t="s">
        <v>105</v>
      </c>
      <c r="J7" s="646"/>
      <c r="K7" s="645" t="s">
        <v>106</v>
      </c>
      <c r="L7" s="646"/>
      <c r="M7" s="645" t="s">
        <v>107</v>
      </c>
      <c r="N7" s="646"/>
      <c r="O7" s="653"/>
      <c r="P7" s="654"/>
      <c r="Q7" s="630"/>
      <c r="R7" s="630"/>
      <c r="S7" s="630"/>
      <c r="T7" s="630"/>
      <c r="U7" s="649"/>
    </row>
    <row r="8" spans="1:21" ht="25.5" x14ac:dyDescent="0.25">
      <c r="A8" s="631"/>
      <c r="B8" s="631"/>
      <c r="C8" s="644"/>
      <c r="D8" s="644"/>
      <c r="E8" s="644"/>
      <c r="F8" s="644"/>
      <c r="G8" s="434" t="s">
        <v>108</v>
      </c>
      <c r="H8" s="434" t="s">
        <v>12</v>
      </c>
      <c r="I8" s="434" t="s">
        <v>108</v>
      </c>
      <c r="J8" s="434" t="s">
        <v>12</v>
      </c>
      <c r="K8" s="434" t="s">
        <v>108</v>
      </c>
      <c r="L8" s="434" t="s">
        <v>12</v>
      </c>
      <c r="M8" s="434" t="s">
        <v>108</v>
      </c>
      <c r="N8" s="434" t="s">
        <v>12</v>
      </c>
      <c r="O8" s="434" t="s">
        <v>108</v>
      </c>
      <c r="P8" s="434" t="s">
        <v>12</v>
      </c>
      <c r="Q8" s="631"/>
      <c r="R8" s="631"/>
      <c r="S8" s="631"/>
      <c r="T8" s="631"/>
      <c r="U8" s="650"/>
    </row>
    <row r="9" spans="1:21" s="363" customFormat="1" ht="15.75" x14ac:dyDescent="0.25">
      <c r="A9" s="435"/>
      <c r="B9" s="436"/>
      <c r="C9" s="437"/>
      <c r="D9" s="437"/>
      <c r="E9" s="438"/>
      <c r="F9" s="437"/>
      <c r="G9" s="439"/>
      <c r="H9" s="439"/>
      <c r="I9" s="439"/>
      <c r="J9" s="439"/>
      <c r="K9" s="439"/>
      <c r="L9" s="439"/>
      <c r="M9" s="439"/>
      <c r="N9" s="439"/>
      <c r="O9" s="439"/>
      <c r="P9" s="439"/>
      <c r="Q9" s="440"/>
      <c r="R9" s="440"/>
      <c r="S9" s="440"/>
      <c r="T9" s="440"/>
      <c r="U9" s="441"/>
    </row>
    <row r="10" spans="1:21" ht="15.75" x14ac:dyDescent="0.25">
      <c r="A10" s="672" t="s">
        <v>1402</v>
      </c>
      <c r="B10" s="672" t="s">
        <v>1403</v>
      </c>
      <c r="C10" s="278"/>
      <c r="D10" s="278"/>
      <c r="E10" s="278"/>
      <c r="F10" s="279"/>
      <c r="G10" s="279"/>
      <c r="H10" s="356"/>
      <c r="I10" s="279"/>
      <c r="J10" s="356"/>
      <c r="K10" s="279"/>
      <c r="L10" s="356"/>
      <c r="M10" s="279"/>
      <c r="N10" s="356"/>
      <c r="O10" s="396">
        <f>G10+I10+K10+M10</f>
        <v>0</v>
      </c>
      <c r="P10" s="397">
        <f>H10+J10+L10+N10</f>
        <v>0</v>
      </c>
      <c r="Q10" s="279"/>
      <c r="R10" s="279"/>
      <c r="S10" s="279"/>
      <c r="T10" s="279"/>
      <c r="U10" s="279"/>
    </row>
    <row r="11" spans="1:21" ht="15.75" x14ac:dyDescent="0.25">
      <c r="A11" s="673"/>
      <c r="B11" s="673"/>
      <c r="C11" s="278"/>
      <c r="D11" s="278"/>
      <c r="E11" s="278"/>
      <c r="F11" s="279"/>
      <c r="G11" s="279"/>
      <c r="H11" s="356"/>
      <c r="I11" s="279"/>
      <c r="J11" s="356"/>
      <c r="K11" s="279"/>
      <c r="L11" s="356"/>
      <c r="M11" s="279"/>
      <c r="N11" s="356"/>
      <c r="O11" s="396">
        <f t="shared" ref="O11:O35" si="0">G11+I11+K11+M11</f>
        <v>0</v>
      </c>
      <c r="P11" s="397">
        <f t="shared" ref="P11:P35" si="1">H11+J11+L11+N11</f>
        <v>0</v>
      </c>
      <c r="Q11" s="279"/>
      <c r="R11" s="279"/>
      <c r="S11" s="279"/>
      <c r="T11" s="279"/>
      <c r="U11" s="279"/>
    </row>
    <row r="12" spans="1:21" ht="15.75" x14ac:dyDescent="0.25">
      <c r="A12" s="673"/>
      <c r="B12" s="673"/>
      <c r="C12" s="278"/>
      <c r="D12" s="278"/>
      <c r="E12" s="278"/>
      <c r="F12" s="279"/>
      <c r="G12" s="279"/>
      <c r="H12" s="356"/>
      <c r="I12" s="279"/>
      <c r="J12" s="356"/>
      <c r="K12" s="279"/>
      <c r="L12" s="356"/>
      <c r="M12" s="279"/>
      <c r="N12" s="356"/>
      <c r="O12" s="396">
        <f t="shared" si="0"/>
        <v>0</v>
      </c>
      <c r="P12" s="397">
        <f t="shared" si="1"/>
        <v>0</v>
      </c>
      <c r="Q12" s="279"/>
      <c r="R12" s="279"/>
      <c r="S12" s="279"/>
      <c r="T12" s="279"/>
      <c r="U12" s="279"/>
    </row>
    <row r="13" spans="1:21" ht="15.75" x14ac:dyDescent="0.25">
      <c r="A13" s="673"/>
      <c r="B13" s="673"/>
      <c r="C13" s="278"/>
      <c r="D13" s="278"/>
      <c r="E13" s="278"/>
      <c r="F13" s="279"/>
      <c r="G13" s="279"/>
      <c r="H13" s="356"/>
      <c r="I13" s="279"/>
      <c r="J13" s="356"/>
      <c r="K13" s="279"/>
      <c r="L13" s="356"/>
      <c r="M13" s="279"/>
      <c r="N13" s="356"/>
      <c r="O13" s="396">
        <f t="shared" si="0"/>
        <v>0</v>
      </c>
      <c r="P13" s="397">
        <f t="shared" si="1"/>
        <v>0</v>
      </c>
      <c r="Q13" s="279"/>
      <c r="R13" s="279"/>
      <c r="S13" s="279"/>
      <c r="T13" s="279"/>
      <c r="U13" s="279"/>
    </row>
    <row r="14" spans="1:21" ht="15.75" x14ac:dyDescent="0.25">
      <c r="A14" s="673"/>
      <c r="B14" s="673"/>
      <c r="C14" s="278"/>
      <c r="D14" s="278"/>
      <c r="E14" s="278"/>
      <c r="F14" s="279"/>
      <c r="G14" s="279"/>
      <c r="H14" s="356"/>
      <c r="I14" s="279"/>
      <c r="J14" s="356"/>
      <c r="K14" s="279"/>
      <c r="L14" s="356"/>
      <c r="M14" s="279"/>
      <c r="N14" s="356"/>
      <c r="O14" s="396">
        <f t="shared" si="0"/>
        <v>0</v>
      </c>
      <c r="P14" s="397">
        <f t="shared" si="1"/>
        <v>0</v>
      </c>
      <c r="Q14" s="279"/>
      <c r="R14" s="279"/>
      <c r="S14" s="279"/>
      <c r="T14" s="279"/>
      <c r="U14" s="279"/>
    </row>
    <row r="15" spans="1:21" ht="15.75" x14ac:dyDescent="0.25">
      <c r="A15" s="674"/>
      <c r="B15" s="674"/>
      <c r="C15" s="278"/>
      <c r="D15" s="278"/>
      <c r="E15" s="278"/>
      <c r="F15" s="279"/>
      <c r="G15" s="279"/>
      <c r="H15" s="356"/>
      <c r="I15" s="279"/>
      <c r="J15" s="356"/>
      <c r="K15" s="279"/>
      <c r="L15" s="356"/>
      <c r="M15" s="279"/>
      <c r="N15" s="356"/>
      <c r="O15" s="396">
        <f t="shared" si="0"/>
        <v>0</v>
      </c>
      <c r="P15" s="397">
        <f t="shared" si="1"/>
        <v>0</v>
      </c>
      <c r="Q15" s="279"/>
      <c r="R15" s="279"/>
      <c r="S15" s="279"/>
      <c r="T15" s="279"/>
      <c r="U15" s="357"/>
    </row>
    <row r="16" spans="1:21" ht="15.75" customHeight="1" x14ac:dyDescent="0.25">
      <c r="A16" s="672" t="s">
        <v>1401</v>
      </c>
      <c r="B16" s="672" t="s">
        <v>1404</v>
      </c>
      <c r="C16" s="278"/>
      <c r="D16" s="278"/>
      <c r="E16" s="278"/>
      <c r="F16" s="279"/>
      <c r="G16" s="279"/>
      <c r="H16" s="356"/>
      <c r="I16" s="279"/>
      <c r="J16" s="356"/>
      <c r="K16" s="358"/>
      <c r="L16" s="356"/>
      <c r="M16" s="279"/>
      <c r="N16" s="356"/>
      <c r="O16" s="396">
        <f t="shared" si="0"/>
        <v>0</v>
      </c>
      <c r="P16" s="397">
        <f t="shared" si="1"/>
        <v>0</v>
      </c>
      <c r="Q16" s="279"/>
      <c r="R16" s="279"/>
      <c r="S16" s="279"/>
      <c r="T16" s="279"/>
      <c r="U16" s="279"/>
    </row>
    <row r="17" spans="1:21" ht="15.75" x14ac:dyDescent="0.25">
      <c r="A17" s="673"/>
      <c r="B17" s="673"/>
      <c r="C17" s="278"/>
      <c r="D17" s="278"/>
      <c r="E17" s="278"/>
      <c r="F17" s="279"/>
      <c r="G17" s="279"/>
      <c r="H17" s="356"/>
      <c r="I17" s="279"/>
      <c r="J17" s="356"/>
      <c r="K17" s="358"/>
      <c r="L17" s="356"/>
      <c r="M17" s="279"/>
      <c r="N17" s="356"/>
      <c r="O17" s="396">
        <f t="shared" si="0"/>
        <v>0</v>
      </c>
      <c r="P17" s="397">
        <f t="shared" si="1"/>
        <v>0</v>
      </c>
      <c r="Q17" s="279"/>
      <c r="R17" s="279"/>
      <c r="S17" s="279"/>
      <c r="T17" s="279"/>
      <c r="U17" s="279"/>
    </row>
    <row r="18" spans="1:21" ht="15.75" x14ac:dyDescent="0.25">
      <c r="A18" s="673"/>
      <c r="B18" s="673"/>
      <c r="C18" s="278"/>
      <c r="D18" s="278"/>
      <c r="E18" s="278"/>
      <c r="F18" s="279"/>
      <c r="G18" s="279"/>
      <c r="H18" s="356"/>
      <c r="I18" s="279"/>
      <c r="J18" s="356"/>
      <c r="K18" s="358"/>
      <c r="L18" s="356"/>
      <c r="M18" s="279"/>
      <c r="N18" s="356"/>
      <c r="O18" s="396">
        <f t="shared" si="0"/>
        <v>0</v>
      </c>
      <c r="P18" s="397">
        <f t="shared" si="1"/>
        <v>0</v>
      </c>
      <c r="Q18" s="279"/>
      <c r="R18" s="279"/>
      <c r="S18" s="279"/>
      <c r="T18" s="279"/>
      <c r="U18" s="279"/>
    </row>
    <row r="19" spans="1:21" ht="15.75" x14ac:dyDescent="0.25">
      <c r="A19" s="673"/>
      <c r="B19" s="673"/>
      <c r="C19" s="278"/>
      <c r="D19" s="278"/>
      <c r="E19" s="278"/>
      <c r="F19" s="279"/>
      <c r="G19" s="279"/>
      <c r="H19" s="356"/>
      <c r="I19" s="279"/>
      <c r="J19" s="356"/>
      <c r="K19" s="358"/>
      <c r="L19" s="356"/>
      <c r="M19" s="279"/>
      <c r="N19" s="356"/>
      <c r="O19" s="396">
        <f t="shared" si="0"/>
        <v>0</v>
      </c>
      <c r="P19" s="397">
        <f t="shared" si="1"/>
        <v>0</v>
      </c>
      <c r="Q19" s="279"/>
      <c r="R19" s="279"/>
      <c r="S19" s="279"/>
      <c r="T19" s="279"/>
      <c r="U19" s="279"/>
    </row>
    <row r="20" spans="1:21" ht="15.75" x14ac:dyDescent="0.25">
      <c r="A20" s="673"/>
      <c r="B20" s="673"/>
      <c r="C20" s="278"/>
      <c r="D20" s="278"/>
      <c r="E20" s="278"/>
      <c r="F20" s="279"/>
      <c r="G20" s="279"/>
      <c r="H20" s="356"/>
      <c r="I20" s="279"/>
      <c r="J20" s="356"/>
      <c r="K20" s="279"/>
      <c r="L20" s="356"/>
      <c r="M20" s="279"/>
      <c r="N20" s="356"/>
      <c r="O20" s="396">
        <f t="shared" si="0"/>
        <v>0</v>
      </c>
      <c r="P20" s="397">
        <f t="shared" si="1"/>
        <v>0</v>
      </c>
      <c r="Q20" s="279"/>
      <c r="R20" s="279"/>
      <c r="S20" s="279"/>
      <c r="T20" s="279"/>
      <c r="U20" s="359"/>
    </row>
    <row r="21" spans="1:21" s="363" customFormat="1" ht="15.75" x14ac:dyDescent="0.25">
      <c r="A21" s="673"/>
      <c r="B21" s="673"/>
      <c r="C21" s="372"/>
      <c r="D21" s="372"/>
      <c r="E21" s="372"/>
      <c r="F21" s="279"/>
      <c r="G21" s="279"/>
      <c r="H21" s="356"/>
      <c r="I21" s="279"/>
      <c r="J21" s="356"/>
      <c r="K21" s="279"/>
      <c r="L21" s="356"/>
      <c r="M21" s="279"/>
      <c r="N21" s="356"/>
      <c r="O21" s="396">
        <f t="shared" si="0"/>
        <v>0</v>
      </c>
      <c r="P21" s="397">
        <f t="shared" si="1"/>
        <v>0</v>
      </c>
      <c r="Q21" s="279"/>
      <c r="R21" s="279"/>
      <c r="S21" s="279"/>
      <c r="T21" s="279"/>
      <c r="U21" s="359"/>
    </row>
    <row r="22" spans="1:21" s="363" customFormat="1" ht="15.75" x14ac:dyDescent="0.25">
      <c r="A22" s="673"/>
      <c r="B22" s="673"/>
      <c r="C22" s="372"/>
      <c r="D22" s="372"/>
      <c r="E22" s="372"/>
      <c r="F22" s="279"/>
      <c r="G22" s="279"/>
      <c r="H22" s="356"/>
      <c r="I22" s="279"/>
      <c r="J22" s="356"/>
      <c r="K22" s="279"/>
      <c r="L22" s="356"/>
      <c r="M22" s="279"/>
      <c r="N22" s="356"/>
      <c r="O22" s="396">
        <f t="shared" si="0"/>
        <v>0</v>
      </c>
      <c r="P22" s="397">
        <f t="shared" si="1"/>
        <v>0</v>
      </c>
      <c r="Q22" s="279"/>
      <c r="R22" s="279"/>
      <c r="S22" s="279"/>
      <c r="T22" s="279"/>
      <c r="U22" s="359"/>
    </row>
    <row r="23" spans="1:21" s="363" customFormat="1" ht="15.75" x14ac:dyDescent="0.25">
      <c r="A23" s="673"/>
      <c r="B23" s="673"/>
      <c r="C23" s="372"/>
      <c r="D23" s="372"/>
      <c r="E23" s="372"/>
      <c r="F23" s="279"/>
      <c r="G23" s="279"/>
      <c r="H23" s="356"/>
      <c r="I23" s="279"/>
      <c r="J23" s="356"/>
      <c r="K23" s="279"/>
      <c r="L23" s="356"/>
      <c r="M23" s="279"/>
      <c r="N23" s="356"/>
      <c r="O23" s="396">
        <f t="shared" si="0"/>
        <v>0</v>
      </c>
      <c r="P23" s="397">
        <f t="shared" si="1"/>
        <v>0</v>
      </c>
      <c r="Q23" s="279"/>
      <c r="R23" s="279"/>
      <c r="S23" s="279"/>
      <c r="T23" s="279"/>
      <c r="U23" s="359"/>
    </row>
    <row r="24" spans="1:21" s="363" customFormat="1" ht="15.75" x14ac:dyDescent="0.25">
      <c r="A24" s="673"/>
      <c r="B24" s="673"/>
      <c r="C24" s="372"/>
      <c r="D24" s="372"/>
      <c r="E24" s="372"/>
      <c r="F24" s="279"/>
      <c r="G24" s="279"/>
      <c r="H24" s="356"/>
      <c r="I24" s="279"/>
      <c r="J24" s="356"/>
      <c r="K24" s="279"/>
      <c r="L24" s="356"/>
      <c r="M24" s="279"/>
      <c r="N24" s="356"/>
      <c r="O24" s="396">
        <f t="shared" si="0"/>
        <v>0</v>
      </c>
      <c r="P24" s="397">
        <f t="shared" si="1"/>
        <v>0</v>
      </c>
      <c r="Q24" s="279"/>
      <c r="R24" s="279"/>
      <c r="S24" s="279"/>
      <c r="T24" s="279"/>
      <c r="U24" s="359"/>
    </row>
    <row r="25" spans="1:21" s="363" customFormat="1" ht="15.75" x14ac:dyDescent="0.25">
      <c r="A25" s="671" t="s">
        <v>1469</v>
      </c>
      <c r="B25" s="671" t="s">
        <v>1425</v>
      </c>
      <c r="C25" s="372"/>
      <c r="D25" s="372"/>
      <c r="E25" s="372"/>
      <c r="F25" s="279"/>
      <c r="G25" s="279"/>
      <c r="H25" s="356"/>
      <c r="I25" s="279"/>
      <c r="J25" s="356"/>
      <c r="K25" s="279"/>
      <c r="L25" s="356"/>
      <c r="M25" s="279"/>
      <c r="N25" s="356"/>
      <c r="O25" s="396">
        <f t="shared" si="0"/>
        <v>0</v>
      </c>
      <c r="P25" s="397">
        <f t="shared" si="1"/>
        <v>0</v>
      </c>
      <c r="Q25" s="279"/>
      <c r="R25" s="279"/>
      <c r="S25" s="279"/>
      <c r="T25" s="279"/>
      <c r="U25" s="359"/>
    </row>
    <row r="26" spans="1:21" s="363" customFormat="1" ht="15.75" x14ac:dyDescent="0.25">
      <c r="A26" s="671"/>
      <c r="B26" s="671"/>
      <c r="C26" s="372"/>
      <c r="D26" s="372"/>
      <c r="E26" s="372"/>
      <c r="F26" s="279"/>
      <c r="G26" s="279"/>
      <c r="H26" s="356"/>
      <c r="I26" s="279"/>
      <c r="J26" s="356"/>
      <c r="K26" s="279"/>
      <c r="L26" s="356"/>
      <c r="M26" s="279"/>
      <c r="N26" s="356"/>
      <c r="O26" s="396">
        <f t="shared" si="0"/>
        <v>0</v>
      </c>
      <c r="P26" s="397">
        <f t="shared" si="1"/>
        <v>0</v>
      </c>
      <c r="Q26" s="279"/>
      <c r="R26" s="279"/>
      <c r="S26" s="279"/>
      <c r="T26" s="279"/>
      <c r="U26" s="359"/>
    </row>
    <row r="27" spans="1:21" s="363" customFormat="1" ht="15.75" x14ac:dyDescent="0.25">
      <c r="A27" s="671"/>
      <c r="B27" s="671"/>
      <c r="C27" s="372"/>
      <c r="D27" s="372"/>
      <c r="E27" s="372"/>
      <c r="F27" s="279"/>
      <c r="G27" s="279"/>
      <c r="H27" s="356"/>
      <c r="I27" s="279"/>
      <c r="J27" s="356"/>
      <c r="K27" s="279"/>
      <c r="L27" s="356"/>
      <c r="M27" s="279"/>
      <c r="N27" s="356"/>
      <c r="O27" s="396">
        <f t="shared" si="0"/>
        <v>0</v>
      </c>
      <c r="P27" s="397">
        <f t="shared" si="1"/>
        <v>0</v>
      </c>
      <c r="Q27" s="279"/>
      <c r="R27" s="279"/>
      <c r="S27" s="279"/>
      <c r="T27" s="279"/>
      <c r="U27" s="359"/>
    </row>
    <row r="28" spans="1:21" s="363" customFormat="1" ht="15.75" x14ac:dyDescent="0.25">
      <c r="A28" s="671"/>
      <c r="B28" s="671"/>
      <c r="C28" s="372"/>
      <c r="D28" s="372"/>
      <c r="E28" s="372"/>
      <c r="F28" s="279"/>
      <c r="G28" s="279"/>
      <c r="H28" s="356"/>
      <c r="I28" s="279"/>
      <c r="J28" s="356"/>
      <c r="K28" s="279"/>
      <c r="L28" s="356"/>
      <c r="M28" s="279"/>
      <c r="N28" s="356"/>
      <c r="O28" s="396">
        <f t="shared" si="0"/>
        <v>0</v>
      </c>
      <c r="P28" s="397">
        <f t="shared" si="1"/>
        <v>0</v>
      </c>
      <c r="Q28" s="279"/>
      <c r="R28" s="279"/>
      <c r="S28" s="279"/>
      <c r="T28" s="279"/>
      <c r="U28" s="359"/>
    </row>
    <row r="29" spans="1:21" s="363" customFormat="1" ht="15.75" x14ac:dyDescent="0.25">
      <c r="A29" s="671"/>
      <c r="B29" s="671"/>
      <c r="C29" s="372"/>
      <c r="D29" s="372"/>
      <c r="E29" s="372"/>
      <c r="F29" s="279"/>
      <c r="G29" s="279"/>
      <c r="H29" s="356"/>
      <c r="I29" s="279"/>
      <c r="J29" s="356"/>
      <c r="K29" s="279"/>
      <c r="L29" s="356"/>
      <c r="M29" s="279"/>
      <c r="N29" s="356"/>
      <c r="O29" s="396">
        <f t="shared" si="0"/>
        <v>0</v>
      </c>
      <c r="P29" s="397">
        <f t="shared" si="1"/>
        <v>0</v>
      </c>
      <c r="Q29" s="279"/>
      <c r="R29" s="279"/>
      <c r="S29" s="279"/>
      <c r="T29" s="279"/>
      <c r="U29" s="359"/>
    </row>
    <row r="30" spans="1:21" s="363" customFormat="1" ht="15.75" x14ac:dyDescent="0.25">
      <c r="A30" s="671"/>
      <c r="B30" s="671"/>
      <c r="C30" s="372"/>
      <c r="D30" s="372"/>
      <c r="E30" s="372"/>
      <c r="F30" s="279"/>
      <c r="G30" s="279"/>
      <c r="H30" s="356"/>
      <c r="I30" s="279"/>
      <c r="J30" s="356"/>
      <c r="K30" s="279"/>
      <c r="L30" s="356"/>
      <c r="M30" s="279"/>
      <c r="N30" s="356"/>
      <c r="O30" s="396">
        <f t="shared" si="0"/>
        <v>0</v>
      </c>
      <c r="P30" s="397">
        <f t="shared" si="1"/>
        <v>0</v>
      </c>
      <c r="Q30" s="279"/>
      <c r="R30" s="279"/>
      <c r="S30" s="279"/>
      <c r="T30" s="279"/>
      <c r="U30" s="359"/>
    </row>
    <row r="31" spans="1:21" s="363" customFormat="1" ht="15.75" x14ac:dyDescent="0.25">
      <c r="A31" s="671"/>
      <c r="B31" s="671"/>
      <c r="C31" s="372"/>
      <c r="D31" s="372"/>
      <c r="E31" s="372"/>
      <c r="F31" s="279"/>
      <c r="G31" s="279"/>
      <c r="H31" s="356"/>
      <c r="I31" s="279"/>
      <c r="J31" s="356"/>
      <c r="K31" s="279"/>
      <c r="L31" s="356"/>
      <c r="M31" s="279"/>
      <c r="N31" s="356"/>
      <c r="O31" s="396">
        <f t="shared" si="0"/>
        <v>0</v>
      </c>
      <c r="P31" s="397">
        <f t="shared" si="1"/>
        <v>0</v>
      </c>
      <c r="Q31" s="279"/>
      <c r="R31" s="279"/>
      <c r="S31" s="279"/>
      <c r="T31" s="279"/>
      <c r="U31" s="359"/>
    </row>
    <row r="32" spans="1:21" s="363" customFormat="1" ht="15.75" x14ac:dyDescent="0.25">
      <c r="A32" s="671"/>
      <c r="B32" s="671"/>
      <c r="C32" s="372"/>
      <c r="D32" s="372"/>
      <c r="E32" s="372"/>
      <c r="F32" s="279"/>
      <c r="G32" s="279"/>
      <c r="H32" s="356"/>
      <c r="I32" s="279"/>
      <c r="J32" s="356"/>
      <c r="K32" s="279"/>
      <c r="L32" s="356"/>
      <c r="M32" s="279"/>
      <c r="N32" s="356"/>
      <c r="O32" s="396">
        <f t="shared" si="0"/>
        <v>0</v>
      </c>
      <c r="P32" s="397">
        <f t="shared" si="1"/>
        <v>0</v>
      </c>
      <c r="Q32" s="279"/>
      <c r="R32" s="279"/>
      <c r="S32" s="279"/>
      <c r="T32" s="279"/>
      <c r="U32" s="359"/>
    </row>
    <row r="33" spans="1:21" s="363" customFormat="1" ht="15.75" x14ac:dyDescent="0.25">
      <c r="A33" s="671"/>
      <c r="B33" s="671"/>
      <c r="C33" s="372"/>
      <c r="D33" s="372"/>
      <c r="E33" s="372"/>
      <c r="F33" s="279"/>
      <c r="G33" s="279"/>
      <c r="H33" s="356"/>
      <c r="I33" s="279"/>
      <c r="J33" s="356"/>
      <c r="K33" s="279"/>
      <c r="L33" s="356"/>
      <c r="M33" s="279"/>
      <c r="N33" s="356"/>
      <c r="O33" s="396">
        <f t="shared" si="0"/>
        <v>0</v>
      </c>
      <c r="P33" s="397">
        <f t="shared" si="1"/>
        <v>0</v>
      </c>
      <c r="Q33" s="279"/>
      <c r="R33" s="279"/>
      <c r="S33" s="279"/>
      <c r="T33" s="279"/>
      <c r="U33" s="359"/>
    </row>
    <row r="34" spans="1:21" s="363" customFormat="1" ht="15.75" x14ac:dyDescent="0.25">
      <c r="A34" s="671"/>
      <c r="B34" s="671"/>
      <c r="C34" s="372"/>
      <c r="D34" s="372"/>
      <c r="E34" s="372"/>
      <c r="F34" s="279"/>
      <c r="G34" s="279"/>
      <c r="H34" s="356"/>
      <c r="I34" s="279"/>
      <c r="J34" s="356"/>
      <c r="K34" s="279"/>
      <c r="L34" s="356"/>
      <c r="M34" s="279"/>
      <c r="N34" s="356"/>
      <c r="O34" s="396">
        <f t="shared" si="0"/>
        <v>0</v>
      </c>
      <c r="P34" s="397">
        <f t="shared" si="1"/>
        <v>0</v>
      </c>
      <c r="Q34" s="279"/>
      <c r="R34" s="279"/>
      <c r="S34" s="279"/>
      <c r="T34" s="279"/>
      <c r="U34" s="359"/>
    </row>
    <row r="35" spans="1:21" ht="15.75" x14ac:dyDescent="0.25">
      <c r="A35" s="671"/>
      <c r="B35" s="671"/>
      <c r="C35" s="278"/>
      <c r="D35" s="278"/>
      <c r="E35" s="278"/>
      <c r="F35" s="279"/>
      <c r="G35" s="279"/>
      <c r="H35" s="356"/>
      <c r="I35" s="279"/>
      <c r="J35" s="356"/>
      <c r="K35" s="279"/>
      <c r="L35" s="356"/>
      <c r="M35" s="279"/>
      <c r="N35" s="356"/>
      <c r="O35" s="396">
        <f t="shared" si="0"/>
        <v>0</v>
      </c>
      <c r="P35" s="397">
        <f t="shared" si="1"/>
        <v>0</v>
      </c>
      <c r="Q35" s="279"/>
      <c r="R35" s="279"/>
      <c r="S35" s="279"/>
      <c r="T35" s="279"/>
      <c r="U35" s="279"/>
    </row>
    <row r="36" spans="1:21" ht="15.75" x14ac:dyDescent="0.25">
      <c r="A36" s="290"/>
      <c r="B36" s="291"/>
      <c r="C36" s="290" t="s">
        <v>1511</v>
      </c>
      <c r="D36" s="291"/>
      <c r="E36" s="291"/>
      <c r="F36" s="292"/>
      <c r="G36" s="280">
        <f t="shared" ref="G36:P36" si="2">SUM(G10:G35)</f>
        <v>0</v>
      </c>
      <c r="H36" s="281">
        <f t="shared" si="2"/>
        <v>0</v>
      </c>
      <c r="I36" s="280">
        <f t="shared" si="2"/>
        <v>0</v>
      </c>
      <c r="J36" s="281">
        <f t="shared" si="2"/>
        <v>0</v>
      </c>
      <c r="K36" s="280">
        <f t="shared" si="2"/>
        <v>0</v>
      </c>
      <c r="L36" s="281">
        <f t="shared" si="2"/>
        <v>0</v>
      </c>
      <c r="M36" s="280">
        <f t="shared" si="2"/>
        <v>0</v>
      </c>
      <c r="N36" s="281">
        <f t="shared" si="2"/>
        <v>0</v>
      </c>
      <c r="O36" s="281">
        <f t="shared" si="2"/>
        <v>0</v>
      </c>
      <c r="P36" s="281">
        <f t="shared" si="2"/>
        <v>0</v>
      </c>
      <c r="Q36" s="261"/>
      <c r="R36" s="261"/>
      <c r="S36" s="261"/>
      <c r="T36" s="261"/>
      <c r="U36" s="261"/>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sheetData>
  <mergeCells count="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 ref="A25:A35"/>
    <mergeCell ref="B25:B35"/>
    <mergeCell ref="B10:B15"/>
    <mergeCell ref="E6:E8"/>
    <mergeCell ref="A6:A8"/>
    <mergeCell ref="A10:A15"/>
    <mergeCell ref="A16:A24"/>
    <mergeCell ref="B16:B24"/>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9" sqref="C9"/>
    </sheetView>
  </sheetViews>
  <sheetFormatPr baseColWidth="10" defaultRowHeight="15" x14ac:dyDescent="0.25"/>
  <cols>
    <col min="1" max="2" width="21.7109375" customWidth="1"/>
    <col min="3" max="6" width="27.42578125" customWidth="1"/>
    <col min="7" max="7" width="15.28515625" customWidth="1"/>
    <col min="8" max="8" width="13.7109375" style="231" bestFit="1" customWidth="1"/>
    <col min="9" max="9" width="15.28515625" customWidth="1"/>
    <col min="10" max="10" width="18.85546875" style="231" customWidth="1"/>
    <col min="12" max="12" width="13.7109375" style="231" bestFit="1" customWidth="1"/>
    <col min="14" max="14" width="13.7109375" style="231" bestFit="1" customWidth="1"/>
    <col min="15" max="15" width="15.28515625" customWidth="1"/>
    <col min="16" max="16" width="18.28515625" style="231" customWidth="1"/>
    <col min="17" max="17" width="14.140625" hidden="1" customWidth="1"/>
    <col min="18" max="20" width="14.140625" customWidth="1"/>
    <col min="21" max="21" width="17" customWidth="1"/>
  </cols>
  <sheetData>
    <row r="1" spans="1:21" ht="18.75" x14ac:dyDescent="0.25">
      <c r="B1" s="282"/>
      <c r="C1" s="282"/>
      <c r="D1" s="282"/>
      <c r="E1" s="282"/>
      <c r="F1" s="282"/>
      <c r="G1" s="282" t="s">
        <v>1406</v>
      </c>
      <c r="J1" s="282"/>
      <c r="K1" s="282"/>
      <c r="L1" s="282"/>
      <c r="M1" s="282"/>
      <c r="N1" s="282"/>
      <c r="O1" s="282"/>
      <c r="P1" s="282"/>
      <c r="Q1" s="282"/>
      <c r="R1" s="282"/>
      <c r="S1" s="282"/>
      <c r="T1" s="282"/>
      <c r="U1" s="282"/>
    </row>
    <row r="2" spans="1:21" ht="18.75" x14ac:dyDescent="0.25">
      <c r="A2" s="267" t="s">
        <v>1347</v>
      </c>
      <c r="B2" s="282"/>
      <c r="C2" s="282"/>
      <c r="D2" s="282"/>
      <c r="E2" s="282"/>
      <c r="F2" s="282"/>
      <c r="G2" s="282"/>
      <c r="J2" s="282"/>
      <c r="K2" s="282"/>
      <c r="L2" s="282"/>
      <c r="M2" s="282"/>
      <c r="N2" s="282"/>
      <c r="O2" s="282"/>
      <c r="P2" s="282"/>
      <c r="Q2" s="282"/>
      <c r="R2" s="282"/>
      <c r="S2" s="282"/>
      <c r="T2" s="282"/>
      <c r="U2" s="282"/>
    </row>
    <row r="3" spans="1:21" x14ac:dyDescent="0.25">
      <c r="A3" s="611" t="s">
        <v>1407</v>
      </c>
      <c r="B3" s="611"/>
      <c r="C3" s="611"/>
      <c r="D3" s="611"/>
      <c r="E3" s="611"/>
      <c r="F3" s="611"/>
      <c r="G3" s="611"/>
      <c r="H3" s="611"/>
      <c r="I3" s="611"/>
      <c r="J3" s="611"/>
      <c r="K3" s="611"/>
      <c r="L3" s="611"/>
      <c r="M3" s="611"/>
      <c r="N3" s="611"/>
      <c r="O3" s="611"/>
      <c r="P3" s="611"/>
      <c r="Q3" s="611"/>
      <c r="R3" s="611"/>
      <c r="S3" s="611"/>
      <c r="T3" s="611"/>
      <c r="U3" s="611"/>
    </row>
    <row r="4" spans="1:21" ht="15" customHeight="1" x14ac:dyDescent="0.25">
      <c r="A4" s="630" t="s">
        <v>97</v>
      </c>
      <c r="B4" s="632" t="s">
        <v>111</v>
      </c>
      <c r="C4" s="642" t="s">
        <v>86</v>
      </c>
      <c r="D4" s="642" t="s">
        <v>87</v>
      </c>
      <c r="E4" s="642" t="s">
        <v>392</v>
      </c>
      <c r="F4" s="642" t="s">
        <v>88</v>
      </c>
      <c r="G4" s="645" t="s">
        <v>100</v>
      </c>
      <c r="H4" s="647"/>
      <c r="I4" s="647"/>
      <c r="J4" s="647"/>
      <c r="K4" s="647"/>
      <c r="L4" s="647"/>
      <c r="M4" s="647"/>
      <c r="N4" s="646"/>
      <c r="O4" s="651" t="s">
        <v>101</v>
      </c>
      <c r="P4" s="652"/>
      <c r="Q4" s="632" t="s">
        <v>102</v>
      </c>
      <c r="R4" s="632" t="s">
        <v>103</v>
      </c>
      <c r="S4" s="632" t="s">
        <v>110</v>
      </c>
      <c r="T4" s="632" t="s">
        <v>109</v>
      </c>
      <c r="U4" s="648" t="s">
        <v>89</v>
      </c>
    </row>
    <row r="5" spans="1:21" ht="15" customHeight="1" x14ac:dyDescent="0.25">
      <c r="A5" s="630"/>
      <c r="B5" s="630"/>
      <c r="C5" s="643"/>
      <c r="D5" s="643"/>
      <c r="E5" s="643"/>
      <c r="F5" s="643"/>
      <c r="G5" s="645" t="s">
        <v>104</v>
      </c>
      <c r="H5" s="646"/>
      <c r="I5" s="645" t="s">
        <v>105</v>
      </c>
      <c r="J5" s="646"/>
      <c r="K5" s="645" t="s">
        <v>106</v>
      </c>
      <c r="L5" s="646"/>
      <c r="M5" s="645" t="s">
        <v>107</v>
      </c>
      <c r="N5" s="646"/>
      <c r="O5" s="653"/>
      <c r="P5" s="654"/>
      <c r="Q5" s="630"/>
      <c r="R5" s="630"/>
      <c r="S5" s="630"/>
      <c r="T5" s="630"/>
      <c r="U5" s="649"/>
    </row>
    <row r="6" spans="1:21" ht="25.5" x14ac:dyDescent="0.25">
      <c r="A6" s="631"/>
      <c r="B6" s="631"/>
      <c r="C6" s="644"/>
      <c r="D6" s="644"/>
      <c r="E6" s="644"/>
      <c r="F6" s="644"/>
      <c r="G6" s="434" t="s">
        <v>108</v>
      </c>
      <c r="H6" s="434" t="s">
        <v>12</v>
      </c>
      <c r="I6" s="434" t="s">
        <v>108</v>
      </c>
      <c r="J6" s="434" t="s">
        <v>12</v>
      </c>
      <c r="K6" s="434" t="s">
        <v>108</v>
      </c>
      <c r="L6" s="434" t="s">
        <v>12</v>
      </c>
      <c r="M6" s="434" t="s">
        <v>108</v>
      </c>
      <c r="N6" s="434" t="s">
        <v>12</v>
      </c>
      <c r="O6" s="434" t="s">
        <v>108</v>
      </c>
      <c r="P6" s="434" t="s">
        <v>12</v>
      </c>
      <c r="Q6" s="631"/>
      <c r="R6" s="631"/>
      <c r="S6" s="631"/>
      <c r="T6" s="631"/>
      <c r="U6" s="650"/>
    </row>
    <row r="7" spans="1:21" s="363" customFormat="1" ht="15.75" x14ac:dyDescent="0.25">
      <c r="A7" s="435"/>
      <c r="B7" s="436"/>
      <c r="C7" s="437"/>
      <c r="D7" s="437"/>
      <c r="E7" s="438"/>
      <c r="F7" s="437"/>
      <c r="G7" s="439"/>
      <c r="H7" s="439"/>
      <c r="I7" s="439"/>
      <c r="J7" s="439"/>
      <c r="K7" s="439"/>
      <c r="L7" s="439"/>
      <c r="M7" s="439"/>
      <c r="N7" s="439"/>
      <c r="O7" s="439"/>
      <c r="P7" s="439"/>
      <c r="Q7" s="440"/>
      <c r="R7" s="440"/>
      <c r="S7" s="440"/>
      <c r="T7" s="440"/>
      <c r="U7" s="441"/>
    </row>
    <row r="8" spans="1:21" ht="15.75" customHeight="1" x14ac:dyDescent="0.25">
      <c r="A8" s="672" t="s">
        <v>1407</v>
      </c>
      <c r="B8" s="672" t="s">
        <v>1408</v>
      </c>
      <c r="C8" s="278"/>
      <c r="D8" s="278"/>
      <c r="E8" s="278"/>
      <c r="F8" s="279"/>
      <c r="G8" s="279"/>
      <c r="H8" s="356"/>
      <c r="I8" s="279"/>
      <c r="J8" s="356"/>
      <c r="K8" s="279"/>
      <c r="L8" s="356"/>
      <c r="M8" s="279"/>
      <c r="N8" s="356"/>
      <c r="O8" s="396">
        <f t="shared" ref="O8:P8" si="0">G8+I8+K8+M8</f>
        <v>0</v>
      </c>
      <c r="P8" s="397">
        <f t="shared" si="0"/>
        <v>0</v>
      </c>
      <c r="Q8" s="279"/>
      <c r="R8" s="279"/>
      <c r="S8" s="279"/>
      <c r="T8" s="279"/>
      <c r="U8" s="279"/>
    </row>
    <row r="9" spans="1:21" ht="15.75" x14ac:dyDescent="0.25">
      <c r="A9" s="673"/>
      <c r="B9" s="673"/>
      <c r="C9" s="278"/>
      <c r="D9" s="278"/>
      <c r="E9" s="278"/>
      <c r="F9" s="279"/>
      <c r="G9" s="279"/>
      <c r="H9" s="356"/>
      <c r="I9" s="279"/>
      <c r="J9" s="356"/>
      <c r="K9" s="279"/>
      <c r="L9" s="356"/>
      <c r="M9" s="279"/>
      <c r="N9" s="356"/>
      <c r="O9" s="396">
        <f t="shared" ref="O9:O20" si="1">G9+I9+K9+M9</f>
        <v>0</v>
      </c>
      <c r="P9" s="397">
        <f t="shared" ref="P9:P20" si="2">H9+J9+L9+N9</f>
        <v>0</v>
      </c>
      <c r="Q9" s="279"/>
      <c r="R9" s="279"/>
      <c r="S9" s="279"/>
      <c r="T9" s="279"/>
      <c r="U9" s="279"/>
    </row>
    <row r="10" spans="1:21" ht="15.75" x14ac:dyDescent="0.25">
      <c r="A10" s="673"/>
      <c r="B10" s="673"/>
      <c r="C10" s="278"/>
      <c r="D10" s="278"/>
      <c r="E10" s="278"/>
      <c r="F10" s="279"/>
      <c r="G10" s="279"/>
      <c r="H10" s="356"/>
      <c r="I10" s="279"/>
      <c r="J10" s="356"/>
      <c r="K10" s="279"/>
      <c r="L10" s="356"/>
      <c r="M10" s="279"/>
      <c r="N10" s="356"/>
      <c r="O10" s="396">
        <f t="shared" si="1"/>
        <v>0</v>
      </c>
      <c r="P10" s="397">
        <f t="shared" si="2"/>
        <v>0</v>
      </c>
      <c r="Q10" s="279"/>
      <c r="R10" s="279"/>
      <c r="S10" s="279"/>
      <c r="T10" s="279"/>
      <c r="U10" s="279"/>
    </row>
    <row r="11" spans="1:21" ht="15.75" x14ac:dyDescent="0.25">
      <c r="A11" s="673"/>
      <c r="B11" s="673"/>
      <c r="C11" s="278"/>
      <c r="D11" s="278"/>
      <c r="E11" s="278"/>
      <c r="F11" s="279"/>
      <c r="G11" s="279"/>
      <c r="H11" s="356"/>
      <c r="I11" s="279"/>
      <c r="J11" s="356"/>
      <c r="K11" s="279"/>
      <c r="L11" s="356"/>
      <c r="M11" s="279"/>
      <c r="N11" s="356"/>
      <c r="O11" s="396">
        <f t="shared" si="1"/>
        <v>0</v>
      </c>
      <c r="P11" s="397">
        <f t="shared" si="2"/>
        <v>0</v>
      </c>
      <c r="Q11" s="279"/>
      <c r="R11" s="279"/>
      <c r="S11" s="279"/>
      <c r="T11" s="279"/>
      <c r="U11" s="279"/>
    </row>
    <row r="12" spans="1:21" ht="15.75" x14ac:dyDescent="0.25">
      <c r="A12" s="673"/>
      <c r="B12" s="673"/>
      <c r="C12" s="278"/>
      <c r="D12" s="278"/>
      <c r="E12" s="278"/>
      <c r="F12" s="279"/>
      <c r="G12" s="279"/>
      <c r="H12" s="356"/>
      <c r="I12" s="279"/>
      <c r="J12" s="356"/>
      <c r="K12" s="279"/>
      <c r="L12" s="356"/>
      <c r="M12" s="279"/>
      <c r="N12" s="356"/>
      <c r="O12" s="396">
        <f t="shared" si="1"/>
        <v>0</v>
      </c>
      <c r="P12" s="397">
        <f t="shared" si="2"/>
        <v>0</v>
      </c>
      <c r="Q12" s="279"/>
      <c r="R12" s="279"/>
      <c r="S12" s="279"/>
      <c r="T12" s="279"/>
      <c r="U12" s="279"/>
    </row>
    <row r="13" spans="1:21" s="363" customFormat="1" ht="15.75" x14ac:dyDescent="0.25">
      <c r="A13" s="673"/>
      <c r="B13" s="673"/>
      <c r="C13" s="401"/>
      <c r="D13" s="401"/>
      <c r="E13" s="401"/>
      <c r="F13" s="279"/>
      <c r="G13" s="279"/>
      <c r="H13" s="356"/>
      <c r="I13" s="279"/>
      <c r="J13" s="356"/>
      <c r="K13" s="279"/>
      <c r="L13" s="356"/>
      <c r="M13" s="279"/>
      <c r="N13" s="356"/>
      <c r="O13" s="396">
        <f t="shared" ref="O13" si="3">G13+I13+K13+M13</f>
        <v>0</v>
      </c>
      <c r="P13" s="397">
        <f t="shared" ref="P13" si="4">H13+J13+L13+N13</f>
        <v>0</v>
      </c>
      <c r="Q13" s="279"/>
      <c r="R13" s="279"/>
      <c r="S13" s="279"/>
      <c r="T13" s="279"/>
      <c r="U13" s="279"/>
    </row>
    <row r="14" spans="1:21" ht="15.75" x14ac:dyDescent="0.25">
      <c r="A14" s="673"/>
      <c r="B14" s="673"/>
      <c r="C14" s="278"/>
      <c r="D14" s="278"/>
      <c r="E14" s="278"/>
      <c r="F14" s="279"/>
      <c r="G14" s="279"/>
      <c r="H14" s="356"/>
      <c r="I14" s="279"/>
      <c r="J14" s="356"/>
      <c r="K14" s="279"/>
      <c r="L14" s="356"/>
      <c r="M14" s="279"/>
      <c r="N14" s="356"/>
      <c r="O14" s="396">
        <f t="shared" si="1"/>
        <v>0</v>
      </c>
      <c r="P14" s="397">
        <f t="shared" si="2"/>
        <v>0</v>
      </c>
      <c r="Q14" s="279"/>
      <c r="R14" s="279"/>
      <c r="S14" s="279"/>
      <c r="T14" s="279"/>
      <c r="U14" s="357"/>
    </row>
    <row r="15" spans="1:21" ht="15.75" customHeight="1" x14ac:dyDescent="0.25">
      <c r="A15" s="673"/>
      <c r="B15" s="673"/>
      <c r="C15" s="278"/>
      <c r="D15" s="278"/>
      <c r="E15" s="278"/>
      <c r="F15" s="279"/>
      <c r="G15" s="279"/>
      <c r="H15" s="356"/>
      <c r="I15" s="279"/>
      <c r="J15" s="356"/>
      <c r="K15" s="358"/>
      <c r="L15" s="356"/>
      <c r="M15" s="279"/>
      <c r="N15" s="356"/>
      <c r="O15" s="396">
        <f t="shared" si="1"/>
        <v>0</v>
      </c>
      <c r="P15" s="397">
        <f t="shared" si="2"/>
        <v>0</v>
      </c>
      <c r="Q15" s="279"/>
      <c r="R15" s="279"/>
      <c r="S15" s="279"/>
      <c r="T15" s="279"/>
      <c r="U15" s="279"/>
    </row>
    <row r="16" spans="1:21" ht="15.75" x14ac:dyDescent="0.25">
      <c r="A16" s="673"/>
      <c r="B16" s="673"/>
      <c r="C16" s="278"/>
      <c r="D16" s="278"/>
      <c r="E16" s="278"/>
      <c r="F16" s="279"/>
      <c r="G16" s="279"/>
      <c r="H16" s="356"/>
      <c r="I16" s="279"/>
      <c r="J16" s="356"/>
      <c r="K16" s="358"/>
      <c r="L16" s="356"/>
      <c r="M16" s="279"/>
      <c r="N16" s="356"/>
      <c r="O16" s="396">
        <f t="shared" si="1"/>
        <v>0</v>
      </c>
      <c r="P16" s="397">
        <f t="shared" si="2"/>
        <v>0</v>
      </c>
      <c r="Q16" s="279"/>
      <c r="R16" s="279"/>
      <c r="S16" s="279"/>
      <c r="T16" s="279"/>
      <c r="U16" s="279"/>
    </row>
    <row r="17" spans="1:21" ht="15.75" x14ac:dyDescent="0.25">
      <c r="A17" s="673"/>
      <c r="B17" s="673"/>
      <c r="C17" s="278"/>
      <c r="D17" s="278"/>
      <c r="E17" s="278"/>
      <c r="F17" s="279"/>
      <c r="G17" s="279"/>
      <c r="H17" s="356"/>
      <c r="I17" s="279"/>
      <c r="J17" s="356"/>
      <c r="K17" s="358"/>
      <c r="L17" s="356"/>
      <c r="M17" s="279"/>
      <c r="N17" s="356"/>
      <c r="O17" s="396">
        <f t="shared" si="1"/>
        <v>0</v>
      </c>
      <c r="P17" s="397">
        <f t="shared" si="2"/>
        <v>0</v>
      </c>
      <c r="Q17" s="279"/>
      <c r="R17" s="279"/>
      <c r="S17" s="279"/>
      <c r="T17" s="279"/>
      <c r="U17" s="279"/>
    </row>
    <row r="18" spans="1:21" ht="15.75" x14ac:dyDescent="0.25">
      <c r="A18" s="673"/>
      <c r="B18" s="673"/>
      <c r="C18" s="278"/>
      <c r="D18" s="278"/>
      <c r="E18" s="278"/>
      <c r="F18" s="279"/>
      <c r="G18" s="279"/>
      <c r="H18" s="356"/>
      <c r="I18" s="279"/>
      <c r="J18" s="356"/>
      <c r="K18" s="358"/>
      <c r="L18" s="356"/>
      <c r="M18" s="279"/>
      <c r="N18" s="356"/>
      <c r="O18" s="396">
        <f t="shared" si="1"/>
        <v>0</v>
      </c>
      <c r="P18" s="397">
        <f t="shared" si="2"/>
        <v>0</v>
      </c>
      <c r="Q18" s="279"/>
      <c r="R18" s="279"/>
      <c r="S18" s="279"/>
      <c r="T18" s="279"/>
      <c r="U18" s="279"/>
    </row>
    <row r="19" spans="1:21" ht="15.75" x14ac:dyDescent="0.25">
      <c r="A19" s="673"/>
      <c r="B19" s="673"/>
      <c r="C19" s="278"/>
      <c r="D19" s="278"/>
      <c r="E19" s="278"/>
      <c r="F19" s="279"/>
      <c r="G19" s="279"/>
      <c r="H19" s="356"/>
      <c r="I19" s="279"/>
      <c r="J19" s="356"/>
      <c r="K19" s="279"/>
      <c r="L19" s="356"/>
      <c r="M19" s="279"/>
      <c r="N19" s="356"/>
      <c r="O19" s="396">
        <f t="shared" si="1"/>
        <v>0</v>
      </c>
      <c r="P19" s="397">
        <f t="shared" si="2"/>
        <v>0</v>
      </c>
      <c r="Q19" s="279"/>
      <c r="R19" s="279"/>
      <c r="S19" s="279"/>
      <c r="T19" s="279"/>
      <c r="U19" s="359"/>
    </row>
    <row r="20" spans="1:21" ht="15.75" x14ac:dyDescent="0.25">
      <c r="A20" s="674"/>
      <c r="B20" s="674"/>
      <c r="C20" s="278"/>
      <c r="D20" s="278"/>
      <c r="E20" s="278"/>
      <c r="F20" s="279"/>
      <c r="G20" s="279"/>
      <c r="H20" s="356"/>
      <c r="I20" s="279"/>
      <c r="J20" s="356"/>
      <c r="K20" s="279"/>
      <c r="L20" s="356"/>
      <c r="M20" s="279"/>
      <c r="N20" s="356"/>
      <c r="O20" s="396">
        <f t="shared" si="1"/>
        <v>0</v>
      </c>
      <c r="P20" s="397">
        <f t="shared" si="2"/>
        <v>0</v>
      </c>
      <c r="Q20" s="279"/>
      <c r="R20" s="279"/>
      <c r="S20" s="279"/>
      <c r="T20" s="279"/>
      <c r="U20" s="279"/>
    </row>
    <row r="21" spans="1:21" ht="15.75" x14ac:dyDescent="0.25">
      <c r="A21" s="290"/>
      <c r="B21" s="291"/>
      <c r="C21" s="290" t="s">
        <v>1405</v>
      </c>
      <c r="D21" s="291"/>
      <c r="E21" s="291"/>
      <c r="F21" s="292"/>
      <c r="G21" s="280">
        <f t="shared" ref="G21:P21" si="5">SUM(G8:G20)</f>
        <v>0</v>
      </c>
      <c r="H21" s="281">
        <f t="shared" si="5"/>
        <v>0</v>
      </c>
      <c r="I21" s="280">
        <f t="shared" si="5"/>
        <v>0</v>
      </c>
      <c r="J21" s="281">
        <f t="shared" si="5"/>
        <v>0</v>
      </c>
      <c r="K21" s="280">
        <f t="shared" si="5"/>
        <v>0</v>
      </c>
      <c r="L21" s="281">
        <f t="shared" si="5"/>
        <v>0</v>
      </c>
      <c r="M21" s="280">
        <f t="shared" si="5"/>
        <v>0</v>
      </c>
      <c r="N21" s="281">
        <f t="shared" si="5"/>
        <v>0</v>
      </c>
      <c r="O21" s="281">
        <f t="shared" si="5"/>
        <v>0</v>
      </c>
      <c r="P21" s="281">
        <f t="shared" si="5"/>
        <v>0</v>
      </c>
      <c r="Q21" s="261"/>
      <c r="R21" s="261"/>
      <c r="S21" s="261"/>
      <c r="T21" s="261"/>
      <c r="U21" s="261"/>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8:B20"/>
    <mergeCell ref="A8:A20"/>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zoomScale="90" zoomScaleNormal="90" workbookViewId="0">
      <pane ySplit="7" topLeftCell="A26" activePane="bottomLeft" state="frozen"/>
      <selection activeCell="Q6" sqref="Q6"/>
      <selection pane="bottomLeft" activeCell="C11" sqref="C11"/>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74" customFormat="1" ht="18.75" x14ac:dyDescent="0.3">
      <c r="G1" s="277" t="s">
        <v>1409</v>
      </c>
      <c r="L1" s="277"/>
      <c r="M1" s="277"/>
      <c r="N1" s="277"/>
      <c r="O1" s="277"/>
      <c r="P1" s="277"/>
      <c r="Q1" s="277"/>
      <c r="R1" s="277"/>
      <c r="S1" s="277"/>
      <c r="T1" s="277"/>
      <c r="U1" s="277"/>
    </row>
    <row r="2" spans="1:21" s="274" customFormat="1" ht="18.75" x14ac:dyDescent="0.3">
      <c r="A2" s="318" t="s">
        <v>1352</v>
      </c>
      <c r="G2" s="277"/>
      <c r="L2" s="277"/>
      <c r="M2" s="277"/>
      <c r="N2" s="277"/>
      <c r="O2" s="277"/>
      <c r="P2" s="277"/>
      <c r="Q2" s="277"/>
      <c r="R2" s="277"/>
      <c r="S2" s="277"/>
      <c r="T2" s="277"/>
      <c r="U2" s="277"/>
    </row>
    <row r="3" spans="1:21" s="274" customFormat="1" ht="27.75" customHeight="1" x14ac:dyDescent="0.2">
      <c r="A3" s="675" t="s">
        <v>1411</v>
      </c>
      <c r="B3" s="675"/>
      <c r="C3" s="675"/>
      <c r="D3" s="675"/>
      <c r="E3" s="675"/>
      <c r="F3" s="675"/>
      <c r="G3" s="675"/>
      <c r="H3" s="675"/>
      <c r="I3" s="675"/>
      <c r="J3" s="675"/>
      <c r="K3" s="675"/>
      <c r="L3" s="675"/>
      <c r="M3" s="675"/>
      <c r="N3" s="675"/>
      <c r="O3" s="675"/>
      <c r="P3" s="675"/>
      <c r="Q3" s="675"/>
      <c r="R3" s="675"/>
      <c r="S3" s="675"/>
      <c r="T3" s="675"/>
      <c r="U3" s="675"/>
    </row>
    <row r="4" spans="1:21" s="317" customFormat="1" x14ac:dyDescent="0.25">
      <c r="A4" s="676" t="s">
        <v>1417</v>
      </c>
      <c r="B4" s="676"/>
      <c r="C4" s="676"/>
      <c r="D4" s="676"/>
      <c r="E4" s="676"/>
      <c r="F4" s="676"/>
      <c r="G4" s="676"/>
      <c r="H4" s="676"/>
      <c r="I4" s="676"/>
      <c r="J4" s="676"/>
      <c r="K4" s="676"/>
      <c r="L4" s="676"/>
      <c r="M4" s="676"/>
      <c r="N4" s="676"/>
      <c r="O4" s="676"/>
      <c r="P4" s="676"/>
      <c r="Q4" s="676"/>
      <c r="R4" s="676"/>
      <c r="S4" s="676"/>
      <c r="T4" s="676"/>
      <c r="U4" s="676"/>
    </row>
    <row r="5" spans="1:21" s="66" customFormat="1" ht="23.25" customHeight="1" x14ac:dyDescent="0.25">
      <c r="A5" s="630" t="s">
        <v>97</v>
      </c>
      <c r="B5" s="632" t="s">
        <v>111</v>
      </c>
      <c r="C5" s="642" t="s">
        <v>86</v>
      </c>
      <c r="D5" s="642" t="s">
        <v>87</v>
      </c>
      <c r="E5" s="642" t="s">
        <v>392</v>
      </c>
      <c r="F5" s="642" t="s">
        <v>88</v>
      </c>
      <c r="G5" s="645" t="s">
        <v>100</v>
      </c>
      <c r="H5" s="647"/>
      <c r="I5" s="647"/>
      <c r="J5" s="647"/>
      <c r="K5" s="647"/>
      <c r="L5" s="647"/>
      <c r="M5" s="647"/>
      <c r="N5" s="646"/>
      <c r="O5" s="651" t="s">
        <v>101</v>
      </c>
      <c r="P5" s="652"/>
      <c r="Q5" s="632" t="s">
        <v>102</v>
      </c>
      <c r="R5" s="632" t="s">
        <v>103</v>
      </c>
      <c r="S5" s="632" t="s">
        <v>110</v>
      </c>
      <c r="T5" s="632" t="s">
        <v>109</v>
      </c>
      <c r="U5" s="648" t="s">
        <v>89</v>
      </c>
    </row>
    <row r="6" spans="1:21" s="66" customFormat="1" ht="15" customHeight="1" x14ac:dyDescent="0.25">
      <c r="A6" s="630"/>
      <c r="B6" s="630"/>
      <c r="C6" s="643"/>
      <c r="D6" s="643"/>
      <c r="E6" s="643"/>
      <c r="F6" s="643"/>
      <c r="G6" s="645" t="s">
        <v>104</v>
      </c>
      <c r="H6" s="646"/>
      <c r="I6" s="645" t="s">
        <v>105</v>
      </c>
      <c r="J6" s="646"/>
      <c r="K6" s="645" t="s">
        <v>106</v>
      </c>
      <c r="L6" s="646"/>
      <c r="M6" s="645" t="s">
        <v>107</v>
      </c>
      <c r="N6" s="646"/>
      <c r="O6" s="653"/>
      <c r="P6" s="654"/>
      <c r="Q6" s="630"/>
      <c r="R6" s="630"/>
      <c r="S6" s="630"/>
      <c r="T6" s="630"/>
      <c r="U6" s="649"/>
    </row>
    <row r="7" spans="1:21" s="67" customFormat="1" ht="24" customHeight="1" x14ac:dyDescent="0.25">
      <c r="A7" s="631"/>
      <c r="B7" s="631"/>
      <c r="C7" s="644"/>
      <c r="D7" s="644"/>
      <c r="E7" s="644"/>
      <c r="F7" s="644"/>
      <c r="G7" s="434" t="s">
        <v>108</v>
      </c>
      <c r="H7" s="434" t="s">
        <v>12</v>
      </c>
      <c r="I7" s="434" t="s">
        <v>108</v>
      </c>
      <c r="J7" s="434" t="s">
        <v>12</v>
      </c>
      <c r="K7" s="434" t="s">
        <v>108</v>
      </c>
      <c r="L7" s="434" t="s">
        <v>12</v>
      </c>
      <c r="M7" s="434" t="s">
        <v>108</v>
      </c>
      <c r="N7" s="434" t="s">
        <v>12</v>
      </c>
      <c r="O7" s="434" t="s">
        <v>108</v>
      </c>
      <c r="P7" s="434" t="s">
        <v>12</v>
      </c>
      <c r="Q7" s="631"/>
      <c r="R7" s="631"/>
      <c r="S7" s="631"/>
      <c r="T7" s="631"/>
      <c r="U7" s="650"/>
    </row>
    <row r="8" spans="1:21" s="258" customFormat="1" ht="15.75" x14ac:dyDescent="0.25">
      <c r="A8" s="435"/>
      <c r="B8" s="436"/>
      <c r="C8" s="437"/>
      <c r="D8" s="437"/>
      <c r="E8" s="438"/>
      <c r="F8" s="437"/>
      <c r="G8" s="439"/>
      <c r="H8" s="439"/>
      <c r="I8" s="439"/>
      <c r="J8" s="439"/>
      <c r="K8" s="439"/>
      <c r="L8" s="439"/>
      <c r="M8" s="439"/>
      <c r="N8" s="439"/>
      <c r="O8" s="439"/>
      <c r="P8" s="439"/>
      <c r="Q8" s="440"/>
      <c r="R8" s="440"/>
      <c r="S8" s="440"/>
      <c r="T8" s="440"/>
      <c r="U8" s="441"/>
    </row>
    <row r="9" spans="1:21" ht="15.75" x14ac:dyDescent="0.25">
      <c r="A9" s="658" t="s">
        <v>1412</v>
      </c>
      <c r="B9" s="655" t="s">
        <v>1413</v>
      </c>
      <c r="C9" s="275"/>
      <c r="D9" s="275"/>
      <c r="E9" s="275"/>
      <c r="F9" s="275"/>
      <c r="G9" s="360"/>
      <c r="H9" s="361"/>
      <c r="I9" s="275"/>
      <c r="J9" s="361"/>
      <c r="K9" s="275"/>
      <c r="L9" s="361"/>
      <c r="M9" s="275"/>
      <c r="N9" s="361"/>
      <c r="O9" s="396">
        <f t="shared" ref="O9:P9" si="0">G9+I9+K9+M9</f>
        <v>0</v>
      </c>
      <c r="P9" s="397">
        <f t="shared" si="0"/>
        <v>0</v>
      </c>
      <c r="Q9" s="275"/>
      <c r="R9" s="275"/>
      <c r="S9" s="275"/>
      <c r="T9" s="275"/>
      <c r="U9" s="275"/>
    </row>
    <row r="10" spans="1:21" ht="15.75" x14ac:dyDescent="0.25">
      <c r="A10" s="658"/>
      <c r="B10" s="656"/>
      <c r="C10" s="275"/>
      <c r="D10" s="275"/>
      <c r="E10" s="275"/>
      <c r="F10" s="275"/>
      <c r="G10" s="360"/>
      <c r="H10" s="361"/>
      <c r="I10" s="275"/>
      <c r="J10" s="361"/>
      <c r="K10" s="275"/>
      <c r="L10" s="361"/>
      <c r="M10" s="275"/>
      <c r="N10" s="361"/>
      <c r="O10" s="396">
        <f t="shared" ref="O10:O38" si="1">G10+I10+K10+M10</f>
        <v>0</v>
      </c>
      <c r="P10" s="397">
        <f t="shared" ref="P10:P38" si="2">H10+J10+L10+N10</f>
        <v>0</v>
      </c>
      <c r="Q10" s="275"/>
      <c r="R10" s="275"/>
      <c r="S10" s="275"/>
      <c r="T10" s="275"/>
      <c r="U10" s="275"/>
    </row>
    <row r="11" spans="1:21" s="363" customFormat="1" ht="15.75" x14ac:dyDescent="0.25">
      <c r="A11" s="658"/>
      <c r="B11" s="656"/>
      <c r="C11" s="275"/>
      <c r="D11" s="275"/>
      <c r="E11" s="275"/>
      <c r="F11" s="275"/>
      <c r="G11" s="360"/>
      <c r="H11" s="361"/>
      <c r="I11" s="275"/>
      <c r="J11" s="361"/>
      <c r="K11" s="275"/>
      <c r="L11" s="361"/>
      <c r="M11" s="275"/>
      <c r="N11" s="361"/>
      <c r="O11" s="396">
        <f t="shared" si="1"/>
        <v>0</v>
      </c>
      <c r="P11" s="397">
        <f t="shared" si="2"/>
        <v>0</v>
      </c>
      <c r="Q11" s="275"/>
      <c r="R11" s="275"/>
      <c r="S11" s="275"/>
      <c r="T11" s="275"/>
      <c r="U11" s="275"/>
    </row>
    <row r="12" spans="1:21" ht="15.75" x14ac:dyDescent="0.25">
      <c r="A12" s="658"/>
      <c r="B12" s="656"/>
      <c r="C12" s="275"/>
      <c r="D12" s="275"/>
      <c r="E12" s="275"/>
      <c r="F12" s="275"/>
      <c r="G12" s="360"/>
      <c r="H12" s="361"/>
      <c r="I12" s="275"/>
      <c r="J12" s="361"/>
      <c r="K12" s="275"/>
      <c r="L12" s="361"/>
      <c r="M12" s="275"/>
      <c r="N12" s="361"/>
      <c r="O12" s="396">
        <f t="shared" si="1"/>
        <v>0</v>
      </c>
      <c r="P12" s="397">
        <f t="shared" si="2"/>
        <v>0</v>
      </c>
      <c r="Q12" s="275"/>
      <c r="R12" s="275"/>
      <c r="S12" s="275"/>
      <c r="T12" s="275"/>
      <c r="U12" s="275"/>
    </row>
    <row r="13" spans="1:21" ht="15.75" x14ac:dyDescent="0.25">
      <c r="A13" s="658"/>
      <c r="B13" s="656"/>
      <c r="C13" s="275"/>
      <c r="D13" s="275"/>
      <c r="E13" s="275"/>
      <c r="F13" s="275"/>
      <c r="G13" s="360"/>
      <c r="H13" s="361"/>
      <c r="I13" s="275"/>
      <c r="J13" s="361"/>
      <c r="K13" s="275"/>
      <c r="L13" s="361"/>
      <c r="M13" s="275"/>
      <c r="N13" s="361"/>
      <c r="O13" s="396">
        <f t="shared" si="1"/>
        <v>0</v>
      </c>
      <c r="P13" s="397">
        <f t="shared" si="2"/>
        <v>0</v>
      </c>
      <c r="Q13" s="275"/>
      <c r="R13" s="275"/>
      <c r="S13" s="275"/>
      <c r="T13" s="275"/>
      <c r="U13" s="275"/>
    </row>
    <row r="14" spans="1:21" ht="15.75" x14ac:dyDescent="0.25">
      <c r="A14" s="658"/>
      <c r="B14" s="657"/>
      <c r="C14" s="275"/>
      <c r="D14" s="275"/>
      <c r="E14" s="275"/>
      <c r="F14" s="275"/>
      <c r="G14" s="360"/>
      <c r="H14" s="361"/>
      <c r="I14" s="275"/>
      <c r="J14" s="361"/>
      <c r="K14" s="275"/>
      <c r="L14" s="361"/>
      <c r="M14" s="275"/>
      <c r="N14" s="361"/>
      <c r="O14" s="396">
        <f t="shared" si="1"/>
        <v>0</v>
      </c>
      <c r="P14" s="397">
        <f t="shared" si="2"/>
        <v>0</v>
      </c>
      <c r="Q14" s="275"/>
      <c r="R14" s="275"/>
      <c r="S14" s="275"/>
      <c r="T14" s="275"/>
      <c r="U14" s="275"/>
    </row>
    <row r="15" spans="1:21" ht="15.75" x14ac:dyDescent="0.25">
      <c r="A15" s="658"/>
      <c r="B15" s="655" t="s">
        <v>1414</v>
      </c>
      <c r="C15" s="275"/>
      <c r="D15" s="275"/>
      <c r="E15" s="275"/>
      <c r="F15" s="275"/>
      <c r="G15" s="360"/>
      <c r="H15" s="361"/>
      <c r="I15" s="275"/>
      <c r="J15" s="361"/>
      <c r="K15" s="275"/>
      <c r="L15" s="361"/>
      <c r="M15" s="275"/>
      <c r="N15" s="361"/>
      <c r="O15" s="396">
        <f t="shared" si="1"/>
        <v>0</v>
      </c>
      <c r="P15" s="397">
        <f t="shared" si="2"/>
        <v>0</v>
      </c>
      <c r="Q15" s="275"/>
      <c r="R15" s="275"/>
      <c r="S15" s="275"/>
      <c r="T15" s="275"/>
      <c r="U15" s="275"/>
    </row>
    <row r="16" spans="1:21" s="363" customFormat="1" ht="15.75" x14ac:dyDescent="0.25">
      <c r="A16" s="658"/>
      <c r="B16" s="656"/>
      <c r="C16" s="275"/>
      <c r="D16" s="275"/>
      <c r="E16" s="275"/>
      <c r="F16" s="275"/>
      <c r="G16" s="360"/>
      <c r="H16" s="361"/>
      <c r="I16" s="275"/>
      <c r="J16" s="361"/>
      <c r="K16" s="275"/>
      <c r="L16" s="361"/>
      <c r="M16" s="275"/>
      <c r="N16" s="361"/>
      <c r="O16" s="396">
        <f t="shared" si="1"/>
        <v>0</v>
      </c>
      <c r="P16" s="397">
        <f t="shared" si="2"/>
        <v>0</v>
      </c>
      <c r="Q16" s="275"/>
      <c r="R16" s="275"/>
      <c r="S16" s="275"/>
      <c r="T16" s="275"/>
      <c r="U16" s="275"/>
    </row>
    <row r="17" spans="1:21" s="363" customFormat="1" ht="15.75" x14ac:dyDescent="0.25">
      <c r="A17" s="658"/>
      <c r="B17" s="656"/>
      <c r="C17" s="275"/>
      <c r="D17" s="275"/>
      <c r="E17" s="275"/>
      <c r="F17" s="275"/>
      <c r="G17" s="360"/>
      <c r="H17" s="361"/>
      <c r="I17" s="275"/>
      <c r="J17" s="361"/>
      <c r="K17" s="275"/>
      <c r="L17" s="361"/>
      <c r="M17" s="275"/>
      <c r="N17" s="361"/>
      <c r="O17" s="396">
        <f t="shared" si="1"/>
        <v>0</v>
      </c>
      <c r="P17" s="397">
        <f t="shared" si="2"/>
        <v>0</v>
      </c>
      <c r="Q17" s="275"/>
      <c r="R17" s="275"/>
      <c r="S17" s="275"/>
      <c r="T17" s="275"/>
      <c r="U17" s="275"/>
    </row>
    <row r="18" spans="1:21" s="363" customFormat="1" ht="15.75" x14ac:dyDescent="0.25">
      <c r="A18" s="658"/>
      <c r="B18" s="656"/>
      <c r="C18" s="275"/>
      <c r="D18" s="275"/>
      <c r="E18" s="275"/>
      <c r="F18" s="275"/>
      <c r="G18" s="360"/>
      <c r="H18" s="361"/>
      <c r="I18" s="275"/>
      <c r="J18" s="361"/>
      <c r="K18" s="275"/>
      <c r="L18" s="361"/>
      <c r="M18" s="275"/>
      <c r="N18" s="361"/>
      <c r="O18" s="396">
        <f t="shared" si="1"/>
        <v>0</v>
      </c>
      <c r="P18" s="397">
        <f t="shared" si="2"/>
        <v>0</v>
      </c>
      <c r="Q18" s="275"/>
      <c r="R18" s="275"/>
      <c r="S18" s="275"/>
      <c r="T18" s="275"/>
      <c r="U18" s="275"/>
    </row>
    <row r="19" spans="1:21" ht="15.75" x14ac:dyDescent="0.25">
      <c r="A19" s="658"/>
      <c r="B19" s="656"/>
      <c r="C19" s="275"/>
      <c r="D19" s="275"/>
      <c r="E19" s="275"/>
      <c r="F19" s="275"/>
      <c r="G19" s="360"/>
      <c r="H19" s="361"/>
      <c r="I19" s="275"/>
      <c r="J19" s="361"/>
      <c r="K19" s="275"/>
      <c r="L19" s="361"/>
      <c r="M19" s="275"/>
      <c r="N19" s="361"/>
      <c r="O19" s="396">
        <f t="shared" si="1"/>
        <v>0</v>
      </c>
      <c r="P19" s="397">
        <f t="shared" si="2"/>
        <v>0</v>
      </c>
      <c r="Q19" s="275"/>
      <c r="R19" s="275"/>
      <c r="S19" s="275"/>
      <c r="T19" s="275"/>
      <c r="U19" s="275"/>
    </row>
    <row r="20" spans="1:21" ht="15.75" x14ac:dyDescent="0.25">
      <c r="A20" s="658"/>
      <c r="B20" s="657"/>
      <c r="C20" s="275"/>
      <c r="D20" s="275"/>
      <c r="E20" s="275"/>
      <c r="F20" s="275"/>
      <c r="G20" s="360"/>
      <c r="H20" s="361"/>
      <c r="I20" s="275"/>
      <c r="J20" s="361"/>
      <c r="K20" s="275"/>
      <c r="L20" s="361"/>
      <c r="M20" s="275"/>
      <c r="N20" s="361"/>
      <c r="O20" s="396">
        <f t="shared" si="1"/>
        <v>0</v>
      </c>
      <c r="P20" s="397">
        <f t="shared" si="2"/>
        <v>0</v>
      </c>
      <c r="Q20" s="275"/>
      <c r="R20" s="275"/>
      <c r="S20" s="275"/>
      <c r="T20" s="275"/>
      <c r="U20" s="275"/>
    </row>
    <row r="21" spans="1:21" s="363" customFormat="1" ht="15.75" x14ac:dyDescent="0.25">
      <c r="A21" s="658"/>
      <c r="B21" s="655" t="s">
        <v>1415</v>
      </c>
      <c r="C21" s="275"/>
      <c r="D21" s="275"/>
      <c r="E21" s="275"/>
      <c r="F21" s="275"/>
      <c r="G21" s="360"/>
      <c r="H21" s="361"/>
      <c r="I21" s="275"/>
      <c r="J21" s="361"/>
      <c r="K21" s="275"/>
      <c r="L21" s="361"/>
      <c r="M21" s="275"/>
      <c r="N21" s="361"/>
      <c r="O21" s="396">
        <f t="shared" si="1"/>
        <v>0</v>
      </c>
      <c r="P21" s="397">
        <f t="shared" si="2"/>
        <v>0</v>
      </c>
      <c r="Q21" s="275"/>
      <c r="R21" s="275"/>
      <c r="S21" s="275"/>
      <c r="T21" s="275"/>
      <c r="U21" s="275"/>
    </row>
    <row r="22" spans="1:21" s="363" customFormat="1" ht="15.75" x14ac:dyDescent="0.25">
      <c r="A22" s="658"/>
      <c r="B22" s="656"/>
      <c r="C22" s="275"/>
      <c r="D22" s="275"/>
      <c r="E22" s="275"/>
      <c r="F22" s="275"/>
      <c r="G22" s="360"/>
      <c r="H22" s="361"/>
      <c r="I22" s="275"/>
      <c r="J22" s="361"/>
      <c r="K22" s="275"/>
      <c r="L22" s="361"/>
      <c r="M22" s="275"/>
      <c r="N22" s="361"/>
      <c r="O22" s="396">
        <f t="shared" si="1"/>
        <v>0</v>
      </c>
      <c r="P22" s="397">
        <f t="shared" si="2"/>
        <v>0</v>
      </c>
      <c r="Q22" s="275"/>
      <c r="R22" s="275"/>
      <c r="S22" s="275"/>
      <c r="T22" s="275"/>
      <c r="U22" s="275"/>
    </row>
    <row r="23" spans="1:21" s="363" customFormat="1" ht="15.75" x14ac:dyDescent="0.25">
      <c r="A23" s="658"/>
      <c r="B23" s="656"/>
      <c r="C23" s="275"/>
      <c r="D23" s="275"/>
      <c r="E23" s="275"/>
      <c r="F23" s="275"/>
      <c r="G23" s="360"/>
      <c r="H23" s="361"/>
      <c r="I23" s="275"/>
      <c r="J23" s="361"/>
      <c r="K23" s="275"/>
      <c r="L23" s="361"/>
      <c r="M23" s="275"/>
      <c r="N23" s="361"/>
      <c r="O23" s="396">
        <f t="shared" si="1"/>
        <v>0</v>
      </c>
      <c r="P23" s="397">
        <f t="shared" si="2"/>
        <v>0</v>
      </c>
      <c r="Q23" s="275"/>
      <c r="R23" s="275"/>
      <c r="S23" s="275"/>
      <c r="T23" s="275"/>
      <c r="U23" s="275"/>
    </row>
    <row r="24" spans="1:21" s="363" customFormat="1" ht="15.75" x14ac:dyDescent="0.25">
      <c r="A24" s="658"/>
      <c r="B24" s="656"/>
      <c r="C24" s="275"/>
      <c r="D24" s="275"/>
      <c r="E24" s="275"/>
      <c r="F24" s="275"/>
      <c r="G24" s="360"/>
      <c r="H24" s="361"/>
      <c r="I24" s="275"/>
      <c r="J24" s="361"/>
      <c r="K24" s="275"/>
      <c r="L24" s="361"/>
      <c r="M24" s="275"/>
      <c r="N24" s="361"/>
      <c r="O24" s="396">
        <f t="shared" si="1"/>
        <v>0</v>
      </c>
      <c r="P24" s="397">
        <f t="shared" si="2"/>
        <v>0</v>
      </c>
      <c r="Q24" s="275"/>
      <c r="R24" s="275"/>
      <c r="S24" s="275"/>
      <c r="T24" s="275"/>
      <c r="U24" s="275"/>
    </row>
    <row r="25" spans="1:21" s="363" customFormat="1" ht="15.75" x14ac:dyDescent="0.25">
      <c r="A25" s="658"/>
      <c r="B25" s="656"/>
      <c r="C25" s="275"/>
      <c r="D25" s="275"/>
      <c r="E25" s="275"/>
      <c r="F25" s="275"/>
      <c r="G25" s="360"/>
      <c r="H25" s="361"/>
      <c r="I25" s="275"/>
      <c r="J25" s="361"/>
      <c r="K25" s="275"/>
      <c r="L25" s="361"/>
      <c r="M25" s="275"/>
      <c r="N25" s="361"/>
      <c r="O25" s="396">
        <f t="shared" si="1"/>
        <v>0</v>
      </c>
      <c r="P25" s="397">
        <f t="shared" si="2"/>
        <v>0</v>
      </c>
      <c r="Q25" s="275"/>
      <c r="R25" s="275"/>
      <c r="S25" s="275"/>
      <c r="T25" s="275"/>
      <c r="U25" s="275"/>
    </row>
    <row r="26" spans="1:21" ht="15.75" x14ac:dyDescent="0.25">
      <c r="A26" s="658"/>
      <c r="B26" s="657"/>
      <c r="C26" s="275"/>
      <c r="D26" s="275"/>
      <c r="E26" s="275"/>
      <c r="F26" s="275"/>
      <c r="G26" s="275"/>
      <c r="H26" s="361"/>
      <c r="I26" s="275"/>
      <c r="J26" s="361"/>
      <c r="K26" s="275"/>
      <c r="L26" s="361"/>
      <c r="M26" s="275"/>
      <c r="N26" s="361"/>
      <c r="O26" s="396">
        <f t="shared" si="1"/>
        <v>0</v>
      </c>
      <c r="P26" s="397">
        <f t="shared" si="2"/>
        <v>0</v>
      </c>
      <c r="Q26" s="275"/>
      <c r="R26" s="275"/>
      <c r="S26" s="275"/>
      <c r="T26" s="275"/>
      <c r="U26" s="275"/>
    </row>
    <row r="27" spans="1:21" ht="15.75" x14ac:dyDescent="0.25">
      <c r="A27" s="655" t="s">
        <v>1416</v>
      </c>
      <c r="B27" s="655" t="s">
        <v>1418</v>
      </c>
      <c r="C27" s="275"/>
      <c r="D27" s="275"/>
      <c r="E27" s="275"/>
      <c r="F27" s="275"/>
      <c r="G27" s="360"/>
      <c r="H27" s="361"/>
      <c r="I27" s="275"/>
      <c r="J27" s="361"/>
      <c r="K27" s="275"/>
      <c r="L27" s="361"/>
      <c r="M27" s="275"/>
      <c r="N27" s="361"/>
      <c r="O27" s="396">
        <f t="shared" si="1"/>
        <v>0</v>
      </c>
      <c r="P27" s="397">
        <f t="shared" si="2"/>
        <v>0</v>
      </c>
      <c r="Q27" s="275"/>
      <c r="R27" s="275"/>
      <c r="S27" s="275"/>
      <c r="T27" s="275"/>
      <c r="U27" s="275"/>
    </row>
    <row r="28" spans="1:21" s="363" customFormat="1" ht="15.75" x14ac:dyDescent="0.25">
      <c r="A28" s="656"/>
      <c r="B28" s="656"/>
      <c r="C28" s="275"/>
      <c r="D28" s="275"/>
      <c r="E28" s="275"/>
      <c r="F28" s="275"/>
      <c r="G28" s="360"/>
      <c r="H28" s="361"/>
      <c r="I28" s="275"/>
      <c r="J28" s="361"/>
      <c r="K28" s="275"/>
      <c r="L28" s="361"/>
      <c r="M28" s="275"/>
      <c r="N28" s="361"/>
      <c r="O28" s="396">
        <f t="shared" si="1"/>
        <v>0</v>
      </c>
      <c r="P28" s="397">
        <f t="shared" si="2"/>
        <v>0</v>
      </c>
      <c r="Q28" s="275"/>
      <c r="R28" s="275"/>
      <c r="S28" s="275"/>
      <c r="T28" s="275"/>
      <c r="U28" s="275"/>
    </row>
    <row r="29" spans="1:21" s="363" customFormat="1" ht="15.75" x14ac:dyDescent="0.25">
      <c r="A29" s="656"/>
      <c r="B29" s="656"/>
      <c r="C29" s="275"/>
      <c r="D29" s="275"/>
      <c r="E29" s="275"/>
      <c r="F29" s="275"/>
      <c r="G29" s="360"/>
      <c r="H29" s="361"/>
      <c r="I29" s="275"/>
      <c r="J29" s="361"/>
      <c r="K29" s="275"/>
      <c r="L29" s="361"/>
      <c r="M29" s="275"/>
      <c r="N29" s="361"/>
      <c r="O29" s="396">
        <f t="shared" si="1"/>
        <v>0</v>
      </c>
      <c r="P29" s="397">
        <f t="shared" si="2"/>
        <v>0</v>
      </c>
      <c r="Q29" s="275"/>
      <c r="R29" s="275"/>
      <c r="S29" s="275"/>
      <c r="T29" s="275"/>
      <c r="U29" s="275"/>
    </row>
    <row r="30" spans="1:21" s="363" customFormat="1" ht="15.75" x14ac:dyDescent="0.25">
      <c r="A30" s="656"/>
      <c r="B30" s="656"/>
      <c r="C30" s="275"/>
      <c r="D30" s="275"/>
      <c r="E30" s="275"/>
      <c r="F30" s="275"/>
      <c r="G30" s="360"/>
      <c r="H30" s="361"/>
      <c r="I30" s="275"/>
      <c r="J30" s="361"/>
      <c r="K30" s="275"/>
      <c r="L30" s="361"/>
      <c r="M30" s="275"/>
      <c r="N30" s="361"/>
      <c r="O30" s="396">
        <f t="shared" si="1"/>
        <v>0</v>
      </c>
      <c r="P30" s="397">
        <f t="shared" si="2"/>
        <v>0</v>
      </c>
      <c r="Q30" s="275"/>
      <c r="R30" s="275"/>
      <c r="S30" s="275"/>
      <c r="T30" s="275"/>
      <c r="U30" s="275"/>
    </row>
    <row r="31" spans="1:21" s="363" customFormat="1" ht="15.75" x14ac:dyDescent="0.25">
      <c r="A31" s="656"/>
      <c r="B31" s="656"/>
      <c r="C31" s="275"/>
      <c r="D31" s="275"/>
      <c r="E31" s="275"/>
      <c r="F31" s="275"/>
      <c r="G31" s="360"/>
      <c r="H31" s="361"/>
      <c r="I31" s="275"/>
      <c r="J31" s="361"/>
      <c r="K31" s="275"/>
      <c r="L31" s="361"/>
      <c r="M31" s="275"/>
      <c r="N31" s="361"/>
      <c r="O31" s="396">
        <f t="shared" si="1"/>
        <v>0</v>
      </c>
      <c r="P31" s="397">
        <f t="shared" si="2"/>
        <v>0</v>
      </c>
      <c r="Q31" s="275"/>
      <c r="R31" s="275"/>
      <c r="S31" s="275"/>
      <c r="T31" s="275"/>
      <c r="U31" s="275"/>
    </row>
    <row r="32" spans="1:21" s="363" customFormat="1" ht="15.75" x14ac:dyDescent="0.25">
      <c r="A32" s="656"/>
      <c r="B32" s="657"/>
      <c r="C32" s="275"/>
      <c r="D32" s="275"/>
      <c r="E32" s="275"/>
      <c r="F32" s="275"/>
      <c r="G32" s="360"/>
      <c r="H32" s="361"/>
      <c r="I32" s="275"/>
      <c r="J32" s="361"/>
      <c r="K32" s="275"/>
      <c r="L32" s="361"/>
      <c r="M32" s="275"/>
      <c r="N32" s="361"/>
      <c r="O32" s="396">
        <f t="shared" si="1"/>
        <v>0</v>
      </c>
      <c r="P32" s="397">
        <f t="shared" si="2"/>
        <v>0</v>
      </c>
      <c r="Q32" s="275"/>
      <c r="R32" s="275"/>
      <c r="S32" s="275"/>
      <c r="T32" s="275"/>
      <c r="U32" s="275"/>
    </row>
    <row r="33" spans="1:21" ht="15.75" x14ac:dyDescent="0.25">
      <c r="A33" s="656"/>
      <c r="B33" s="655" t="s">
        <v>1419</v>
      </c>
      <c r="C33" s="275"/>
      <c r="D33" s="275"/>
      <c r="E33" s="275"/>
      <c r="F33" s="275"/>
      <c r="G33" s="275"/>
      <c r="H33" s="361"/>
      <c r="I33" s="275"/>
      <c r="J33" s="361"/>
      <c r="K33" s="275"/>
      <c r="L33" s="361"/>
      <c r="M33" s="275"/>
      <c r="N33" s="361"/>
      <c r="O33" s="396">
        <f t="shared" si="1"/>
        <v>0</v>
      </c>
      <c r="P33" s="397">
        <f t="shared" si="2"/>
        <v>0</v>
      </c>
      <c r="Q33" s="275"/>
      <c r="R33" s="275"/>
      <c r="S33" s="275"/>
      <c r="T33" s="275"/>
      <c r="U33" s="275"/>
    </row>
    <row r="34" spans="1:21" s="363" customFormat="1" ht="15.75" x14ac:dyDescent="0.25">
      <c r="A34" s="656"/>
      <c r="B34" s="656"/>
      <c r="C34" s="275"/>
      <c r="D34" s="275"/>
      <c r="E34" s="275"/>
      <c r="F34" s="275"/>
      <c r="G34" s="275"/>
      <c r="H34" s="361"/>
      <c r="I34" s="275"/>
      <c r="J34" s="361"/>
      <c r="K34" s="275"/>
      <c r="L34" s="361"/>
      <c r="M34" s="275"/>
      <c r="N34" s="361"/>
      <c r="O34" s="396">
        <f t="shared" si="1"/>
        <v>0</v>
      </c>
      <c r="P34" s="397">
        <f t="shared" si="2"/>
        <v>0</v>
      </c>
      <c r="Q34" s="275"/>
      <c r="R34" s="275"/>
      <c r="S34" s="275"/>
      <c r="T34" s="275"/>
      <c r="U34" s="275"/>
    </row>
    <row r="35" spans="1:21" s="363" customFormat="1" ht="15.75" x14ac:dyDescent="0.25">
      <c r="A35" s="656"/>
      <c r="B35" s="656"/>
      <c r="C35" s="275"/>
      <c r="D35" s="275"/>
      <c r="E35" s="275"/>
      <c r="F35" s="275"/>
      <c r="G35" s="275"/>
      <c r="H35" s="361"/>
      <c r="I35" s="275"/>
      <c r="J35" s="361"/>
      <c r="K35" s="275"/>
      <c r="L35" s="361"/>
      <c r="M35" s="275"/>
      <c r="N35" s="361"/>
      <c r="O35" s="396">
        <f t="shared" si="1"/>
        <v>0</v>
      </c>
      <c r="P35" s="397">
        <f t="shared" si="2"/>
        <v>0</v>
      </c>
      <c r="Q35" s="275"/>
      <c r="R35" s="275"/>
      <c r="S35" s="275"/>
      <c r="T35" s="275"/>
      <c r="U35" s="275"/>
    </row>
    <row r="36" spans="1:21" s="363" customFormat="1" ht="15.75" x14ac:dyDescent="0.25">
      <c r="A36" s="656"/>
      <c r="B36" s="656"/>
      <c r="C36" s="275"/>
      <c r="D36" s="275"/>
      <c r="E36" s="275"/>
      <c r="F36" s="275"/>
      <c r="G36" s="275"/>
      <c r="H36" s="361"/>
      <c r="I36" s="275"/>
      <c r="J36" s="361"/>
      <c r="K36" s="275"/>
      <c r="L36" s="361"/>
      <c r="M36" s="275"/>
      <c r="N36" s="361"/>
      <c r="O36" s="396">
        <f t="shared" si="1"/>
        <v>0</v>
      </c>
      <c r="P36" s="397">
        <f t="shared" si="2"/>
        <v>0</v>
      </c>
      <c r="Q36" s="275"/>
      <c r="R36" s="275"/>
      <c r="S36" s="275"/>
      <c r="T36" s="275"/>
      <c r="U36" s="275"/>
    </row>
    <row r="37" spans="1:21" ht="15.75" x14ac:dyDescent="0.25">
      <c r="A37" s="656"/>
      <c r="B37" s="656"/>
      <c r="C37" s="275"/>
      <c r="D37" s="275"/>
      <c r="E37" s="275"/>
      <c r="F37" s="275"/>
      <c r="G37" s="275"/>
      <c r="H37" s="361"/>
      <c r="I37" s="275"/>
      <c r="J37" s="361"/>
      <c r="K37" s="275"/>
      <c r="L37" s="361"/>
      <c r="M37" s="275"/>
      <c r="N37" s="361"/>
      <c r="O37" s="396">
        <f t="shared" si="1"/>
        <v>0</v>
      </c>
      <c r="P37" s="397">
        <f t="shared" si="2"/>
        <v>0</v>
      </c>
      <c r="Q37" s="275"/>
      <c r="R37" s="275"/>
      <c r="S37" s="275"/>
      <c r="T37" s="275"/>
      <c r="U37" s="275"/>
    </row>
    <row r="38" spans="1:21" ht="15.75" x14ac:dyDescent="0.25">
      <c r="A38" s="657"/>
      <c r="B38" s="657"/>
      <c r="C38" s="275"/>
      <c r="D38" s="275"/>
      <c r="E38" s="275"/>
      <c r="F38" s="275"/>
      <c r="G38" s="275"/>
      <c r="H38" s="361"/>
      <c r="I38" s="275"/>
      <c r="J38" s="361"/>
      <c r="K38" s="275"/>
      <c r="L38" s="361"/>
      <c r="M38" s="275"/>
      <c r="N38" s="361"/>
      <c r="O38" s="396">
        <f t="shared" si="1"/>
        <v>0</v>
      </c>
      <c r="P38" s="397">
        <f t="shared" si="2"/>
        <v>0</v>
      </c>
      <c r="Q38" s="275"/>
      <c r="R38" s="275"/>
      <c r="S38" s="275"/>
      <c r="T38" s="275"/>
      <c r="U38" s="357"/>
    </row>
    <row r="39" spans="1:21" ht="15.75" x14ac:dyDescent="0.25">
      <c r="A39" s="296"/>
      <c r="B39" s="297"/>
      <c r="C39" s="296" t="s">
        <v>1410</v>
      </c>
      <c r="D39" s="297"/>
      <c r="E39" s="297"/>
      <c r="F39" s="298"/>
      <c r="G39" s="262">
        <f t="shared" ref="G39:P39" si="3">SUM(G9:G38)</f>
        <v>0</v>
      </c>
      <c r="H39" s="230">
        <f t="shared" si="3"/>
        <v>0</v>
      </c>
      <c r="I39" s="262">
        <f t="shared" si="3"/>
        <v>0</v>
      </c>
      <c r="J39" s="230">
        <f t="shared" si="3"/>
        <v>0</v>
      </c>
      <c r="K39" s="262">
        <f t="shared" si="3"/>
        <v>0</v>
      </c>
      <c r="L39" s="230">
        <f t="shared" si="3"/>
        <v>0</v>
      </c>
      <c r="M39" s="262">
        <f t="shared" si="3"/>
        <v>0</v>
      </c>
      <c r="N39" s="230">
        <f t="shared" si="3"/>
        <v>0</v>
      </c>
      <c r="O39" s="230">
        <f t="shared" si="3"/>
        <v>0</v>
      </c>
      <c r="P39" s="230">
        <f t="shared" si="3"/>
        <v>0</v>
      </c>
      <c r="Q39" s="262"/>
      <c r="R39" s="262"/>
      <c r="S39" s="262"/>
      <c r="T39" s="262"/>
      <c r="U39" s="276"/>
    </row>
    <row r="59" s="258" customFormat="1" ht="12" x14ac:dyDescent="0.25"/>
    <row r="60" s="258" customFormat="1" ht="12" x14ac:dyDescent="0.25"/>
    <row r="73" s="258" customFormat="1" ht="12" x14ac:dyDescent="0.25"/>
    <row r="74" s="258" customFormat="1" ht="12" x14ac:dyDescent="0.25"/>
  </sheetData>
  <mergeCells count="26">
    <mergeCell ref="T5:T7"/>
    <mergeCell ref="U5:U7"/>
    <mergeCell ref="O5:P6"/>
    <mergeCell ref="Q5:Q7"/>
    <mergeCell ref="R5:R7"/>
    <mergeCell ref="M6:N6"/>
    <mergeCell ref="F5:F7"/>
    <mergeCell ref="G5:N5"/>
    <mergeCell ref="G6:H6"/>
    <mergeCell ref="S5:S7"/>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6" topLeftCell="A7" activePane="bottomLeft" state="frozen"/>
      <selection activeCell="R5" sqref="R5"/>
      <selection pane="bottomLeft" activeCell="D29" sqref="D29"/>
    </sheetView>
  </sheetViews>
  <sheetFormatPr baseColWidth="10" defaultRowHeight="15" x14ac:dyDescent="0.25"/>
  <cols>
    <col min="1" max="2" width="21.7109375" customWidth="1"/>
    <col min="3" max="6" width="27.42578125" customWidth="1"/>
    <col min="7" max="7" width="15.28515625" customWidth="1"/>
    <col min="8" max="8" width="11.5703125" style="231"/>
    <col min="9" max="9" width="15.28515625" customWidth="1"/>
    <col min="10" max="10" width="18.85546875" style="231" customWidth="1"/>
    <col min="12" max="12" width="11.5703125" style="231"/>
    <col min="14" max="14" width="11.5703125" style="231"/>
    <col min="15" max="15" width="15.28515625" customWidth="1"/>
    <col min="16" max="16" width="18.28515625" style="231" customWidth="1"/>
    <col min="17" max="17" width="14.140625" hidden="1" customWidth="1"/>
    <col min="18" max="20" width="14.140625" customWidth="1"/>
    <col min="21" max="21" width="17" customWidth="1"/>
  </cols>
  <sheetData>
    <row r="1" spans="1:21" ht="18.75" x14ac:dyDescent="0.25">
      <c r="B1" s="282"/>
      <c r="C1" s="282"/>
      <c r="D1" s="282"/>
      <c r="E1" s="282"/>
      <c r="G1" s="282" t="s">
        <v>1420</v>
      </c>
      <c r="I1" s="282"/>
      <c r="J1" s="282"/>
      <c r="K1" s="282"/>
      <c r="L1" s="282"/>
      <c r="M1" s="282"/>
      <c r="N1" s="282"/>
      <c r="O1" s="282"/>
      <c r="P1" s="282"/>
      <c r="Q1" s="282"/>
      <c r="R1" s="282"/>
      <c r="S1" s="282"/>
      <c r="T1" s="282"/>
      <c r="U1" s="282"/>
    </row>
    <row r="2" spans="1:21" s="363" customFormat="1" ht="18.75" x14ac:dyDescent="0.25">
      <c r="A2" s="363" t="s">
        <v>1348</v>
      </c>
      <c r="B2" s="282"/>
      <c r="C2" s="282"/>
      <c r="D2" s="282"/>
      <c r="E2" s="282"/>
      <c r="G2" s="282"/>
      <c r="H2" s="231"/>
      <c r="I2" s="282"/>
      <c r="J2" s="282"/>
      <c r="K2" s="282"/>
      <c r="L2" s="282"/>
      <c r="M2" s="282"/>
      <c r="N2" s="282"/>
      <c r="O2" s="282"/>
      <c r="P2" s="282"/>
      <c r="Q2" s="282"/>
      <c r="R2" s="282"/>
      <c r="S2" s="282"/>
      <c r="T2" s="282"/>
      <c r="U2" s="282"/>
    </row>
    <row r="3" spans="1:21" x14ac:dyDescent="0.25">
      <c r="A3" s="267" t="s">
        <v>1423</v>
      </c>
      <c r="B3" s="267"/>
      <c r="C3" s="267"/>
      <c r="D3" s="267"/>
      <c r="E3" s="267"/>
      <c r="F3" s="267"/>
      <c r="G3" s="267"/>
      <c r="H3" s="267"/>
      <c r="I3" s="267"/>
      <c r="J3" s="267"/>
      <c r="K3" s="267"/>
      <c r="L3" s="267"/>
      <c r="M3" s="267"/>
      <c r="N3" s="267"/>
      <c r="O3" s="267"/>
      <c r="P3" s="267"/>
      <c r="Q3" s="267"/>
      <c r="R3" s="267"/>
      <c r="S3" s="267"/>
      <c r="T3" s="267"/>
      <c r="U3" s="267"/>
    </row>
    <row r="4" spans="1:21" ht="15" customHeight="1" x14ac:dyDescent="0.25">
      <c r="A4" s="630" t="s">
        <v>97</v>
      </c>
      <c r="B4" s="632" t="s">
        <v>111</v>
      </c>
      <c r="C4" s="642" t="s">
        <v>86</v>
      </c>
      <c r="D4" s="642" t="s">
        <v>87</v>
      </c>
      <c r="E4" s="642" t="s">
        <v>392</v>
      </c>
      <c r="F4" s="642" t="s">
        <v>88</v>
      </c>
      <c r="G4" s="645" t="s">
        <v>100</v>
      </c>
      <c r="H4" s="647"/>
      <c r="I4" s="647"/>
      <c r="J4" s="647"/>
      <c r="K4" s="647"/>
      <c r="L4" s="647"/>
      <c r="M4" s="647"/>
      <c r="N4" s="646"/>
      <c r="O4" s="651" t="s">
        <v>101</v>
      </c>
      <c r="P4" s="652"/>
      <c r="Q4" s="632" t="s">
        <v>102</v>
      </c>
      <c r="R4" s="632" t="s">
        <v>103</v>
      </c>
      <c r="S4" s="632" t="s">
        <v>110</v>
      </c>
      <c r="T4" s="632" t="s">
        <v>109</v>
      </c>
      <c r="U4" s="648" t="s">
        <v>89</v>
      </c>
    </row>
    <row r="5" spans="1:21" ht="15" customHeight="1" x14ac:dyDescent="0.25">
      <c r="A5" s="630"/>
      <c r="B5" s="630"/>
      <c r="C5" s="643"/>
      <c r="D5" s="643"/>
      <c r="E5" s="643"/>
      <c r="F5" s="643"/>
      <c r="G5" s="645" t="s">
        <v>104</v>
      </c>
      <c r="H5" s="646"/>
      <c r="I5" s="645" t="s">
        <v>105</v>
      </c>
      <c r="J5" s="646"/>
      <c r="K5" s="645" t="s">
        <v>106</v>
      </c>
      <c r="L5" s="646"/>
      <c r="M5" s="645" t="s">
        <v>107</v>
      </c>
      <c r="N5" s="646"/>
      <c r="O5" s="653"/>
      <c r="P5" s="654"/>
      <c r="Q5" s="630"/>
      <c r="R5" s="630"/>
      <c r="S5" s="630"/>
      <c r="T5" s="630"/>
      <c r="U5" s="649"/>
    </row>
    <row r="6" spans="1:21" ht="25.5" x14ac:dyDescent="0.25">
      <c r="A6" s="631"/>
      <c r="B6" s="631"/>
      <c r="C6" s="644"/>
      <c r="D6" s="644"/>
      <c r="E6" s="644"/>
      <c r="F6" s="644"/>
      <c r="G6" s="434" t="s">
        <v>108</v>
      </c>
      <c r="H6" s="434" t="s">
        <v>12</v>
      </c>
      <c r="I6" s="434" t="s">
        <v>108</v>
      </c>
      <c r="J6" s="434" t="s">
        <v>12</v>
      </c>
      <c r="K6" s="434" t="s">
        <v>108</v>
      </c>
      <c r="L6" s="434" t="s">
        <v>12</v>
      </c>
      <c r="M6" s="434" t="s">
        <v>108</v>
      </c>
      <c r="N6" s="434" t="s">
        <v>12</v>
      </c>
      <c r="O6" s="434" t="s">
        <v>108</v>
      </c>
      <c r="P6" s="434" t="s">
        <v>12</v>
      </c>
      <c r="Q6" s="631"/>
      <c r="R6" s="631"/>
      <c r="S6" s="631"/>
      <c r="T6" s="631"/>
      <c r="U6" s="650"/>
    </row>
    <row r="7" spans="1:21" s="363" customFormat="1" ht="15.75" x14ac:dyDescent="0.25">
      <c r="A7" s="435"/>
      <c r="B7" s="436"/>
      <c r="C7" s="437"/>
      <c r="D7" s="437"/>
      <c r="E7" s="438"/>
      <c r="F7" s="437"/>
      <c r="G7" s="439"/>
      <c r="H7" s="439"/>
      <c r="I7" s="439"/>
      <c r="J7" s="439"/>
      <c r="K7" s="439"/>
      <c r="L7" s="439"/>
      <c r="M7" s="439"/>
      <c r="N7" s="439"/>
      <c r="O7" s="439"/>
      <c r="P7" s="439"/>
      <c r="Q7" s="440"/>
      <c r="R7" s="440"/>
      <c r="S7" s="440"/>
      <c r="T7" s="440"/>
      <c r="U7" s="441"/>
    </row>
    <row r="8" spans="1:21" ht="15.75" customHeight="1" x14ac:dyDescent="0.25">
      <c r="A8" s="658" t="s">
        <v>1421</v>
      </c>
      <c r="B8" s="655" t="s">
        <v>1422</v>
      </c>
      <c r="C8" s="323"/>
      <c r="D8" s="323"/>
      <c r="E8" s="323"/>
      <c r="F8" s="323"/>
      <c r="G8" s="353"/>
      <c r="H8" s="354"/>
      <c r="I8" s="353"/>
      <c r="J8" s="354"/>
      <c r="K8" s="353"/>
      <c r="L8" s="354"/>
      <c r="M8" s="353"/>
      <c r="N8" s="354"/>
      <c r="O8" s="396">
        <f t="shared" ref="O8:P8" si="0">G8+I8+K8+M8</f>
        <v>0</v>
      </c>
      <c r="P8" s="397">
        <f t="shared" si="0"/>
        <v>0</v>
      </c>
      <c r="Q8" s="323"/>
      <c r="R8" s="323"/>
      <c r="S8" s="323"/>
      <c r="T8" s="323"/>
      <c r="U8" s="323"/>
    </row>
    <row r="9" spans="1:21" ht="15.75" x14ac:dyDescent="0.25">
      <c r="A9" s="658"/>
      <c r="B9" s="656"/>
      <c r="C9" s="323"/>
      <c r="D9" s="323"/>
      <c r="E9" s="323"/>
      <c r="F9" s="323"/>
      <c r="G9" s="353"/>
      <c r="H9" s="354"/>
      <c r="I9" s="353"/>
      <c r="J9" s="354"/>
      <c r="K9" s="353"/>
      <c r="L9" s="354"/>
      <c r="M9" s="353"/>
      <c r="N9" s="354"/>
      <c r="O9" s="396">
        <f t="shared" ref="O9:O20" si="1">G9+I9+K9+M9</f>
        <v>0</v>
      </c>
      <c r="P9" s="397">
        <f t="shared" ref="P9:P20" si="2">H9+J9+L9+N9</f>
        <v>0</v>
      </c>
      <c r="Q9" s="323"/>
      <c r="R9" s="323"/>
      <c r="S9" s="323"/>
      <c r="T9" s="323"/>
      <c r="U9" s="323"/>
    </row>
    <row r="10" spans="1:21" s="363" customFormat="1" ht="15.75" x14ac:dyDescent="0.25">
      <c r="A10" s="658"/>
      <c r="B10" s="656"/>
      <c r="C10" s="323"/>
      <c r="D10" s="323"/>
      <c r="E10" s="323"/>
      <c r="F10" s="323"/>
      <c r="G10" s="353"/>
      <c r="H10" s="354"/>
      <c r="I10" s="353"/>
      <c r="J10" s="354"/>
      <c r="K10" s="353"/>
      <c r="L10" s="354"/>
      <c r="M10" s="353"/>
      <c r="N10" s="354"/>
      <c r="O10" s="396">
        <f t="shared" ref="O10:O15" si="3">G10+I10+K10+M10</f>
        <v>0</v>
      </c>
      <c r="P10" s="397">
        <f t="shared" ref="P10:P15" si="4">H10+J10+L10+N10</f>
        <v>0</v>
      </c>
      <c r="Q10" s="323"/>
      <c r="R10" s="323"/>
      <c r="S10" s="323"/>
      <c r="T10" s="323"/>
      <c r="U10" s="323"/>
    </row>
    <row r="11" spans="1:21" s="363" customFormat="1" ht="15.75" x14ac:dyDescent="0.25">
      <c r="A11" s="658"/>
      <c r="B11" s="656"/>
      <c r="C11" s="323"/>
      <c r="D11" s="323"/>
      <c r="E11" s="323"/>
      <c r="F11" s="323"/>
      <c r="G11" s="353"/>
      <c r="H11" s="354"/>
      <c r="I11" s="353"/>
      <c r="J11" s="354"/>
      <c r="K11" s="353"/>
      <c r="L11" s="354"/>
      <c r="M11" s="353"/>
      <c r="N11" s="354"/>
      <c r="O11" s="396">
        <f t="shared" si="3"/>
        <v>0</v>
      </c>
      <c r="P11" s="397">
        <f t="shared" si="4"/>
        <v>0</v>
      </c>
      <c r="Q11" s="323"/>
      <c r="R11" s="323"/>
      <c r="S11" s="323"/>
      <c r="T11" s="323"/>
      <c r="U11" s="323"/>
    </row>
    <row r="12" spans="1:21" s="363" customFormat="1" ht="15.75" x14ac:dyDescent="0.25">
      <c r="A12" s="658"/>
      <c r="B12" s="656"/>
      <c r="C12" s="323"/>
      <c r="D12" s="323"/>
      <c r="E12" s="323"/>
      <c r="F12" s="323"/>
      <c r="G12" s="353"/>
      <c r="H12" s="354"/>
      <c r="I12" s="353"/>
      <c r="J12" s="354"/>
      <c r="K12" s="353"/>
      <c r="L12" s="354"/>
      <c r="M12" s="353"/>
      <c r="N12" s="354"/>
      <c r="O12" s="396">
        <f t="shared" si="3"/>
        <v>0</v>
      </c>
      <c r="P12" s="397">
        <f t="shared" si="4"/>
        <v>0</v>
      </c>
      <c r="Q12" s="323"/>
      <c r="R12" s="323"/>
      <c r="S12" s="323"/>
      <c r="T12" s="323"/>
      <c r="U12" s="323"/>
    </row>
    <row r="13" spans="1:21" s="363" customFormat="1" ht="15.75" x14ac:dyDescent="0.25">
      <c r="A13" s="658"/>
      <c r="B13" s="656"/>
      <c r="C13" s="323"/>
      <c r="D13" s="323"/>
      <c r="E13" s="323"/>
      <c r="F13" s="323"/>
      <c r="G13" s="353"/>
      <c r="H13" s="354"/>
      <c r="I13" s="353"/>
      <c r="J13" s="354"/>
      <c r="K13" s="353"/>
      <c r="L13" s="354"/>
      <c r="M13" s="353"/>
      <c r="N13" s="354"/>
      <c r="O13" s="396">
        <f t="shared" ref="O13:O14" si="5">G13+I13+K13+M13</f>
        <v>0</v>
      </c>
      <c r="P13" s="397">
        <f t="shared" ref="P13:P14" si="6">H13+J13+L13+N13</f>
        <v>0</v>
      </c>
      <c r="Q13" s="323"/>
      <c r="R13" s="323"/>
      <c r="S13" s="323"/>
      <c r="T13" s="323"/>
      <c r="U13" s="323"/>
    </row>
    <row r="14" spans="1:21" s="363" customFormat="1" ht="15.75" x14ac:dyDescent="0.25">
      <c r="A14" s="658"/>
      <c r="B14" s="656"/>
      <c r="C14" s="323"/>
      <c r="D14" s="323"/>
      <c r="E14" s="323"/>
      <c r="F14" s="323"/>
      <c r="G14" s="353"/>
      <c r="H14" s="354"/>
      <c r="I14" s="353"/>
      <c r="J14" s="354"/>
      <c r="K14" s="353"/>
      <c r="L14" s="354"/>
      <c r="M14" s="353"/>
      <c r="N14" s="354"/>
      <c r="O14" s="396">
        <f t="shared" si="5"/>
        <v>0</v>
      </c>
      <c r="P14" s="397">
        <f t="shared" si="6"/>
        <v>0</v>
      </c>
      <c r="Q14" s="323"/>
      <c r="R14" s="323"/>
      <c r="S14" s="323"/>
      <c r="T14" s="323"/>
      <c r="U14" s="323"/>
    </row>
    <row r="15" spans="1:21" ht="15.75" x14ac:dyDescent="0.25">
      <c r="A15" s="658"/>
      <c r="B15" s="656"/>
      <c r="C15" s="323"/>
      <c r="D15" s="323"/>
      <c r="E15" s="323"/>
      <c r="F15" s="323"/>
      <c r="G15" s="353"/>
      <c r="H15" s="354"/>
      <c r="I15" s="353"/>
      <c r="J15" s="354"/>
      <c r="K15" s="353"/>
      <c r="L15" s="354"/>
      <c r="M15" s="353"/>
      <c r="N15" s="354"/>
      <c r="O15" s="396">
        <f t="shared" si="3"/>
        <v>0</v>
      </c>
      <c r="P15" s="397">
        <f t="shared" si="4"/>
        <v>0</v>
      </c>
      <c r="Q15" s="323"/>
      <c r="R15" s="323"/>
      <c r="S15" s="323"/>
      <c r="T15" s="323"/>
      <c r="U15" s="323"/>
    </row>
    <row r="16" spans="1:21" ht="15.75" x14ac:dyDescent="0.25">
      <c r="A16" s="658"/>
      <c r="B16" s="656"/>
      <c r="C16" s="323"/>
      <c r="D16" s="323"/>
      <c r="E16" s="323"/>
      <c r="F16" s="323"/>
      <c r="G16" s="353"/>
      <c r="H16" s="354"/>
      <c r="I16" s="353"/>
      <c r="J16" s="354"/>
      <c r="K16" s="353"/>
      <c r="L16" s="354"/>
      <c r="M16" s="353"/>
      <c r="N16" s="354"/>
      <c r="O16" s="396">
        <f t="shared" si="1"/>
        <v>0</v>
      </c>
      <c r="P16" s="397">
        <f t="shared" si="2"/>
        <v>0</v>
      </c>
      <c r="Q16" s="323"/>
      <c r="R16" s="323"/>
      <c r="S16" s="323"/>
      <c r="T16" s="323"/>
      <c r="U16" s="323"/>
    </row>
    <row r="17" spans="1:21" ht="15.75" x14ac:dyDescent="0.25">
      <c r="A17" s="658"/>
      <c r="B17" s="656"/>
      <c r="C17" s="323"/>
      <c r="D17" s="323"/>
      <c r="E17" s="323"/>
      <c r="F17" s="323"/>
      <c r="G17" s="353"/>
      <c r="H17" s="354"/>
      <c r="I17" s="353"/>
      <c r="J17" s="354"/>
      <c r="K17" s="353"/>
      <c r="L17" s="354"/>
      <c r="M17" s="353"/>
      <c r="N17" s="354"/>
      <c r="O17" s="396">
        <f t="shared" si="1"/>
        <v>0</v>
      </c>
      <c r="P17" s="397">
        <f t="shared" si="2"/>
        <v>0</v>
      </c>
      <c r="Q17" s="323"/>
      <c r="R17" s="323"/>
      <c r="S17" s="323"/>
      <c r="T17" s="323"/>
      <c r="U17" s="323"/>
    </row>
    <row r="18" spans="1:21" ht="15.75" x14ac:dyDescent="0.25">
      <c r="A18" s="658"/>
      <c r="B18" s="656"/>
      <c r="C18" s="323"/>
      <c r="D18" s="323"/>
      <c r="E18" s="323"/>
      <c r="F18" s="323"/>
      <c r="G18" s="353"/>
      <c r="H18" s="354"/>
      <c r="I18" s="353"/>
      <c r="J18" s="354"/>
      <c r="K18" s="353"/>
      <c r="L18" s="354"/>
      <c r="M18" s="353"/>
      <c r="N18" s="354"/>
      <c r="O18" s="396">
        <f t="shared" si="1"/>
        <v>0</v>
      </c>
      <c r="P18" s="397">
        <f t="shared" si="2"/>
        <v>0</v>
      </c>
      <c r="Q18" s="323"/>
      <c r="R18" s="323"/>
      <c r="S18" s="323"/>
      <c r="T18" s="323"/>
      <c r="U18" s="323"/>
    </row>
    <row r="19" spans="1:21" ht="15.75" x14ac:dyDescent="0.25">
      <c r="A19" s="658"/>
      <c r="B19" s="656"/>
      <c r="C19" s="323"/>
      <c r="D19" s="323"/>
      <c r="E19" s="323"/>
      <c r="F19" s="323"/>
      <c r="G19" s="353"/>
      <c r="H19" s="354"/>
      <c r="I19" s="353"/>
      <c r="J19" s="354"/>
      <c r="K19" s="353"/>
      <c r="L19" s="354"/>
      <c r="M19" s="353"/>
      <c r="N19" s="354"/>
      <c r="O19" s="396">
        <f t="shared" si="1"/>
        <v>0</v>
      </c>
      <c r="P19" s="397">
        <f t="shared" si="2"/>
        <v>0</v>
      </c>
      <c r="Q19" s="323"/>
      <c r="R19" s="323"/>
      <c r="S19" s="323"/>
      <c r="T19" s="323"/>
      <c r="U19" s="323"/>
    </row>
    <row r="20" spans="1:21" ht="15.75" x14ac:dyDescent="0.25">
      <c r="A20" s="658"/>
      <c r="B20" s="657"/>
      <c r="C20" s="323"/>
      <c r="D20" s="323"/>
      <c r="E20" s="323"/>
      <c r="F20" s="323"/>
      <c r="G20" s="353"/>
      <c r="H20" s="354"/>
      <c r="I20" s="353"/>
      <c r="J20" s="354"/>
      <c r="K20" s="353"/>
      <c r="L20" s="354"/>
      <c r="M20" s="353"/>
      <c r="N20" s="354"/>
      <c r="O20" s="396">
        <f t="shared" si="1"/>
        <v>0</v>
      </c>
      <c r="P20" s="397">
        <f t="shared" si="2"/>
        <v>0</v>
      </c>
      <c r="Q20" s="323"/>
      <c r="R20" s="323"/>
      <c r="S20" s="323"/>
      <c r="T20" s="323"/>
      <c r="U20" s="323"/>
    </row>
    <row r="21" spans="1:21" ht="15.6" customHeight="1" x14ac:dyDescent="0.25">
      <c r="A21" s="290"/>
      <c r="B21" s="291"/>
      <c r="C21" s="290" t="s">
        <v>1512</v>
      </c>
      <c r="D21" s="291"/>
      <c r="E21" s="291"/>
      <c r="F21" s="292"/>
      <c r="G21" s="285">
        <f t="shared" ref="G21:P21" si="7">SUM(G8:G20)</f>
        <v>0</v>
      </c>
      <c r="H21" s="233">
        <f t="shared" si="7"/>
        <v>0</v>
      </c>
      <c r="I21" s="285">
        <f t="shared" si="7"/>
        <v>0</v>
      </c>
      <c r="J21" s="233">
        <f t="shared" si="7"/>
        <v>0</v>
      </c>
      <c r="K21" s="285">
        <f t="shared" si="7"/>
        <v>0</v>
      </c>
      <c r="L21" s="233">
        <f t="shared" si="7"/>
        <v>0</v>
      </c>
      <c r="M21" s="285">
        <f t="shared" si="7"/>
        <v>0</v>
      </c>
      <c r="N21" s="233">
        <f t="shared" si="7"/>
        <v>0</v>
      </c>
      <c r="O21" s="233">
        <f t="shared" si="7"/>
        <v>0</v>
      </c>
      <c r="P21" s="233">
        <f t="shared" si="7"/>
        <v>0</v>
      </c>
      <c r="Q21" s="262"/>
      <c r="R21" s="262"/>
      <c r="S21" s="262"/>
      <c r="T21" s="262"/>
      <c r="U21" s="262"/>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8:A20"/>
    <mergeCell ref="B8:B20"/>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B9" sqref="B9:B20"/>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31" bestFit="1" customWidth="1"/>
    <col min="9" max="9" width="15.28515625" customWidth="1"/>
    <col min="10" max="10" width="18.85546875" style="231" customWidth="1"/>
    <col min="12" max="12" width="14.85546875" style="231" bestFit="1" customWidth="1"/>
    <col min="14" max="14" width="14.85546875" style="231" bestFit="1" customWidth="1"/>
    <col min="15" max="15" width="15.28515625" customWidth="1"/>
    <col min="16" max="16" width="18.28515625" style="231" customWidth="1"/>
    <col min="17" max="17" width="14.140625" hidden="1" customWidth="1"/>
    <col min="18" max="20" width="14.140625" customWidth="1"/>
    <col min="21" max="21" width="17" customWidth="1"/>
  </cols>
  <sheetData>
    <row r="1" spans="1:21" ht="18" customHeight="1" x14ac:dyDescent="0.25">
      <c r="B1" s="239"/>
      <c r="C1" s="239"/>
      <c r="D1" s="239"/>
      <c r="E1" s="241"/>
      <c r="F1" s="239"/>
      <c r="G1" s="289" t="s">
        <v>1354</v>
      </c>
      <c r="J1" s="239"/>
      <c r="K1" s="239"/>
      <c r="L1" s="239"/>
      <c r="M1" s="239"/>
      <c r="N1" s="239"/>
      <c r="O1" s="239"/>
      <c r="P1" s="239"/>
      <c r="Q1" s="239"/>
      <c r="R1" s="239"/>
      <c r="S1" s="239"/>
      <c r="T1" s="239"/>
      <c r="U1" s="239"/>
    </row>
    <row r="2" spans="1:21" ht="18" customHeight="1" x14ac:dyDescent="0.25">
      <c r="B2" s="241"/>
      <c r="C2" s="241"/>
      <c r="D2" s="241"/>
      <c r="E2" s="241"/>
      <c r="F2" s="241"/>
      <c r="G2" s="289"/>
      <c r="J2" s="241"/>
      <c r="K2" s="241"/>
      <c r="L2" s="241"/>
      <c r="M2" s="241"/>
      <c r="N2" s="241"/>
      <c r="O2" s="241"/>
      <c r="P2" s="241"/>
      <c r="Q2" s="241"/>
      <c r="R2" s="241"/>
      <c r="S2" s="241"/>
      <c r="T2" s="241"/>
      <c r="U2" s="241"/>
    </row>
    <row r="3" spans="1:21" ht="18" customHeight="1" x14ac:dyDescent="0.25">
      <c r="A3" s="313" t="s">
        <v>1347</v>
      </c>
      <c r="B3" s="241"/>
      <c r="C3" s="241"/>
      <c r="D3" s="241"/>
      <c r="E3" s="241"/>
      <c r="F3" s="241"/>
      <c r="G3" s="289"/>
      <c r="J3" s="241"/>
      <c r="K3" s="241"/>
      <c r="L3" s="241"/>
      <c r="M3" s="241"/>
      <c r="N3" s="241"/>
      <c r="O3" s="241"/>
      <c r="P3" s="241"/>
      <c r="Q3" s="241"/>
      <c r="R3" s="241"/>
      <c r="S3" s="241"/>
      <c r="T3" s="241"/>
      <c r="U3" s="241"/>
    </row>
    <row r="4" spans="1:21" ht="33" customHeight="1" x14ac:dyDescent="0.25">
      <c r="A4" s="677" t="s">
        <v>1353</v>
      </c>
      <c r="B4" s="677"/>
      <c r="C4" s="677"/>
      <c r="D4" s="677"/>
      <c r="E4" s="677"/>
      <c r="F4" s="677"/>
      <c r="G4" s="677"/>
      <c r="H4" s="677"/>
      <c r="I4" s="677"/>
      <c r="J4" s="677"/>
      <c r="K4" s="677"/>
      <c r="L4" s="677"/>
      <c r="M4" s="677"/>
      <c r="N4" s="677"/>
      <c r="O4" s="677"/>
      <c r="P4" s="677"/>
      <c r="Q4" s="677"/>
      <c r="R4" s="677"/>
      <c r="S4" s="677"/>
      <c r="T4" s="677"/>
      <c r="U4" s="677"/>
    </row>
    <row r="5" spans="1:21" ht="14.45" customHeight="1" x14ac:dyDescent="0.25">
      <c r="A5" s="630" t="s">
        <v>97</v>
      </c>
      <c r="B5" s="632" t="s">
        <v>111</v>
      </c>
      <c r="C5" s="642" t="s">
        <v>86</v>
      </c>
      <c r="D5" s="642" t="s">
        <v>87</v>
      </c>
      <c r="E5" s="642" t="s">
        <v>392</v>
      </c>
      <c r="F5" s="642" t="s">
        <v>88</v>
      </c>
      <c r="G5" s="645" t="s">
        <v>100</v>
      </c>
      <c r="H5" s="647"/>
      <c r="I5" s="647"/>
      <c r="J5" s="647"/>
      <c r="K5" s="647"/>
      <c r="L5" s="647"/>
      <c r="M5" s="647"/>
      <c r="N5" s="646"/>
      <c r="O5" s="651" t="s">
        <v>101</v>
      </c>
      <c r="P5" s="652"/>
      <c r="Q5" s="632" t="s">
        <v>102</v>
      </c>
      <c r="R5" s="632" t="s">
        <v>103</v>
      </c>
      <c r="S5" s="632" t="s">
        <v>110</v>
      </c>
      <c r="T5" s="632" t="s">
        <v>109</v>
      </c>
      <c r="U5" s="648" t="s">
        <v>89</v>
      </c>
    </row>
    <row r="6" spans="1:21" ht="14.45" customHeight="1" x14ac:dyDescent="0.25">
      <c r="A6" s="630"/>
      <c r="B6" s="630"/>
      <c r="C6" s="643"/>
      <c r="D6" s="643"/>
      <c r="E6" s="643"/>
      <c r="F6" s="643"/>
      <c r="G6" s="645" t="s">
        <v>104</v>
      </c>
      <c r="H6" s="646"/>
      <c r="I6" s="645" t="s">
        <v>105</v>
      </c>
      <c r="J6" s="646"/>
      <c r="K6" s="645" t="s">
        <v>106</v>
      </c>
      <c r="L6" s="646"/>
      <c r="M6" s="645" t="s">
        <v>107</v>
      </c>
      <c r="N6" s="646"/>
      <c r="O6" s="653"/>
      <c r="P6" s="654"/>
      <c r="Q6" s="630"/>
      <c r="R6" s="630"/>
      <c r="S6" s="630"/>
      <c r="T6" s="630"/>
      <c r="U6" s="649"/>
    </row>
    <row r="7" spans="1:21" ht="25.5" x14ac:dyDescent="0.25">
      <c r="A7" s="631"/>
      <c r="B7" s="631"/>
      <c r="C7" s="644"/>
      <c r="D7" s="644"/>
      <c r="E7" s="644"/>
      <c r="F7" s="644"/>
      <c r="G7" s="434" t="s">
        <v>108</v>
      </c>
      <c r="H7" s="434" t="s">
        <v>12</v>
      </c>
      <c r="I7" s="434" t="s">
        <v>108</v>
      </c>
      <c r="J7" s="434" t="s">
        <v>12</v>
      </c>
      <c r="K7" s="434" t="s">
        <v>108</v>
      </c>
      <c r="L7" s="434" t="s">
        <v>12</v>
      </c>
      <c r="M7" s="434" t="s">
        <v>108</v>
      </c>
      <c r="N7" s="434" t="s">
        <v>12</v>
      </c>
      <c r="O7" s="434" t="s">
        <v>108</v>
      </c>
      <c r="P7" s="434" t="s">
        <v>12</v>
      </c>
      <c r="Q7" s="631"/>
      <c r="R7" s="631"/>
      <c r="S7" s="631"/>
      <c r="T7" s="631"/>
      <c r="U7" s="650"/>
    </row>
    <row r="8" spans="1:21" ht="15.6" customHeight="1" x14ac:dyDescent="0.25">
      <c r="A8" s="435"/>
      <c r="B8" s="436"/>
      <c r="C8" s="437"/>
      <c r="D8" s="437"/>
      <c r="E8" s="438"/>
      <c r="F8" s="437"/>
      <c r="G8" s="439"/>
      <c r="H8" s="439"/>
      <c r="I8" s="439"/>
      <c r="J8" s="439"/>
      <c r="K8" s="439"/>
      <c r="L8" s="439"/>
      <c r="M8" s="439"/>
      <c r="N8" s="439"/>
      <c r="O8" s="439"/>
      <c r="P8" s="439"/>
      <c r="Q8" s="440"/>
      <c r="R8" s="440"/>
      <c r="S8" s="440"/>
      <c r="T8" s="440"/>
      <c r="U8" s="441"/>
    </row>
    <row r="9" spans="1:21" ht="15.75" x14ac:dyDescent="0.25">
      <c r="A9" s="678" t="s">
        <v>1424</v>
      </c>
      <c r="B9" s="633" t="s">
        <v>1425</v>
      </c>
      <c r="C9" s="323"/>
      <c r="D9" s="323"/>
      <c r="E9" s="323"/>
      <c r="F9" s="323"/>
      <c r="G9" s="349"/>
      <c r="H9" s="352"/>
      <c r="I9" s="349"/>
      <c r="J9" s="352"/>
      <c r="K9" s="349"/>
      <c r="L9" s="352"/>
      <c r="M9" s="349"/>
      <c r="N9" s="352"/>
      <c r="O9" s="398">
        <f t="shared" ref="O9:P20" si="0">G9+I9+K9+M9</f>
        <v>0</v>
      </c>
      <c r="P9" s="397">
        <f t="shared" si="0"/>
        <v>0</v>
      </c>
      <c r="Q9" s="323"/>
      <c r="R9" s="323"/>
      <c r="S9" s="323"/>
      <c r="T9" s="323"/>
      <c r="U9" s="323"/>
    </row>
    <row r="10" spans="1:21" ht="15.75" x14ac:dyDescent="0.25">
      <c r="A10" s="679"/>
      <c r="B10" s="634"/>
      <c r="C10" s="323"/>
      <c r="D10" s="323"/>
      <c r="E10" s="323"/>
      <c r="F10" s="323"/>
      <c r="G10" s="349"/>
      <c r="H10" s="352"/>
      <c r="I10" s="349"/>
      <c r="J10" s="352"/>
      <c r="K10" s="349"/>
      <c r="L10" s="352"/>
      <c r="M10" s="349"/>
      <c r="N10" s="352"/>
      <c r="O10" s="398">
        <f t="shared" si="0"/>
        <v>0</v>
      </c>
      <c r="P10" s="397">
        <f t="shared" si="0"/>
        <v>0</v>
      </c>
      <c r="Q10" s="323"/>
      <c r="R10" s="323"/>
      <c r="S10" s="323"/>
      <c r="T10" s="323"/>
      <c r="U10" s="323"/>
    </row>
    <row r="11" spans="1:21" ht="15.75" x14ac:dyDescent="0.25">
      <c r="A11" s="679"/>
      <c r="B11" s="634"/>
      <c r="C11" s="323"/>
      <c r="D11" s="323"/>
      <c r="E11" s="323"/>
      <c r="F11" s="323"/>
      <c r="G11" s="349"/>
      <c r="H11" s="352"/>
      <c r="I11" s="349"/>
      <c r="J11" s="352"/>
      <c r="K11" s="349"/>
      <c r="L11" s="352"/>
      <c r="M11" s="349"/>
      <c r="N11" s="352"/>
      <c r="O11" s="398">
        <f t="shared" si="0"/>
        <v>0</v>
      </c>
      <c r="P11" s="397">
        <f t="shared" si="0"/>
        <v>0</v>
      </c>
      <c r="Q11" s="323"/>
      <c r="R11" s="323"/>
      <c r="S11" s="323"/>
      <c r="T11" s="323"/>
      <c r="U11" s="323"/>
    </row>
    <row r="12" spans="1:21" ht="15.75" x14ac:dyDescent="0.25">
      <c r="A12" s="679"/>
      <c r="B12" s="634"/>
      <c r="C12" s="323"/>
      <c r="D12" s="323"/>
      <c r="E12" s="323"/>
      <c r="F12" s="323"/>
      <c r="G12" s="349"/>
      <c r="H12" s="352"/>
      <c r="I12" s="349"/>
      <c r="J12" s="352"/>
      <c r="K12" s="349"/>
      <c r="L12" s="352"/>
      <c r="M12" s="349"/>
      <c r="N12" s="352"/>
      <c r="O12" s="398">
        <f t="shared" si="0"/>
        <v>0</v>
      </c>
      <c r="P12" s="397">
        <f t="shared" si="0"/>
        <v>0</v>
      </c>
      <c r="Q12" s="323"/>
      <c r="R12" s="323"/>
      <c r="S12" s="323"/>
      <c r="T12" s="323"/>
      <c r="U12" s="72"/>
    </row>
    <row r="13" spans="1:21" ht="15.75" x14ac:dyDescent="0.25">
      <c r="A13" s="679"/>
      <c r="B13" s="634"/>
      <c r="C13" s="323"/>
      <c r="D13" s="323"/>
      <c r="E13" s="323"/>
      <c r="F13" s="275"/>
      <c r="G13" s="355"/>
      <c r="H13" s="352"/>
      <c r="I13" s="355"/>
      <c r="J13" s="352"/>
      <c r="K13" s="355"/>
      <c r="L13" s="352"/>
      <c r="M13" s="355"/>
      <c r="N13" s="352"/>
      <c r="O13" s="398">
        <f t="shared" si="0"/>
        <v>0</v>
      </c>
      <c r="P13" s="397">
        <f t="shared" si="0"/>
        <v>0</v>
      </c>
      <c r="Q13" s="323"/>
      <c r="R13" s="323"/>
      <c r="S13" s="323"/>
      <c r="T13" s="323"/>
      <c r="U13" s="275"/>
    </row>
    <row r="14" spans="1:21" ht="15.75" x14ac:dyDescent="0.25">
      <c r="A14" s="679"/>
      <c r="B14" s="634"/>
      <c r="C14" s="323"/>
      <c r="D14" s="323"/>
      <c r="E14" s="323"/>
      <c r="F14" s="323"/>
      <c r="G14" s="349"/>
      <c r="H14" s="352"/>
      <c r="I14" s="349"/>
      <c r="J14" s="352"/>
      <c r="K14" s="349"/>
      <c r="L14" s="352"/>
      <c r="M14" s="349"/>
      <c r="N14" s="352"/>
      <c r="O14" s="398">
        <f t="shared" si="0"/>
        <v>0</v>
      </c>
      <c r="P14" s="397">
        <f t="shared" si="0"/>
        <v>0</v>
      </c>
      <c r="Q14" s="323"/>
      <c r="R14" s="323"/>
      <c r="S14" s="323"/>
      <c r="T14" s="323"/>
      <c r="U14" s="323"/>
    </row>
    <row r="15" spans="1:21" ht="15.75" x14ac:dyDescent="0.25">
      <c r="A15" s="679"/>
      <c r="B15" s="634"/>
      <c r="C15" s="323"/>
      <c r="D15" s="323"/>
      <c r="E15" s="323"/>
      <c r="F15" s="73"/>
      <c r="G15" s="349"/>
      <c r="H15" s="352"/>
      <c r="I15" s="349"/>
      <c r="J15" s="352"/>
      <c r="K15" s="349"/>
      <c r="L15" s="352"/>
      <c r="M15" s="349"/>
      <c r="N15" s="352"/>
      <c r="O15" s="398">
        <f t="shared" si="0"/>
        <v>0</v>
      </c>
      <c r="P15" s="397">
        <f t="shared" si="0"/>
        <v>0</v>
      </c>
      <c r="Q15" s="323"/>
      <c r="R15" s="323"/>
      <c r="S15" s="323"/>
      <c r="T15" s="323"/>
      <c r="U15" s="323"/>
    </row>
    <row r="16" spans="1:21" ht="15.75" x14ac:dyDescent="0.25">
      <c r="A16" s="679"/>
      <c r="B16" s="634"/>
      <c r="C16" s="323"/>
      <c r="D16" s="323"/>
      <c r="E16" s="323"/>
      <c r="F16" s="323"/>
      <c r="G16" s="349"/>
      <c r="H16" s="352"/>
      <c r="I16" s="349"/>
      <c r="J16" s="352"/>
      <c r="K16" s="349"/>
      <c r="L16" s="352"/>
      <c r="M16" s="349"/>
      <c r="N16" s="352"/>
      <c r="O16" s="398">
        <f t="shared" si="0"/>
        <v>0</v>
      </c>
      <c r="P16" s="397">
        <f t="shared" si="0"/>
        <v>0</v>
      </c>
      <c r="Q16" s="323"/>
      <c r="R16" s="323"/>
      <c r="S16" s="323"/>
      <c r="T16" s="323"/>
      <c r="U16" s="323"/>
    </row>
    <row r="17" spans="1:21" ht="15.75" x14ac:dyDescent="0.25">
      <c r="A17" s="679"/>
      <c r="B17" s="634"/>
      <c r="C17" s="323"/>
      <c r="D17" s="323"/>
      <c r="E17" s="323"/>
      <c r="F17" s="323"/>
      <c r="G17" s="355"/>
      <c r="H17" s="352"/>
      <c r="I17" s="355"/>
      <c r="J17" s="352"/>
      <c r="K17" s="355"/>
      <c r="L17" s="352"/>
      <c r="M17" s="355"/>
      <c r="N17" s="352"/>
      <c r="O17" s="398">
        <f t="shared" si="0"/>
        <v>0</v>
      </c>
      <c r="P17" s="397">
        <f t="shared" si="0"/>
        <v>0</v>
      </c>
      <c r="Q17" s="349"/>
      <c r="R17" s="349"/>
      <c r="S17" s="349"/>
      <c r="T17" s="349"/>
      <c r="U17" s="323"/>
    </row>
    <row r="18" spans="1:21" ht="15.75" x14ac:dyDescent="0.25">
      <c r="A18" s="679"/>
      <c r="B18" s="634"/>
      <c r="C18" s="323"/>
      <c r="D18" s="323"/>
      <c r="E18" s="323"/>
      <c r="F18" s="323"/>
      <c r="G18" s="349"/>
      <c r="H18" s="352"/>
      <c r="I18" s="349"/>
      <c r="J18" s="352"/>
      <c r="K18" s="349"/>
      <c r="L18" s="352"/>
      <c r="M18" s="349"/>
      <c r="N18" s="352"/>
      <c r="O18" s="399">
        <f t="shared" si="0"/>
        <v>0</v>
      </c>
      <c r="P18" s="400">
        <f t="shared" si="0"/>
        <v>0</v>
      </c>
      <c r="Q18" s="323"/>
      <c r="R18" s="323"/>
      <c r="S18" s="323"/>
      <c r="T18" s="323"/>
      <c r="U18" s="323"/>
    </row>
    <row r="19" spans="1:21" ht="15.75" x14ac:dyDescent="0.25">
      <c r="A19" s="679"/>
      <c r="B19" s="634"/>
      <c r="C19" s="323"/>
      <c r="D19" s="323"/>
      <c r="E19" s="323"/>
      <c r="F19" s="323"/>
      <c r="G19" s="349"/>
      <c r="H19" s="352"/>
      <c r="I19" s="349"/>
      <c r="J19" s="352"/>
      <c r="K19" s="349"/>
      <c r="L19" s="352"/>
      <c r="M19" s="349"/>
      <c r="N19" s="352"/>
      <c r="O19" s="399">
        <f t="shared" si="0"/>
        <v>0</v>
      </c>
      <c r="P19" s="400">
        <f t="shared" si="0"/>
        <v>0</v>
      </c>
      <c r="Q19" s="323"/>
      <c r="R19" s="323"/>
      <c r="S19" s="323"/>
      <c r="T19" s="323"/>
      <c r="U19" s="364"/>
    </row>
    <row r="20" spans="1:21" ht="15.75" x14ac:dyDescent="0.25">
      <c r="A20" s="680"/>
      <c r="B20" s="635"/>
      <c r="C20" s="323"/>
      <c r="D20" s="323"/>
      <c r="E20" s="323"/>
      <c r="F20" s="323"/>
      <c r="G20" s="349"/>
      <c r="H20" s="352"/>
      <c r="I20" s="349"/>
      <c r="J20" s="352"/>
      <c r="K20" s="349"/>
      <c r="L20" s="352"/>
      <c r="M20" s="349"/>
      <c r="N20" s="352"/>
      <c r="O20" s="398">
        <f t="shared" si="0"/>
        <v>0</v>
      </c>
      <c r="P20" s="397">
        <f t="shared" si="0"/>
        <v>0</v>
      </c>
      <c r="Q20" s="349"/>
      <c r="R20" s="349"/>
      <c r="S20" s="349"/>
      <c r="T20" s="349"/>
      <c r="U20" s="323"/>
    </row>
    <row r="21" spans="1:21" ht="15.6" customHeight="1" x14ac:dyDescent="0.25">
      <c r="A21" s="299"/>
      <c r="B21" s="240"/>
      <c r="C21" s="299" t="s">
        <v>116</v>
      </c>
      <c r="D21" s="240"/>
      <c r="E21" s="240"/>
      <c r="F21" s="240"/>
      <c r="G21" s="80">
        <f t="shared" ref="G21:P21" si="1">SUM(G9:G20)</f>
        <v>0</v>
      </c>
      <c r="H21" s="232">
        <f t="shared" si="1"/>
        <v>0</v>
      </c>
      <c r="I21" s="80">
        <f t="shared" si="1"/>
        <v>0</v>
      </c>
      <c r="J21" s="232">
        <f t="shared" si="1"/>
        <v>0</v>
      </c>
      <c r="K21" s="80">
        <f t="shared" si="1"/>
        <v>0</v>
      </c>
      <c r="L21" s="232">
        <f t="shared" si="1"/>
        <v>0</v>
      </c>
      <c r="M21" s="80">
        <f t="shared" si="1"/>
        <v>0</v>
      </c>
      <c r="N21" s="232">
        <f t="shared" si="1"/>
        <v>0</v>
      </c>
      <c r="O21" s="232">
        <f t="shared" si="1"/>
        <v>0</v>
      </c>
      <c r="P21" s="232">
        <f t="shared" si="1"/>
        <v>0</v>
      </c>
      <c r="Q21" s="68"/>
      <c r="R21" s="68"/>
      <c r="S21" s="68"/>
      <c r="T21" s="68"/>
      <c r="U21" s="68"/>
    </row>
  </sheetData>
  <mergeCells count="20">
    <mergeCell ref="G6:H6"/>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pane ySplit="6" topLeftCell="A7" activePane="bottomLeft" state="frozen"/>
      <selection activeCell="R7" sqref="R7"/>
      <selection pane="bottomLeft" activeCell="C21" sqref="C21"/>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686" t="s">
        <v>1345</v>
      </c>
      <c r="B1" s="686"/>
      <c r="C1" s="686"/>
      <c r="D1" s="686"/>
      <c r="E1" s="686"/>
      <c r="F1" s="686"/>
      <c r="G1" s="686"/>
      <c r="H1" s="686"/>
      <c r="I1" s="686"/>
      <c r="J1" s="686"/>
      <c r="K1" s="686"/>
      <c r="L1" s="686"/>
      <c r="M1" s="686"/>
      <c r="N1" s="686"/>
      <c r="O1" s="686"/>
      <c r="P1" s="686"/>
      <c r="Q1" s="686"/>
      <c r="R1" s="686"/>
      <c r="S1" s="686"/>
      <c r="T1" s="686"/>
      <c r="U1" s="686"/>
    </row>
    <row r="2" spans="1:21" x14ac:dyDescent="0.25">
      <c r="A2" s="687" t="s">
        <v>1426</v>
      </c>
      <c r="B2" s="687"/>
      <c r="C2" s="687"/>
      <c r="D2" s="687"/>
      <c r="E2" s="687"/>
      <c r="F2" s="687"/>
      <c r="G2" s="687"/>
      <c r="H2" s="687"/>
      <c r="I2" s="687"/>
      <c r="J2" s="687"/>
      <c r="K2" s="687"/>
      <c r="L2" s="687"/>
      <c r="M2" s="687"/>
      <c r="N2" s="687"/>
      <c r="O2" s="687"/>
      <c r="P2" s="687"/>
      <c r="Q2" s="687"/>
      <c r="R2" s="687"/>
      <c r="S2" s="687"/>
      <c r="T2" s="687"/>
      <c r="U2" s="687"/>
    </row>
    <row r="3" spans="1:21" ht="13.5" customHeight="1" x14ac:dyDescent="0.25">
      <c r="A3" s="310" t="s">
        <v>1427</v>
      </c>
      <c r="B3" s="311"/>
      <c r="C3" s="311"/>
      <c r="D3" s="311"/>
      <c r="E3" s="311"/>
      <c r="F3" s="311"/>
      <c r="G3" s="311"/>
      <c r="H3" s="311"/>
      <c r="I3" s="311"/>
      <c r="J3" s="311"/>
      <c r="K3" s="311"/>
      <c r="L3" s="311"/>
      <c r="M3" s="311"/>
      <c r="N3" s="311"/>
      <c r="O3" s="311"/>
      <c r="P3" s="311"/>
      <c r="Q3" s="311"/>
      <c r="R3" s="311"/>
      <c r="S3" s="311"/>
      <c r="T3" s="311"/>
      <c r="U3" s="311"/>
    </row>
    <row r="4" spans="1:21" ht="15" customHeight="1" x14ac:dyDescent="0.25">
      <c r="A4" s="630" t="s">
        <v>97</v>
      </c>
      <c r="B4" s="632" t="s">
        <v>111</v>
      </c>
      <c r="C4" s="642" t="s">
        <v>86</v>
      </c>
      <c r="D4" s="642" t="s">
        <v>87</v>
      </c>
      <c r="E4" s="642" t="s">
        <v>392</v>
      </c>
      <c r="F4" s="642" t="s">
        <v>88</v>
      </c>
      <c r="G4" s="645" t="s">
        <v>100</v>
      </c>
      <c r="H4" s="647"/>
      <c r="I4" s="647"/>
      <c r="J4" s="647"/>
      <c r="K4" s="647"/>
      <c r="L4" s="647"/>
      <c r="M4" s="647"/>
      <c r="N4" s="646"/>
      <c r="O4" s="651" t="s">
        <v>101</v>
      </c>
      <c r="P4" s="652"/>
      <c r="Q4" s="632" t="s">
        <v>102</v>
      </c>
      <c r="R4" s="632" t="s">
        <v>103</v>
      </c>
      <c r="S4" s="632" t="s">
        <v>110</v>
      </c>
      <c r="T4" s="632" t="s">
        <v>109</v>
      </c>
      <c r="U4" s="648" t="s">
        <v>89</v>
      </c>
    </row>
    <row r="5" spans="1:21" ht="15" customHeight="1" x14ac:dyDescent="0.25">
      <c r="A5" s="630"/>
      <c r="B5" s="630"/>
      <c r="C5" s="643"/>
      <c r="D5" s="643"/>
      <c r="E5" s="643"/>
      <c r="F5" s="643"/>
      <c r="G5" s="645" t="s">
        <v>104</v>
      </c>
      <c r="H5" s="646"/>
      <c r="I5" s="645" t="s">
        <v>105</v>
      </c>
      <c r="J5" s="646"/>
      <c r="K5" s="645" t="s">
        <v>106</v>
      </c>
      <c r="L5" s="646"/>
      <c r="M5" s="645" t="s">
        <v>107</v>
      </c>
      <c r="N5" s="646"/>
      <c r="O5" s="653"/>
      <c r="P5" s="654"/>
      <c r="Q5" s="630"/>
      <c r="R5" s="630"/>
      <c r="S5" s="630"/>
      <c r="T5" s="630"/>
      <c r="U5" s="649"/>
    </row>
    <row r="6" spans="1:21" ht="25.5" x14ac:dyDescent="0.25">
      <c r="A6" s="631"/>
      <c r="B6" s="631"/>
      <c r="C6" s="644"/>
      <c r="D6" s="644"/>
      <c r="E6" s="644"/>
      <c r="F6" s="644"/>
      <c r="G6" s="434" t="s">
        <v>108</v>
      </c>
      <c r="H6" s="434" t="s">
        <v>12</v>
      </c>
      <c r="I6" s="434" t="s">
        <v>108</v>
      </c>
      <c r="J6" s="434" t="s">
        <v>12</v>
      </c>
      <c r="K6" s="434" t="s">
        <v>108</v>
      </c>
      <c r="L6" s="434" t="s">
        <v>12</v>
      </c>
      <c r="M6" s="434" t="s">
        <v>108</v>
      </c>
      <c r="N6" s="434" t="s">
        <v>12</v>
      </c>
      <c r="O6" s="434" t="s">
        <v>108</v>
      </c>
      <c r="P6" s="434" t="s">
        <v>12</v>
      </c>
      <c r="Q6" s="631"/>
      <c r="R6" s="631"/>
      <c r="S6" s="631"/>
      <c r="T6" s="631"/>
      <c r="U6" s="650"/>
    </row>
    <row r="7" spans="1:21" ht="15.75" x14ac:dyDescent="0.25">
      <c r="A7" s="435"/>
      <c r="B7" s="436"/>
      <c r="C7" s="437"/>
      <c r="D7" s="437"/>
      <c r="E7" s="438"/>
      <c r="F7" s="437"/>
      <c r="G7" s="439"/>
      <c r="H7" s="439"/>
      <c r="I7" s="439"/>
      <c r="J7" s="439"/>
      <c r="K7" s="439"/>
      <c r="L7" s="439"/>
      <c r="M7" s="439"/>
      <c r="N7" s="439"/>
      <c r="O7" s="439"/>
      <c r="P7" s="439"/>
      <c r="Q7" s="440"/>
      <c r="R7" s="440"/>
      <c r="S7" s="440"/>
      <c r="T7" s="440"/>
      <c r="U7" s="441"/>
    </row>
    <row r="8" spans="1:21" ht="15.75" x14ac:dyDescent="0.25">
      <c r="A8" s="636" t="s">
        <v>1513</v>
      </c>
      <c r="B8" s="682" t="s">
        <v>1514</v>
      </c>
      <c r="C8" s="275"/>
      <c r="D8" s="275"/>
      <c r="E8" s="306"/>
      <c r="F8" s="275"/>
      <c r="G8" s="360"/>
      <c r="H8" s="361"/>
      <c r="I8" s="275"/>
      <c r="J8" s="361"/>
      <c r="K8" s="275"/>
      <c r="L8" s="361"/>
      <c r="M8" s="275"/>
      <c r="N8" s="361"/>
      <c r="O8" s="396">
        <f t="shared" ref="O8:P8" si="0">G8+I8+K8+M8</f>
        <v>0</v>
      </c>
      <c r="P8" s="397">
        <f t="shared" si="0"/>
        <v>0</v>
      </c>
      <c r="Q8" s="275"/>
      <c r="R8" s="275"/>
      <c r="S8" s="275"/>
      <c r="T8" s="275"/>
      <c r="U8" s="275"/>
    </row>
    <row r="9" spans="1:21" s="363" customFormat="1" ht="15.75" x14ac:dyDescent="0.25">
      <c r="A9" s="637"/>
      <c r="B9" s="682"/>
      <c r="C9" s="275"/>
      <c r="D9" s="275"/>
      <c r="E9" s="306"/>
      <c r="F9" s="275"/>
      <c r="G9" s="360"/>
      <c r="H9" s="361"/>
      <c r="I9" s="275"/>
      <c r="J9" s="361"/>
      <c r="K9" s="275"/>
      <c r="L9" s="361"/>
      <c r="M9" s="275"/>
      <c r="N9" s="361"/>
      <c r="O9" s="396">
        <f t="shared" ref="O9:O35" si="1">G9+I9+K9+M9</f>
        <v>0</v>
      </c>
      <c r="P9" s="397">
        <f t="shared" ref="P9:P35" si="2">H9+J9+L9+N9</f>
        <v>0</v>
      </c>
      <c r="Q9" s="275"/>
      <c r="R9" s="275"/>
      <c r="S9" s="275"/>
      <c r="T9" s="275"/>
      <c r="U9" s="275"/>
    </row>
    <row r="10" spans="1:21" s="363" customFormat="1" ht="15.75" x14ac:dyDescent="0.25">
      <c r="A10" s="637"/>
      <c r="B10" s="682"/>
      <c r="C10" s="275"/>
      <c r="D10" s="275"/>
      <c r="E10" s="306"/>
      <c r="F10" s="275"/>
      <c r="G10" s="360"/>
      <c r="H10" s="361"/>
      <c r="I10" s="275"/>
      <c r="J10" s="361"/>
      <c r="K10" s="275"/>
      <c r="L10" s="361"/>
      <c r="M10" s="275"/>
      <c r="N10" s="361"/>
      <c r="O10" s="396">
        <f t="shared" si="1"/>
        <v>0</v>
      </c>
      <c r="P10" s="397">
        <f t="shared" si="2"/>
        <v>0</v>
      </c>
      <c r="Q10" s="275"/>
      <c r="R10" s="275"/>
      <c r="S10" s="275"/>
      <c r="T10" s="275"/>
      <c r="U10" s="275"/>
    </row>
    <row r="11" spans="1:21" s="458" customFormat="1" ht="15.75" x14ac:dyDescent="0.25">
      <c r="A11" s="637"/>
      <c r="B11" s="682"/>
      <c r="C11" s="275"/>
      <c r="D11" s="275"/>
      <c r="E11" s="306"/>
      <c r="F11" s="275"/>
      <c r="G11" s="360"/>
      <c r="H11" s="361"/>
      <c r="I11" s="275"/>
      <c r="J11" s="361"/>
      <c r="K11" s="275"/>
      <c r="L11" s="361"/>
      <c r="M11" s="275"/>
      <c r="N11" s="361"/>
      <c r="O11" s="396"/>
      <c r="P11" s="397"/>
      <c r="Q11" s="275"/>
      <c r="R11" s="275"/>
      <c r="S11" s="275"/>
      <c r="T11" s="275"/>
      <c r="U11" s="275"/>
    </row>
    <row r="12" spans="1:21" s="363" customFormat="1" ht="15.75" x14ac:dyDescent="0.25">
      <c r="A12" s="637"/>
      <c r="B12" s="682"/>
      <c r="C12" s="275"/>
      <c r="D12" s="275"/>
      <c r="E12" s="306"/>
      <c r="F12" s="275"/>
      <c r="G12" s="360"/>
      <c r="H12" s="361"/>
      <c r="I12" s="275"/>
      <c r="J12" s="361"/>
      <c r="K12" s="275"/>
      <c r="L12" s="361"/>
      <c r="M12" s="275"/>
      <c r="N12" s="361"/>
      <c r="O12" s="396">
        <f t="shared" si="1"/>
        <v>0</v>
      </c>
      <c r="P12" s="397">
        <f t="shared" si="2"/>
        <v>0</v>
      </c>
      <c r="Q12" s="275"/>
      <c r="R12" s="275"/>
      <c r="S12" s="275"/>
      <c r="T12" s="275"/>
      <c r="U12" s="275"/>
    </row>
    <row r="13" spans="1:21" s="458" customFormat="1" ht="15.75" x14ac:dyDescent="0.25">
      <c r="A13" s="637"/>
      <c r="B13" s="682"/>
      <c r="C13" s="275"/>
      <c r="D13" s="275"/>
      <c r="E13" s="306"/>
      <c r="F13" s="275"/>
      <c r="G13" s="360"/>
      <c r="H13" s="361"/>
      <c r="I13" s="275"/>
      <c r="J13" s="361"/>
      <c r="K13" s="275"/>
      <c r="L13" s="361"/>
      <c r="M13" s="275"/>
      <c r="N13" s="361"/>
      <c r="O13" s="396"/>
      <c r="P13" s="397"/>
      <c r="Q13" s="275"/>
      <c r="R13" s="275"/>
      <c r="S13" s="275"/>
      <c r="T13" s="275"/>
      <c r="U13" s="275"/>
    </row>
    <row r="14" spans="1:21" s="458" customFormat="1" ht="15.75" x14ac:dyDescent="0.25">
      <c r="A14" s="637"/>
      <c r="B14" s="682"/>
      <c r="C14" s="275"/>
      <c r="D14" s="275"/>
      <c r="E14" s="306"/>
      <c r="F14" s="275"/>
      <c r="G14" s="360"/>
      <c r="H14" s="361"/>
      <c r="I14" s="275"/>
      <c r="J14" s="361"/>
      <c r="K14" s="275"/>
      <c r="L14" s="361"/>
      <c r="M14" s="275"/>
      <c r="N14" s="361"/>
      <c r="O14" s="396"/>
      <c r="P14" s="397"/>
      <c r="Q14" s="275"/>
      <c r="R14" s="275"/>
      <c r="S14" s="275"/>
      <c r="T14" s="275"/>
      <c r="U14" s="275"/>
    </row>
    <row r="15" spans="1:21" s="363" customFormat="1" ht="15.75" x14ac:dyDescent="0.25">
      <c r="A15" s="637"/>
      <c r="B15" s="682"/>
      <c r="C15" s="275"/>
      <c r="D15" s="275"/>
      <c r="E15" s="306"/>
      <c r="F15" s="275"/>
      <c r="G15" s="360"/>
      <c r="H15" s="361"/>
      <c r="I15" s="275"/>
      <c r="J15" s="361"/>
      <c r="K15" s="275"/>
      <c r="L15" s="361"/>
      <c r="M15" s="275"/>
      <c r="N15" s="361"/>
      <c r="O15" s="396">
        <f t="shared" si="1"/>
        <v>0</v>
      </c>
      <c r="P15" s="397">
        <f t="shared" si="2"/>
        <v>0</v>
      </c>
      <c r="Q15" s="275"/>
      <c r="R15" s="275"/>
      <c r="S15" s="275"/>
      <c r="T15" s="275"/>
      <c r="U15" s="275"/>
    </row>
    <row r="16" spans="1:21" s="458" customFormat="1" ht="15.75" x14ac:dyDescent="0.25">
      <c r="A16" s="637"/>
      <c r="B16" s="682"/>
      <c r="C16" s="275"/>
      <c r="D16" s="275"/>
      <c r="E16" s="306"/>
      <c r="F16" s="275"/>
      <c r="G16" s="360"/>
      <c r="H16" s="361"/>
      <c r="I16" s="275"/>
      <c r="J16" s="361"/>
      <c r="K16" s="275"/>
      <c r="L16" s="361"/>
      <c r="M16" s="275"/>
      <c r="N16" s="361"/>
      <c r="O16" s="396"/>
      <c r="P16" s="397"/>
      <c r="Q16" s="275"/>
      <c r="R16" s="275"/>
      <c r="S16" s="275"/>
      <c r="T16" s="275"/>
      <c r="U16" s="275"/>
    </row>
    <row r="17" spans="1:21" s="363" customFormat="1" ht="15.75" x14ac:dyDescent="0.25">
      <c r="A17" s="637"/>
      <c r="B17" s="682"/>
      <c r="C17" s="275"/>
      <c r="D17" s="275"/>
      <c r="E17" s="306"/>
      <c r="F17" s="275"/>
      <c r="G17" s="360"/>
      <c r="H17" s="361"/>
      <c r="I17" s="275"/>
      <c r="J17" s="361"/>
      <c r="K17" s="275"/>
      <c r="L17" s="361"/>
      <c r="M17" s="275"/>
      <c r="N17" s="361"/>
      <c r="O17" s="396">
        <f t="shared" si="1"/>
        <v>0</v>
      </c>
      <c r="P17" s="397">
        <f t="shared" si="2"/>
        <v>0</v>
      </c>
      <c r="Q17" s="275"/>
      <c r="R17" s="275"/>
      <c r="S17" s="275"/>
      <c r="T17" s="275"/>
      <c r="U17" s="275"/>
    </row>
    <row r="18" spans="1:21" ht="15.75" x14ac:dyDescent="0.25">
      <c r="A18" s="637"/>
      <c r="B18" s="682"/>
      <c r="C18" s="275"/>
      <c r="D18" s="275"/>
      <c r="E18" s="306"/>
      <c r="F18" s="275"/>
      <c r="G18" s="360"/>
      <c r="H18" s="361"/>
      <c r="I18" s="275"/>
      <c r="J18" s="361"/>
      <c r="K18" s="275"/>
      <c r="L18" s="361"/>
      <c r="M18" s="275"/>
      <c r="N18" s="361"/>
      <c r="O18" s="396">
        <f t="shared" si="1"/>
        <v>0</v>
      </c>
      <c r="P18" s="397">
        <f t="shared" si="2"/>
        <v>0</v>
      </c>
      <c r="Q18" s="275"/>
      <c r="R18" s="275"/>
      <c r="S18" s="275"/>
      <c r="T18" s="275"/>
      <c r="U18" s="275"/>
    </row>
    <row r="19" spans="1:21" ht="15.75" x14ac:dyDescent="0.25">
      <c r="A19" s="637"/>
      <c r="B19" s="681" t="s">
        <v>1515</v>
      </c>
      <c r="C19" s="275"/>
      <c r="D19" s="275"/>
      <c r="E19" s="275"/>
      <c r="F19" s="275"/>
      <c r="G19" s="275"/>
      <c r="H19" s="361"/>
      <c r="I19" s="275"/>
      <c r="J19" s="361"/>
      <c r="K19" s="275"/>
      <c r="L19" s="361"/>
      <c r="M19" s="275"/>
      <c r="N19" s="361"/>
      <c r="O19" s="396">
        <f t="shared" si="1"/>
        <v>0</v>
      </c>
      <c r="P19" s="397">
        <f t="shared" si="2"/>
        <v>0</v>
      </c>
      <c r="Q19" s="275"/>
      <c r="R19" s="275"/>
      <c r="S19" s="275"/>
      <c r="T19" s="275"/>
      <c r="U19" s="275"/>
    </row>
    <row r="20" spans="1:21" ht="15.75" x14ac:dyDescent="0.25">
      <c r="A20" s="637"/>
      <c r="B20" s="681"/>
      <c r="C20" s="275"/>
      <c r="D20" s="275"/>
      <c r="E20" s="275"/>
      <c r="F20" s="275"/>
      <c r="G20" s="360"/>
      <c r="H20" s="361"/>
      <c r="I20" s="275"/>
      <c r="J20" s="361"/>
      <c r="K20" s="275"/>
      <c r="L20" s="361"/>
      <c r="M20" s="275"/>
      <c r="N20" s="361"/>
      <c r="O20" s="396">
        <f t="shared" si="1"/>
        <v>0</v>
      </c>
      <c r="P20" s="397">
        <f t="shared" si="2"/>
        <v>0</v>
      </c>
      <c r="Q20" s="275"/>
      <c r="R20" s="275"/>
      <c r="S20" s="275"/>
      <c r="T20" s="275"/>
      <c r="U20" s="275"/>
    </row>
    <row r="21" spans="1:21" s="363" customFormat="1" ht="15.75" x14ac:dyDescent="0.25">
      <c r="A21" s="637"/>
      <c r="B21" s="681"/>
      <c r="C21" s="275"/>
      <c r="D21" s="275"/>
      <c r="E21" s="275"/>
      <c r="F21" s="275"/>
      <c r="G21" s="360"/>
      <c r="H21" s="361"/>
      <c r="I21" s="275"/>
      <c r="J21" s="361"/>
      <c r="K21" s="275"/>
      <c r="L21" s="361"/>
      <c r="M21" s="275"/>
      <c r="N21" s="361"/>
      <c r="O21" s="396">
        <f t="shared" si="1"/>
        <v>0</v>
      </c>
      <c r="P21" s="397">
        <f t="shared" si="2"/>
        <v>0</v>
      </c>
      <c r="Q21" s="275"/>
      <c r="R21" s="275"/>
      <c r="S21" s="275"/>
      <c r="T21" s="275"/>
      <c r="U21" s="275"/>
    </row>
    <row r="22" spans="1:21" s="363" customFormat="1" ht="15.75" x14ac:dyDescent="0.25">
      <c r="A22" s="637"/>
      <c r="B22" s="681"/>
      <c r="C22" s="275"/>
      <c r="D22" s="275"/>
      <c r="E22" s="275"/>
      <c r="F22" s="275"/>
      <c r="G22" s="360"/>
      <c r="H22" s="361"/>
      <c r="I22" s="275"/>
      <c r="J22" s="361"/>
      <c r="K22" s="275"/>
      <c r="L22" s="361"/>
      <c r="M22" s="275"/>
      <c r="N22" s="361"/>
      <c r="O22" s="396">
        <f t="shared" si="1"/>
        <v>0</v>
      </c>
      <c r="P22" s="397">
        <f t="shared" si="2"/>
        <v>0</v>
      </c>
      <c r="Q22" s="275"/>
      <c r="R22" s="275"/>
      <c r="S22" s="275"/>
      <c r="T22" s="275"/>
      <c r="U22" s="275"/>
    </row>
    <row r="23" spans="1:21" s="363" customFormat="1" ht="15.75" x14ac:dyDescent="0.25">
      <c r="A23" s="637"/>
      <c r="B23" s="681"/>
      <c r="C23" s="275"/>
      <c r="D23" s="275"/>
      <c r="E23" s="275"/>
      <c r="F23" s="275"/>
      <c r="G23" s="360"/>
      <c r="H23" s="361"/>
      <c r="I23" s="275"/>
      <c r="J23" s="361"/>
      <c r="K23" s="275"/>
      <c r="L23" s="361"/>
      <c r="M23" s="275"/>
      <c r="N23" s="361"/>
      <c r="O23" s="396">
        <f t="shared" si="1"/>
        <v>0</v>
      </c>
      <c r="P23" s="397">
        <f t="shared" si="2"/>
        <v>0</v>
      </c>
      <c r="Q23" s="275"/>
      <c r="R23" s="275"/>
      <c r="S23" s="275"/>
      <c r="T23" s="275"/>
      <c r="U23" s="275"/>
    </row>
    <row r="24" spans="1:21" s="363" customFormat="1" ht="15.75" x14ac:dyDescent="0.25">
      <c r="A24" s="637"/>
      <c r="B24" s="681"/>
      <c r="C24" s="275"/>
      <c r="D24" s="275"/>
      <c r="E24" s="275"/>
      <c r="F24" s="275"/>
      <c r="G24" s="360"/>
      <c r="H24" s="361"/>
      <c r="I24" s="275"/>
      <c r="J24" s="361"/>
      <c r="K24" s="275"/>
      <c r="L24" s="361"/>
      <c r="M24" s="275"/>
      <c r="N24" s="361"/>
      <c r="O24" s="396">
        <f t="shared" si="1"/>
        <v>0</v>
      </c>
      <c r="P24" s="397">
        <f t="shared" si="2"/>
        <v>0</v>
      </c>
      <c r="Q24" s="275"/>
      <c r="R24" s="275"/>
      <c r="S24" s="275"/>
      <c r="T24" s="275"/>
      <c r="U24" s="275"/>
    </row>
    <row r="25" spans="1:21" s="363" customFormat="1" ht="15.75" x14ac:dyDescent="0.25">
      <c r="A25" s="637"/>
      <c r="B25" s="681"/>
      <c r="C25" s="275"/>
      <c r="D25" s="275"/>
      <c r="E25" s="275"/>
      <c r="F25" s="275"/>
      <c r="G25" s="360"/>
      <c r="H25" s="361"/>
      <c r="I25" s="275"/>
      <c r="J25" s="361"/>
      <c r="K25" s="275"/>
      <c r="L25" s="361"/>
      <c r="M25" s="275"/>
      <c r="N25" s="361"/>
      <c r="O25" s="396">
        <f t="shared" si="1"/>
        <v>0</v>
      </c>
      <c r="P25" s="397">
        <f t="shared" si="2"/>
        <v>0</v>
      </c>
      <c r="Q25" s="275"/>
      <c r="R25" s="275"/>
      <c r="S25" s="275"/>
      <c r="T25" s="275"/>
      <c r="U25" s="275"/>
    </row>
    <row r="26" spans="1:21" ht="15.75" x14ac:dyDescent="0.25">
      <c r="A26" s="637"/>
      <c r="B26" s="681"/>
      <c r="C26" s="275"/>
      <c r="D26" s="275"/>
      <c r="E26" s="275"/>
      <c r="F26" s="275"/>
      <c r="G26" s="275"/>
      <c r="H26" s="361"/>
      <c r="I26" s="275"/>
      <c r="J26" s="361"/>
      <c r="K26" s="275"/>
      <c r="L26" s="361"/>
      <c r="M26" s="275"/>
      <c r="N26" s="361"/>
      <c r="O26" s="396">
        <f t="shared" si="1"/>
        <v>0</v>
      </c>
      <c r="P26" s="397">
        <f t="shared" si="2"/>
        <v>0</v>
      </c>
      <c r="Q26" s="275"/>
      <c r="R26" s="275"/>
      <c r="S26" s="275"/>
      <c r="T26" s="275"/>
      <c r="U26" s="357"/>
    </row>
    <row r="27" spans="1:21" ht="15.75" x14ac:dyDescent="0.25">
      <c r="A27" s="637"/>
      <c r="B27" s="681"/>
      <c r="C27" s="275"/>
      <c r="D27" s="275"/>
      <c r="E27" s="275"/>
      <c r="F27" s="275"/>
      <c r="G27" s="275"/>
      <c r="H27" s="361"/>
      <c r="I27" s="275"/>
      <c r="J27" s="361"/>
      <c r="K27" s="275"/>
      <c r="L27" s="361"/>
      <c r="M27" s="275"/>
      <c r="N27" s="361"/>
      <c r="O27" s="396">
        <f t="shared" si="1"/>
        <v>0</v>
      </c>
      <c r="P27" s="397">
        <f t="shared" si="2"/>
        <v>0</v>
      </c>
      <c r="Q27" s="275"/>
      <c r="R27" s="275"/>
      <c r="S27" s="275"/>
      <c r="T27" s="275"/>
      <c r="U27" s="357"/>
    </row>
    <row r="28" spans="1:21" ht="15.75" x14ac:dyDescent="0.25">
      <c r="A28" s="637"/>
      <c r="B28" s="681"/>
      <c r="C28" s="275"/>
      <c r="D28" s="275"/>
      <c r="E28" s="275"/>
      <c r="F28" s="275"/>
      <c r="G28" s="275"/>
      <c r="H28" s="361"/>
      <c r="I28" s="275"/>
      <c r="J28" s="361"/>
      <c r="K28" s="275"/>
      <c r="L28" s="361"/>
      <c r="M28" s="275"/>
      <c r="N28" s="361"/>
      <c r="O28" s="396">
        <f t="shared" si="1"/>
        <v>0</v>
      </c>
      <c r="P28" s="397">
        <f t="shared" si="2"/>
        <v>0</v>
      </c>
      <c r="Q28" s="275"/>
      <c r="R28" s="275"/>
      <c r="S28" s="275"/>
      <c r="T28" s="275"/>
      <c r="U28" s="357"/>
    </row>
    <row r="29" spans="1:21" ht="15.75" x14ac:dyDescent="0.25">
      <c r="A29" s="637"/>
      <c r="B29" s="681"/>
      <c r="C29" s="275"/>
      <c r="D29" s="275"/>
      <c r="E29" s="275"/>
      <c r="F29" s="275"/>
      <c r="G29" s="275"/>
      <c r="H29" s="361"/>
      <c r="I29" s="275"/>
      <c r="J29" s="361"/>
      <c r="K29" s="275"/>
      <c r="L29" s="361"/>
      <c r="M29" s="275"/>
      <c r="N29" s="361"/>
      <c r="O29" s="396">
        <f t="shared" si="1"/>
        <v>0</v>
      </c>
      <c r="P29" s="397">
        <f t="shared" si="2"/>
        <v>0</v>
      </c>
      <c r="Q29" s="275"/>
      <c r="R29" s="275"/>
      <c r="S29" s="275"/>
      <c r="T29" s="275"/>
      <c r="U29" s="357"/>
    </row>
    <row r="30" spans="1:21" ht="15.75" x14ac:dyDescent="0.25">
      <c r="A30" s="637"/>
      <c r="B30" s="681" t="s">
        <v>1516</v>
      </c>
      <c r="C30" s="275"/>
      <c r="D30" s="275"/>
      <c r="E30" s="275"/>
      <c r="F30" s="275"/>
      <c r="G30" s="275"/>
      <c r="H30" s="361"/>
      <c r="I30" s="275"/>
      <c r="J30" s="361"/>
      <c r="K30" s="275"/>
      <c r="L30" s="361"/>
      <c r="M30" s="275"/>
      <c r="N30" s="361"/>
      <c r="O30" s="396">
        <f t="shared" si="1"/>
        <v>0</v>
      </c>
      <c r="P30" s="397">
        <f t="shared" si="2"/>
        <v>0</v>
      </c>
      <c r="Q30" s="275"/>
      <c r="R30" s="275"/>
      <c r="S30" s="275"/>
      <c r="T30" s="275"/>
      <c r="U30" s="357"/>
    </row>
    <row r="31" spans="1:21" ht="15.75" x14ac:dyDescent="0.25">
      <c r="A31" s="637"/>
      <c r="B31" s="681"/>
      <c r="C31" s="365"/>
      <c r="D31" s="309"/>
      <c r="E31" s="309"/>
      <c r="F31" s="309"/>
      <c r="G31" s="275"/>
      <c r="H31" s="361"/>
      <c r="I31" s="275"/>
      <c r="J31" s="361"/>
      <c r="K31" s="275"/>
      <c r="L31" s="361"/>
      <c r="M31" s="275"/>
      <c r="N31" s="361"/>
      <c r="O31" s="396">
        <f t="shared" si="1"/>
        <v>0</v>
      </c>
      <c r="P31" s="397">
        <f t="shared" si="2"/>
        <v>0</v>
      </c>
      <c r="Q31" s="275"/>
      <c r="R31" s="275"/>
      <c r="S31" s="275"/>
      <c r="T31" s="275"/>
      <c r="U31" s="357"/>
    </row>
    <row r="32" spans="1:21" s="363" customFormat="1" ht="15.75" x14ac:dyDescent="0.25">
      <c r="A32" s="637"/>
      <c r="B32" s="681"/>
      <c r="C32" s="365"/>
      <c r="D32" s="309"/>
      <c r="E32" s="309"/>
      <c r="F32" s="309"/>
      <c r="G32" s="275"/>
      <c r="H32" s="361"/>
      <c r="I32" s="275"/>
      <c r="J32" s="361"/>
      <c r="K32" s="275"/>
      <c r="L32" s="361"/>
      <c r="M32" s="275"/>
      <c r="N32" s="361"/>
      <c r="O32" s="396">
        <f t="shared" si="1"/>
        <v>0</v>
      </c>
      <c r="P32" s="397">
        <f t="shared" si="2"/>
        <v>0</v>
      </c>
      <c r="Q32" s="275"/>
      <c r="R32" s="275"/>
      <c r="S32" s="275"/>
      <c r="T32" s="275"/>
      <c r="U32" s="357"/>
    </row>
    <row r="33" spans="1:21" s="363" customFormat="1" ht="15.75" x14ac:dyDescent="0.25">
      <c r="A33" s="637"/>
      <c r="B33" s="681"/>
      <c r="C33" s="365"/>
      <c r="D33" s="309"/>
      <c r="E33" s="309"/>
      <c r="F33" s="309"/>
      <c r="G33" s="275"/>
      <c r="H33" s="361"/>
      <c r="I33" s="275"/>
      <c r="J33" s="361"/>
      <c r="K33" s="275"/>
      <c r="L33" s="361"/>
      <c r="M33" s="275"/>
      <c r="N33" s="361"/>
      <c r="O33" s="396">
        <f t="shared" si="1"/>
        <v>0</v>
      </c>
      <c r="P33" s="397">
        <f t="shared" si="2"/>
        <v>0</v>
      </c>
      <c r="Q33" s="275"/>
      <c r="R33" s="275"/>
      <c r="S33" s="275"/>
      <c r="T33" s="275"/>
      <c r="U33" s="357"/>
    </row>
    <row r="34" spans="1:21" ht="15.75" x14ac:dyDescent="0.25">
      <c r="A34" s="637"/>
      <c r="B34" s="681"/>
      <c r="C34" s="365"/>
      <c r="D34" s="309"/>
      <c r="E34" s="305"/>
      <c r="F34" s="309"/>
      <c r="G34" s="275"/>
      <c r="H34" s="361"/>
      <c r="I34" s="275"/>
      <c r="J34" s="361"/>
      <c r="K34" s="275"/>
      <c r="L34" s="361"/>
      <c r="M34" s="275"/>
      <c r="N34" s="361"/>
      <c r="O34" s="396">
        <f t="shared" si="1"/>
        <v>0</v>
      </c>
      <c r="P34" s="397">
        <f t="shared" si="2"/>
        <v>0</v>
      </c>
      <c r="Q34" s="275"/>
      <c r="R34" s="275"/>
      <c r="S34" s="275"/>
      <c r="T34" s="275"/>
      <c r="U34" s="357"/>
    </row>
    <row r="35" spans="1:21" s="363" customFormat="1" ht="15.75" x14ac:dyDescent="0.25">
      <c r="A35" s="637"/>
      <c r="B35" s="681"/>
      <c r="C35" s="365"/>
      <c r="D35" s="309"/>
      <c r="E35" s="305"/>
      <c r="F35" s="309"/>
      <c r="G35" s="275"/>
      <c r="H35" s="361"/>
      <c r="I35" s="275"/>
      <c r="J35" s="361"/>
      <c r="K35" s="275"/>
      <c r="L35" s="361"/>
      <c r="M35" s="275"/>
      <c r="N35" s="361"/>
      <c r="O35" s="396">
        <f t="shared" si="1"/>
        <v>0</v>
      </c>
      <c r="P35" s="397">
        <f t="shared" si="2"/>
        <v>0</v>
      </c>
      <c r="Q35" s="275"/>
      <c r="R35" s="275"/>
      <c r="S35" s="275"/>
      <c r="T35" s="275"/>
      <c r="U35" s="357"/>
    </row>
    <row r="36" spans="1:21" ht="15.75" x14ac:dyDescent="0.25">
      <c r="A36" s="683" t="s">
        <v>1346</v>
      </c>
      <c r="B36" s="684"/>
      <c r="C36" s="684"/>
      <c r="D36" s="684"/>
      <c r="E36" s="684"/>
      <c r="F36" s="685"/>
      <c r="G36" s="230">
        <f t="shared" ref="G36:P36" si="3">SUM(G8:G35)</f>
        <v>0</v>
      </c>
      <c r="H36" s="230">
        <f t="shared" si="3"/>
        <v>0</v>
      </c>
      <c r="I36" s="230">
        <f t="shared" si="3"/>
        <v>0</v>
      </c>
      <c r="J36" s="230">
        <f t="shared" si="3"/>
        <v>0</v>
      </c>
      <c r="K36" s="230">
        <f t="shared" si="3"/>
        <v>0</v>
      </c>
      <c r="L36" s="230">
        <f t="shared" si="3"/>
        <v>0</v>
      </c>
      <c r="M36" s="230">
        <f t="shared" si="3"/>
        <v>0</v>
      </c>
      <c r="N36" s="230">
        <f t="shared" si="3"/>
        <v>0</v>
      </c>
      <c r="O36" s="230">
        <f t="shared" si="3"/>
        <v>0</v>
      </c>
      <c r="P36" s="230">
        <f t="shared" si="3"/>
        <v>0</v>
      </c>
      <c r="Q36" s="262"/>
      <c r="R36" s="262"/>
      <c r="S36" s="262"/>
      <c r="T36" s="262"/>
      <c r="U36" s="276"/>
    </row>
  </sheetData>
  <mergeCells count="24">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 ref="B19:B29"/>
    <mergeCell ref="B8:B18"/>
    <mergeCell ref="Q4:Q6"/>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workbookViewId="0">
      <pane ySplit="8" topLeftCell="A9" activePane="bottomLeft" state="frozen"/>
      <selection activeCell="K7" sqref="K7"/>
      <selection pane="bottomLeft" activeCell="B23" sqref="B23:B28"/>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31"/>
    <col min="9" max="9" width="15.28515625" customWidth="1"/>
    <col min="10" max="10" width="18.85546875" style="231" customWidth="1"/>
    <col min="12" max="12" width="11.5703125" style="231"/>
    <col min="14" max="14" width="11.5703125" style="231"/>
    <col min="15" max="15" width="15.28515625" customWidth="1"/>
    <col min="16" max="16" width="18.28515625" style="231" customWidth="1"/>
    <col min="17" max="17" width="14.140625" hidden="1" customWidth="1"/>
    <col min="18" max="20" width="14.140625" customWidth="1"/>
    <col min="21" max="21" width="17" customWidth="1"/>
  </cols>
  <sheetData>
    <row r="1" spans="1:27" ht="24.75" customHeight="1" x14ac:dyDescent="0.25">
      <c r="E1" s="689" t="s">
        <v>1356</v>
      </c>
      <c r="F1" s="689"/>
      <c r="G1" s="689"/>
      <c r="H1" s="689"/>
      <c r="I1" s="689"/>
      <c r="J1" s="689"/>
      <c r="K1" s="689"/>
      <c r="L1" s="689"/>
      <c r="M1" s="288"/>
      <c r="N1" s="288"/>
      <c r="O1" s="288"/>
      <c r="P1" s="288"/>
      <c r="Q1" s="288"/>
      <c r="R1" s="288"/>
      <c r="S1" s="288"/>
      <c r="T1" s="288"/>
      <c r="U1" s="288"/>
      <c r="V1" s="288"/>
      <c r="W1" s="288"/>
      <c r="X1" s="288"/>
      <c r="Y1" s="288"/>
      <c r="Z1" s="288"/>
      <c r="AA1" s="288"/>
    </row>
    <row r="2" spans="1:27" ht="18.75" x14ac:dyDescent="0.25">
      <c r="A2" s="315" t="s">
        <v>1355</v>
      </c>
      <c r="G2" s="288"/>
      <c r="I2" s="288"/>
      <c r="J2" s="288"/>
      <c r="K2" s="288"/>
      <c r="L2" s="288"/>
      <c r="M2" s="288"/>
      <c r="N2" s="288"/>
      <c r="O2" s="288"/>
      <c r="P2" s="288"/>
      <c r="Q2" s="288"/>
      <c r="R2" s="288"/>
      <c r="S2" s="288"/>
      <c r="T2" s="288"/>
      <c r="U2" s="288"/>
      <c r="V2" s="288"/>
      <c r="W2" s="288"/>
      <c r="X2" s="288"/>
      <c r="Y2" s="288"/>
      <c r="Z2" s="288"/>
      <c r="AA2" s="288"/>
    </row>
    <row r="3" spans="1:27" s="363" customFormat="1" ht="18.75" x14ac:dyDescent="0.25">
      <c r="A3" s="315" t="s">
        <v>1428</v>
      </c>
      <c r="G3" s="288"/>
      <c r="H3" s="231"/>
      <c r="I3" s="288"/>
      <c r="J3" s="288"/>
      <c r="K3" s="288"/>
      <c r="L3" s="288"/>
      <c r="M3" s="288"/>
      <c r="N3" s="288"/>
      <c r="O3" s="288"/>
      <c r="P3" s="288"/>
      <c r="Q3" s="288"/>
      <c r="R3" s="288"/>
      <c r="S3" s="288"/>
      <c r="T3" s="288"/>
      <c r="U3" s="288"/>
      <c r="V3" s="288"/>
      <c r="W3" s="288"/>
      <c r="X3" s="288"/>
      <c r="Y3" s="288"/>
      <c r="Z3" s="288"/>
      <c r="AA3" s="288"/>
    </row>
    <row r="4" spans="1:27" s="363" customFormat="1" ht="18.75" x14ac:dyDescent="0.25">
      <c r="A4" s="315" t="s">
        <v>1429</v>
      </c>
      <c r="G4" s="288"/>
      <c r="H4" s="231"/>
      <c r="I4" s="288"/>
      <c r="J4" s="288"/>
      <c r="K4" s="288"/>
      <c r="L4" s="288"/>
      <c r="M4" s="288"/>
      <c r="N4" s="288"/>
      <c r="O4" s="288"/>
      <c r="P4" s="288"/>
      <c r="Q4" s="288"/>
      <c r="R4" s="288"/>
      <c r="S4" s="288"/>
      <c r="T4" s="288"/>
      <c r="U4" s="288"/>
      <c r="V4" s="288"/>
      <c r="W4" s="288"/>
      <c r="X4" s="288"/>
      <c r="Y4" s="288"/>
      <c r="Z4" s="288"/>
      <c r="AA4" s="288"/>
    </row>
    <row r="5" spans="1:27" ht="18.75" customHeight="1" x14ac:dyDescent="0.25">
      <c r="A5" s="677" t="s">
        <v>1430</v>
      </c>
      <c r="B5" s="690"/>
      <c r="C5" s="690"/>
      <c r="D5" s="690"/>
      <c r="E5" s="690"/>
      <c r="F5" s="690"/>
      <c r="G5" s="690"/>
      <c r="H5" s="690"/>
      <c r="I5" s="690"/>
      <c r="J5" s="690"/>
      <c r="K5" s="690"/>
      <c r="L5" s="690"/>
      <c r="M5" s="690"/>
      <c r="N5" s="690"/>
      <c r="O5" s="690"/>
      <c r="P5" s="690"/>
      <c r="Q5" s="690"/>
      <c r="R5" s="690"/>
      <c r="S5" s="690"/>
      <c r="T5" s="690"/>
      <c r="U5" s="690"/>
    </row>
    <row r="6" spans="1:27" ht="15" customHeight="1" x14ac:dyDescent="0.25">
      <c r="A6" s="630" t="s">
        <v>97</v>
      </c>
      <c r="B6" s="632" t="s">
        <v>111</v>
      </c>
      <c r="C6" s="642" t="s">
        <v>86</v>
      </c>
      <c r="D6" s="642" t="s">
        <v>87</v>
      </c>
      <c r="E6" s="642" t="s">
        <v>392</v>
      </c>
      <c r="F6" s="642" t="s">
        <v>88</v>
      </c>
      <c r="G6" s="645" t="s">
        <v>100</v>
      </c>
      <c r="H6" s="647"/>
      <c r="I6" s="647"/>
      <c r="J6" s="647"/>
      <c r="K6" s="647"/>
      <c r="L6" s="647"/>
      <c r="M6" s="647"/>
      <c r="N6" s="646"/>
      <c r="O6" s="651" t="s">
        <v>101</v>
      </c>
      <c r="P6" s="652"/>
      <c r="Q6" s="632" t="s">
        <v>102</v>
      </c>
      <c r="R6" s="632" t="s">
        <v>103</v>
      </c>
      <c r="S6" s="632" t="s">
        <v>110</v>
      </c>
      <c r="T6" s="632" t="s">
        <v>109</v>
      </c>
      <c r="U6" s="648" t="s">
        <v>89</v>
      </c>
    </row>
    <row r="7" spans="1:27" ht="15" customHeight="1" x14ac:dyDescent="0.25">
      <c r="A7" s="630"/>
      <c r="B7" s="630"/>
      <c r="C7" s="643"/>
      <c r="D7" s="643"/>
      <c r="E7" s="643"/>
      <c r="F7" s="643"/>
      <c r="G7" s="645" t="s">
        <v>104</v>
      </c>
      <c r="H7" s="646"/>
      <c r="I7" s="645" t="s">
        <v>105</v>
      </c>
      <c r="J7" s="646"/>
      <c r="K7" s="645" t="s">
        <v>106</v>
      </c>
      <c r="L7" s="646"/>
      <c r="M7" s="645" t="s">
        <v>107</v>
      </c>
      <c r="N7" s="646"/>
      <c r="O7" s="653"/>
      <c r="P7" s="654"/>
      <c r="Q7" s="630"/>
      <c r="R7" s="630"/>
      <c r="S7" s="630"/>
      <c r="T7" s="630"/>
      <c r="U7" s="649"/>
    </row>
    <row r="8" spans="1:27" ht="25.5" x14ac:dyDescent="0.25">
      <c r="A8" s="631"/>
      <c r="B8" s="631"/>
      <c r="C8" s="644"/>
      <c r="D8" s="644"/>
      <c r="E8" s="644"/>
      <c r="F8" s="644"/>
      <c r="G8" s="434" t="s">
        <v>108</v>
      </c>
      <c r="H8" s="434" t="s">
        <v>12</v>
      </c>
      <c r="I8" s="434" t="s">
        <v>108</v>
      </c>
      <c r="J8" s="434" t="s">
        <v>12</v>
      </c>
      <c r="K8" s="434" t="s">
        <v>108</v>
      </c>
      <c r="L8" s="434" t="s">
        <v>12</v>
      </c>
      <c r="M8" s="434" t="s">
        <v>108</v>
      </c>
      <c r="N8" s="434" t="s">
        <v>12</v>
      </c>
      <c r="O8" s="434" t="s">
        <v>108</v>
      </c>
      <c r="P8" s="434" t="s">
        <v>12</v>
      </c>
      <c r="Q8" s="631"/>
      <c r="R8" s="631"/>
      <c r="S8" s="631"/>
      <c r="T8" s="631"/>
      <c r="U8" s="650"/>
    </row>
    <row r="9" spans="1:27" s="363" customFormat="1" ht="15.75" x14ac:dyDescent="0.25">
      <c r="A9" s="435"/>
      <c r="B9" s="436"/>
      <c r="C9" s="437"/>
      <c r="D9" s="437"/>
      <c r="E9" s="438"/>
      <c r="F9" s="437"/>
      <c r="G9" s="439"/>
      <c r="H9" s="439"/>
      <c r="I9" s="439"/>
      <c r="J9" s="439"/>
      <c r="K9" s="439"/>
      <c r="L9" s="439"/>
      <c r="M9" s="439"/>
      <c r="N9" s="439"/>
      <c r="O9" s="439"/>
      <c r="P9" s="439"/>
      <c r="Q9" s="440"/>
      <c r="R9" s="440"/>
      <c r="S9" s="440"/>
      <c r="T9" s="440"/>
      <c r="U9" s="441"/>
    </row>
    <row r="10" spans="1:27" ht="15.75" x14ac:dyDescent="0.25">
      <c r="A10" s="688" t="s">
        <v>1432</v>
      </c>
      <c r="B10" s="688" t="s">
        <v>1431</v>
      </c>
      <c r="C10" s="323"/>
      <c r="D10" s="323"/>
      <c r="E10" s="323"/>
      <c r="F10" s="323"/>
      <c r="G10" s="353"/>
      <c r="H10" s="354"/>
      <c r="I10" s="353"/>
      <c r="J10" s="354"/>
      <c r="K10" s="353"/>
      <c r="L10" s="354"/>
      <c r="M10" s="353"/>
      <c r="N10" s="354"/>
      <c r="O10" s="398">
        <f t="shared" ref="O10:P10" si="0">G10+I10+K10+M10</f>
        <v>0</v>
      </c>
      <c r="P10" s="397">
        <f t="shared" si="0"/>
        <v>0</v>
      </c>
      <c r="Q10" s="323"/>
      <c r="R10" s="323"/>
      <c r="S10" s="323"/>
      <c r="T10" s="323"/>
      <c r="U10" s="323"/>
    </row>
    <row r="11" spans="1:27" s="363" customFormat="1" ht="15.75" x14ac:dyDescent="0.25">
      <c r="A11" s="688"/>
      <c r="B11" s="688"/>
      <c r="C11" s="323"/>
      <c r="D11" s="323"/>
      <c r="E11" s="323"/>
      <c r="F11" s="323"/>
      <c r="G11" s="353"/>
      <c r="H11" s="354"/>
      <c r="I11" s="353"/>
      <c r="J11" s="354"/>
      <c r="K11" s="353"/>
      <c r="L11" s="354"/>
      <c r="M11" s="353"/>
      <c r="N11" s="354"/>
      <c r="O11" s="398">
        <f t="shared" ref="O11:O28" si="1">G11+I11+K11+M11</f>
        <v>0</v>
      </c>
      <c r="P11" s="397">
        <f t="shared" ref="P11:P28" si="2">H11+J11+L11+N11</f>
        <v>0</v>
      </c>
      <c r="Q11" s="323"/>
      <c r="R11" s="323"/>
      <c r="S11" s="323"/>
      <c r="T11" s="323"/>
      <c r="U11" s="323"/>
    </row>
    <row r="12" spans="1:27" s="363" customFormat="1" ht="15.75" x14ac:dyDescent="0.25">
      <c r="A12" s="688"/>
      <c r="B12" s="688"/>
      <c r="C12" s="323"/>
      <c r="D12" s="323"/>
      <c r="E12" s="323"/>
      <c r="F12" s="323"/>
      <c r="G12" s="353"/>
      <c r="H12" s="354"/>
      <c r="I12" s="353"/>
      <c r="J12" s="354"/>
      <c r="K12" s="353"/>
      <c r="L12" s="354"/>
      <c r="M12" s="353"/>
      <c r="N12" s="354"/>
      <c r="O12" s="398">
        <f t="shared" si="1"/>
        <v>0</v>
      </c>
      <c r="P12" s="397">
        <f t="shared" si="2"/>
        <v>0</v>
      </c>
      <c r="Q12" s="323"/>
      <c r="R12" s="323"/>
      <c r="S12" s="323"/>
      <c r="T12" s="323"/>
      <c r="U12" s="323"/>
    </row>
    <row r="13" spans="1:27" s="363" customFormat="1" ht="15.75" x14ac:dyDescent="0.25">
      <c r="A13" s="688"/>
      <c r="B13" s="688"/>
      <c r="C13" s="323"/>
      <c r="D13" s="323"/>
      <c r="E13" s="323"/>
      <c r="F13" s="323"/>
      <c r="G13" s="353"/>
      <c r="H13" s="354"/>
      <c r="I13" s="353"/>
      <c r="J13" s="354"/>
      <c r="K13" s="353"/>
      <c r="L13" s="354"/>
      <c r="M13" s="353"/>
      <c r="N13" s="354"/>
      <c r="O13" s="398">
        <f t="shared" si="1"/>
        <v>0</v>
      </c>
      <c r="P13" s="397">
        <f t="shared" si="2"/>
        <v>0</v>
      </c>
      <c r="Q13" s="323"/>
      <c r="R13" s="323"/>
      <c r="S13" s="323"/>
      <c r="T13" s="323"/>
      <c r="U13" s="323"/>
    </row>
    <row r="14" spans="1:27" s="363" customFormat="1" ht="15.75" x14ac:dyDescent="0.25">
      <c r="A14" s="688"/>
      <c r="B14" s="688"/>
      <c r="C14" s="323"/>
      <c r="D14" s="323"/>
      <c r="E14" s="323"/>
      <c r="F14" s="323"/>
      <c r="G14" s="353"/>
      <c r="H14" s="354"/>
      <c r="I14" s="353"/>
      <c r="J14" s="354"/>
      <c r="K14" s="353"/>
      <c r="L14" s="354"/>
      <c r="M14" s="353"/>
      <c r="N14" s="354"/>
      <c r="O14" s="398">
        <f t="shared" si="1"/>
        <v>0</v>
      </c>
      <c r="P14" s="397">
        <f t="shared" si="2"/>
        <v>0</v>
      </c>
      <c r="Q14" s="323"/>
      <c r="R14" s="323"/>
      <c r="S14" s="323"/>
      <c r="T14" s="323"/>
      <c r="U14" s="323"/>
    </row>
    <row r="15" spans="1:27" s="363" customFormat="1" ht="15.75" x14ac:dyDescent="0.25">
      <c r="A15" s="688"/>
      <c r="B15" s="688"/>
      <c r="C15" s="323"/>
      <c r="D15" s="323"/>
      <c r="E15" s="323"/>
      <c r="F15" s="323"/>
      <c r="G15" s="353"/>
      <c r="H15" s="354"/>
      <c r="I15" s="353"/>
      <c r="J15" s="354"/>
      <c r="K15" s="353"/>
      <c r="L15" s="354"/>
      <c r="M15" s="353"/>
      <c r="N15" s="354"/>
      <c r="O15" s="398">
        <f t="shared" si="1"/>
        <v>0</v>
      </c>
      <c r="P15" s="397">
        <f t="shared" si="2"/>
        <v>0</v>
      </c>
      <c r="Q15" s="323"/>
      <c r="R15" s="323"/>
      <c r="S15" s="323"/>
      <c r="T15" s="323"/>
      <c r="U15" s="323"/>
    </row>
    <row r="16" spans="1:27" ht="15.75" x14ac:dyDescent="0.25">
      <c r="A16" s="688"/>
      <c r="B16" s="688"/>
      <c r="C16" s="323"/>
      <c r="D16" s="323"/>
      <c r="E16" s="323"/>
      <c r="F16" s="323"/>
      <c r="G16" s="353"/>
      <c r="H16" s="354"/>
      <c r="I16" s="353"/>
      <c r="J16" s="354"/>
      <c r="K16" s="353"/>
      <c r="L16" s="354"/>
      <c r="M16" s="353"/>
      <c r="N16" s="354"/>
      <c r="O16" s="398">
        <f t="shared" si="1"/>
        <v>0</v>
      </c>
      <c r="P16" s="397">
        <f t="shared" si="2"/>
        <v>0</v>
      </c>
      <c r="Q16" s="323"/>
      <c r="R16" s="323"/>
      <c r="S16" s="323"/>
      <c r="T16" s="323"/>
      <c r="U16" s="323"/>
    </row>
    <row r="17" spans="1:21" s="363" customFormat="1" ht="15.75" x14ac:dyDescent="0.25">
      <c r="A17" s="633" t="s">
        <v>1434</v>
      </c>
      <c r="B17" s="633" t="s">
        <v>117</v>
      </c>
      <c r="C17" s="323"/>
      <c r="D17" s="323"/>
      <c r="E17" s="323"/>
      <c r="F17" s="323"/>
      <c r="G17" s="353"/>
      <c r="H17" s="354"/>
      <c r="I17" s="353"/>
      <c r="J17" s="354"/>
      <c r="K17" s="353"/>
      <c r="L17" s="354"/>
      <c r="M17" s="353"/>
      <c r="N17" s="354"/>
      <c r="O17" s="398">
        <f t="shared" si="1"/>
        <v>0</v>
      </c>
      <c r="P17" s="397">
        <f t="shared" si="2"/>
        <v>0</v>
      </c>
      <c r="Q17" s="323"/>
      <c r="R17" s="323"/>
      <c r="S17" s="323"/>
      <c r="T17" s="323"/>
      <c r="U17" s="323"/>
    </row>
    <row r="18" spans="1:21" s="363" customFormat="1" ht="15.75" x14ac:dyDescent="0.25">
      <c r="A18" s="634"/>
      <c r="B18" s="634"/>
      <c r="C18" s="323"/>
      <c r="D18" s="323"/>
      <c r="E18" s="323"/>
      <c r="F18" s="323"/>
      <c r="G18" s="353"/>
      <c r="H18" s="354"/>
      <c r="I18" s="353"/>
      <c r="J18" s="354"/>
      <c r="K18" s="353"/>
      <c r="L18" s="354"/>
      <c r="M18" s="353"/>
      <c r="N18" s="354"/>
      <c r="O18" s="398">
        <f t="shared" si="1"/>
        <v>0</v>
      </c>
      <c r="P18" s="397">
        <f t="shared" si="2"/>
        <v>0</v>
      </c>
      <c r="Q18" s="323"/>
      <c r="R18" s="323"/>
      <c r="S18" s="323"/>
      <c r="T18" s="323"/>
      <c r="U18" s="323"/>
    </row>
    <row r="19" spans="1:21" s="363" customFormat="1" ht="15.75" x14ac:dyDescent="0.25">
      <c r="A19" s="634"/>
      <c r="B19" s="634"/>
      <c r="C19" s="323"/>
      <c r="D19" s="323"/>
      <c r="E19" s="323"/>
      <c r="F19" s="323"/>
      <c r="G19" s="353"/>
      <c r="H19" s="354"/>
      <c r="I19" s="353"/>
      <c r="J19" s="354"/>
      <c r="K19" s="353"/>
      <c r="L19" s="354"/>
      <c r="M19" s="353"/>
      <c r="N19" s="354"/>
      <c r="O19" s="398">
        <f t="shared" si="1"/>
        <v>0</v>
      </c>
      <c r="P19" s="397">
        <f t="shared" si="2"/>
        <v>0</v>
      </c>
      <c r="Q19" s="323"/>
      <c r="R19" s="323"/>
      <c r="S19" s="323"/>
      <c r="T19" s="323"/>
      <c r="U19" s="323"/>
    </row>
    <row r="20" spans="1:21" s="363" customFormat="1" ht="15.75" x14ac:dyDescent="0.25">
      <c r="A20" s="634"/>
      <c r="B20" s="634"/>
      <c r="C20" s="323"/>
      <c r="D20" s="323"/>
      <c r="E20" s="323"/>
      <c r="F20" s="323"/>
      <c r="G20" s="353"/>
      <c r="H20" s="354"/>
      <c r="I20" s="353"/>
      <c r="J20" s="354"/>
      <c r="K20" s="353"/>
      <c r="L20" s="354"/>
      <c r="M20" s="353"/>
      <c r="N20" s="354"/>
      <c r="O20" s="398">
        <f t="shared" si="1"/>
        <v>0</v>
      </c>
      <c r="P20" s="397">
        <f t="shared" si="2"/>
        <v>0</v>
      </c>
      <c r="Q20" s="323"/>
      <c r="R20" s="323"/>
      <c r="S20" s="323"/>
      <c r="T20" s="323"/>
      <c r="U20" s="323"/>
    </row>
    <row r="21" spans="1:21" s="363" customFormat="1" ht="15.75" x14ac:dyDescent="0.25">
      <c r="A21" s="634"/>
      <c r="B21" s="634"/>
      <c r="C21" s="323"/>
      <c r="D21" s="323"/>
      <c r="E21" s="323"/>
      <c r="F21" s="323"/>
      <c r="G21" s="353"/>
      <c r="H21" s="354"/>
      <c r="I21" s="353"/>
      <c r="J21" s="354"/>
      <c r="K21" s="353"/>
      <c r="L21" s="354"/>
      <c r="M21" s="353"/>
      <c r="N21" s="354"/>
      <c r="O21" s="398">
        <f t="shared" si="1"/>
        <v>0</v>
      </c>
      <c r="P21" s="397">
        <f t="shared" si="2"/>
        <v>0</v>
      </c>
      <c r="Q21" s="323"/>
      <c r="R21" s="323"/>
      <c r="S21" s="323"/>
      <c r="T21" s="323"/>
      <c r="U21" s="323"/>
    </row>
    <row r="22" spans="1:21" s="363" customFormat="1" ht="15.75" x14ac:dyDescent="0.25">
      <c r="A22" s="635"/>
      <c r="B22" s="635"/>
      <c r="C22" s="323"/>
      <c r="D22" s="323"/>
      <c r="E22" s="323"/>
      <c r="F22" s="323"/>
      <c r="G22" s="353"/>
      <c r="H22" s="354"/>
      <c r="I22" s="353"/>
      <c r="J22" s="354"/>
      <c r="K22" s="353"/>
      <c r="L22" s="354"/>
      <c r="M22" s="353"/>
      <c r="N22" s="354"/>
      <c r="O22" s="398">
        <f t="shared" si="1"/>
        <v>0</v>
      </c>
      <c r="P22" s="397">
        <f t="shared" si="2"/>
        <v>0</v>
      </c>
      <c r="Q22" s="323"/>
      <c r="R22" s="323"/>
      <c r="S22" s="323"/>
      <c r="T22" s="323"/>
      <c r="U22" s="323"/>
    </row>
    <row r="23" spans="1:21" s="363" customFormat="1" ht="15.75" x14ac:dyDescent="0.25">
      <c r="A23" s="688" t="s">
        <v>1435</v>
      </c>
      <c r="B23" s="633"/>
      <c r="C23" s="323"/>
      <c r="D23" s="323"/>
      <c r="E23" s="323"/>
      <c r="F23" s="323"/>
      <c r="G23" s="353"/>
      <c r="H23" s="354"/>
      <c r="I23" s="353"/>
      <c r="J23" s="354"/>
      <c r="K23" s="353"/>
      <c r="L23" s="354"/>
      <c r="M23" s="353"/>
      <c r="N23" s="354"/>
      <c r="O23" s="398">
        <f t="shared" si="1"/>
        <v>0</v>
      </c>
      <c r="P23" s="397">
        <f t="shared" si="2"/>
        <v>0</v>
      </c>
      <c r="Q23" s="323"/>
      <c r="R23" s="323"/>
      <c r="S23" s="323"/>
      <c r="T23" s="323"/>
      <c r="U23" s="323"/>
    </row>
    <row r="24" spans="1:21" s="363" customFormat="1" ht="15.75" x14ac:dyDescent="0.25">
      <c r="A24" s="688"/>
      <c r="B24" s="634"/>
      <c r="C24" s="323"/>
      <c r="D24" s="323"/>
      <c r="E24" s="323"/>
      <c r="F24" s="323"/>
      <c r="G24" s="353"/>
      <c r="H24" s="354"/>
      <c r="I24" s="353"/>
      <c r="J24" s="354"/>
      <c r="K24" s="353"/>
      <c r="L24" s="354"/>
      <c r="M24" s="353"/>
      <c r="N24" s="354"/>
      <c r="O24" s="398">
        <f t="shared" si="1"/>
        <v>0</v>
      </c>
      <c r="P24" s="397">
        <f t="shared" si="2"/>
        <v>0</v>
      </c>
      <c r="Q24" s="323"/>
      <c r="R24" s="323"/>
      <c r="S24" s="323"/>
      <c r="T24" s="323"/>
      <c r="U24" s="323"/>
    </row>
    <row r="25" spans="1:21" s="363" customFormat="1" ht="15.75" x14ac:dyDescent="0.25">
      <c r="A25" s="688"/>
      <c r="B25" s="634"/>
      <c r="C25" s="323"/>
      <c r="D25" s="323"/>
      <c r="E25" s="323"/>
      <c r="F25" s="323"/>
      <c r="G25" s="353"/>
      <c r="H25" s="354"/>
      <c r="I25" s="353"/>
      <c r="J25" s="354"/>
      <c r="K25" s="353"/>
      <c r="L25" s="354"/>
      <c r="M25" s="353"/>
      <c r="N25" s="354"/>
      <c r="O25" s="398">
        <f t="shared" si="1"/>
        <v>0</v>
      </c>
      <c r="P25" s="397">
        <f t="shared" si="2"/>
        <v>0</v>
      </c>
      <c r="Q25" s="323"/>
      <c r="R25" s="323"/>
      <c r="S25" s="323"/>
      <c r="T25" s="323"/>
      <c r="U25" s="323"/>
    </row>
    <row r="26" spans="1:21" s="363" customFormat="1" ht="15.75" x14ac:dyDescent="0.25">
      <c r="A26" s="688"/>
      <c r="B26" s="634"/>
      <c r="C26" s="323"/>
      <c r="D26" s="323"/>
      <c r="E26" s="323"/>
      <c r="F26" s="323"/>
      <c r="G26" s="353"/>
      <c r="H26" s="354"/>
      <c r="I26" s="353"/>
      <c r="J26" s="354"/>
      <c r="K26" s="353"/>
      <c r="L26" s="354"/>
      <c r="M26" s="353"/>
      <c r="N26" s="354"/>
      <c r="O26" s="398">
        <f t="shared" si="1"/>
        <v>0</v>
      </c>
      <c r="P26" s="397">
        <f t="shared" si="2"/>
        <v>0</v>
      </c>
      <c r="Q26" s="323"/>
      <c r="R26" s="323"/>
      <c r="S26" s="323"/>
      <c r="T26" s="323"/>
      <c r="U26" s="323"/>
    </row>
    <row r="27" spans="1:21" s="363" customFormat="1" ht="15.75" x14ac:dyDescent="0.25">
      <c r="A27" s="688"/>
      <c r="B27" s="634"/>
      <c r="C27" s="323"/>
      <c r="D27" s="323"/>
      <c r="E27" s="323"/>
      <c r="F27" s="323"/>
      <c r="G27" s="353"/>
      <c r="H27" s="354"/>
      <c r="I27" s="353"/>
      <c r="J27" s="354"/>
      <c r="K27" s="353"/>
      <c r="L27" s="354"/>
      <c r="M27" s="353"/>
      <c r="N27" s="354"/>
      <c r="O27" s="398">
        <f t="shared" si="1"/>
        <v>0</v>
      </c>
      <c r="P27" s="397">
        <f t="shared" si="2"/>
        <v>0</v>
      </c>
      <c r="Q27" s="323"/>
      <c r="R27" s="323"/>
      <c r="S27" s="323"/>
      <c r="T27" s="323"/>
      <c r="U27" s="323"/>
    </row>
    <row r="28" spans="1:21" ht="15.75" x14ac:dyDescent="0.25">
      <c r="A28" s="688"/>
      <c r="B28" s="635"/>
      <c r="C28" s="323"/>
      <c r="D28" s="323"/>
      <c r="E28" s="323"/>
      <c r="F28" s="323"/>
      <c r="G28" s="323"/>
      <c r="H28" s="354"/>
      <c r="I28" s="323"/>
      <c r="J28" s="354"/>
      <c r="K28" s="323"/>
      <c r="L28" s="354"/>
      <c r="M28" s="323"/>
      <c r="N28" s="354"/>
      <c r="O28" s="398">
        <f t="shared" si="1"/>
        <v>0</v>
      </c>
      <c r="P28" s="397">
        <f t="shared" si="2"/>
        <v>0</v>
      </c>
      <c r="Q28" s="323"/>
      <c r="R28" s="71"/>
      <c r="S28" s="323"/>
      <c r="T28" s="323"/>
      <c r="U28" s="323"/>
    </row>
    <row r="29" spans="1:21" ht="15.75" x14ac:dyDescent="0.25">
      <c r="A29" s="293"/>
      <c r="B29" s="294"/>
      <c r="C29" s="294"/>
      <c r="D29" s="293" t="s">
        <v>1433</v>
      </c>
      <c r="E29" s="294"/>
      <c r="F29" s="295"/>
      <c r="G29" s="75">
        <f t="shared" ref="G29:P29" si="3">SUM(G10:G28)</f>
        <v>0</v>
      </c>
      <c r="H29" s="233">
        <f t="shared" si="3"/>
        <v>0</v>
      </c>
      <c r="I29" s="75">
        <f t="shared" si="3"/>
        <v>0</v>
      </c>
      <c r="J29" s="233">
        <f t="shared" si="3"/>
        <v>0</v>
      </c>
      <c r="K29" s="75">
        <f t="shared" si="3"/>
        <v>0</v>
      </c>
      <c r="L29" s="233">
        <f t="shared" si="3"/>
        <v>0</v>
      </c>
      <c r="M29" s="75">
        <f t="shared" si="3"/>
        <v>0</v>
      </c>
      <c r="N29" s="233">
        <f t="shared" si="3"/>
        <v>0</v>
      </c>
      <c r="O29" s="233">
        <f t="shared" si="3"/>
        <v>0</v>
      </c>
      <c r="P29" s="233">
        <f t="shared" si="3"/>
        <v>0</v>
      </c>
      <c r="Q29" s="68"/>
      <c r="R29" s="68"/>
      <c r="S29" s="68"/>
      <c r="T29" s="68"/>
      <c r="U29"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3:A28"/>
    <mergeCell ref="B23:B28"/>
    <mergeCell ref="B10:B16"/>
    <mergeCell ref="B6:B8"/>
    <mergeCell ref="C6:C8"/>
    <mergeCell ref="A10:A16"/>
    <mergeCell ref="A17:A22"/>
    <mergeCell ref="B17:B2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zoomScale="80" zoomScaleNormal="80" workbookViewId="0">
      <pane ySplit="8" topLeftCell="A18" activePane="bottomLeft" state="frozen"/>
      <selection activeCell="K7" sqref="K7"/>
      <selection pane="bottomLeft" activeCell="C14" sqref="C14"/>
    </sheetView>
  </sheetViews>
  <sheetFormatPr baseColWidth="10" defaultColWidth="11.42578125" defaultRowHeight="15" x14ac:dyDescent="0.25"/>
  <cols>
    <col min="1" max="1" width="35.7109375" style="363" customWidth="1"/>
    <col min="2" max="2" width="35.85546875" style="363" customWidth="1"/>
    <col min="3" max="6" width="27.42578125" style="363" customWidth="1"/>
    <col min="7" max="7" width="15.28515625" style="363" customWidth="1"/>
    <col min="8" max="8" width="11.42578125" style="231"/>
    <col min="9" max="9" width="15.28515625" style="363" customWidth="1"/>
    <col min="10" max="10" width="18.85546875" style="231" customWidth="1"/>
    <col min="11" max="11" width="11.42578125" style="363"/>
    <col min="12" max="12" width="11.42578125" style="231"/>
    <col min="13" max="13" width="11.42578125" style="363"/>
    <col min="14" max="14" width="11.42578125" style="231"/>
    <col min="15" max="15" width="15.28515625" style="363" customWidth="1"/>
    <col min="16" max="16" width="18.28515625" style="231" customWidth="1"/>
    <col min="17" max="17" width="14.140625" style="363" hidden="1" customWidth="1"/>
    <col min="18" max="20" width="14.140625" style="363" customWidth="1"/>
    <col min="21" max="21" width="17" style="363" customWidth="1"/>
    <col min="22" max="16384" width="11.42578125" style="363"/>
  </cols>
  <sheetData>
    <row r="1" spans="1:42" ht="24.75" customHeight="1" x14ac:dyDescent="0.25">
      <c r="A1" s="403"/>
      <c r="B1" s="403"/>
      <c r="C1" s="403"/>
      <c r="D1" s="403"/>
      <c r="E1" s="691" t="s">
        <v>1472</v>
      </c>
      <c r="F1" s="691"/>
      <c r="G1" s="691"/>
      <c r="H1" s="691"/>
      <c r="I1" s="691"/>
      <c r="J1" s="691"/>
      <c r="K1" s="691"/>
      <c r="L1" s="691"/>
      <c r="M1" s="404"/>
      <c r="N1" s="404"/>
      <c r="O1" s="404"/>
      <c r="P1" s="404"/>
      <c r="Q1" s="404"/>
      <c r="R1" s="404"/>
      <c r="S1" s="404"/>
      <c r="T1" s="404"/>
      <c r="U1" s="404"/>
      <c r="V1" s="404"/>
      <c r="W1" s="404"/>
      <c r="X1" s="404"/>
      <c r="Y1" s="404"/>
      <c r="Z1" s="404"/>
      <c r="AA1" s="404"/>
      <c r="AB1" s="403"/>
      <c r="AC1" s="403"/>
      <c r="AD1" s="403"/>
      <c r="AE1" s="403"/>
      <c r="AF1" s="403"/>
      <c r="AG1" s="403"/>
      <c r="AH1" s="403"/>
      <c r="AI1" s="403"/>
      <c r="AJ1" s="403"/>
      <c r="AK1" s="403"/>
      <c r="AL1" s="403"/>
      <c r="AM1" s="403"/>
      <c r="AN1" s="403"/>
      <c r="AO1" s="403"/>
      <c r="AP1" s="403"/>
    </row>
    <row r="2" spans="1:42" ht="18.75" x14ac:dyDescent="0.25">
      <c r="A2" s="402" t="s">
        <v>1355</v>
      </c>
      <c r="B2" s="403"/>
      <c r="C2" s="403"/>
      <c r="D2" s="403"/>
      <c r="E2" s="403"/>
      <c r="F2" s="403"/>
      <c r="G2" s="404"/>
      <c r="H2" s="405"/>
      <c r="I2" s="404"/>
      <c r="J2" s="404"/>
      <c r="K2" s="404"/>
      <c r="L2" s="404"/>
      <c r="M2" s="404"/>
      <c r="N2" s="404"/>
      <c r="O2" s="404"/>
      <c r="P2" s="404"/>
      <c r="Q2" s="404"/>
      <c r="R2" s="404"/>
      <c r="S2" s="404"/>
      <c r="T2" s="404"/>
      <c r="U2" s="404"/>
      <c r="V2" s="404"/>
      <c r="W2" s="404"/>
      <c r="X2" s="404"/>
      <c r="Y2" s="404"/>
      <c r="Z2" s="404"/>
      <c r="AA2" s="404"/>
      <c r="AB2" s="403"/>
      <c r="AC2" s="403"/>
      <c r="AD2" s="403"/>
      <c r="AE2" s="403"/>
      <c r="AF2" s="403"/>
      <c r="AG2" s="403"/>
      <c r="AH2" s="403"/>
      <c r="AI2" s="403"/>
      <c r="AJ2" s="403"/>
      <c r="AK2" s="403"/>
      <c r="AL2" s="403"/>
      <c r="AM2" s="403"/>
      <c r="AN2" s="403"/>
      <c r="AO2" s="403"/>
      <c r="AP2" s="403"/>
    </row>
    <row r="3" spans="1:42" ht="18.75" x14ac:dyDescent="0.25">
      <c r="A3" s="402" t="s">
        <v>1478</v>
      </c>
      <c r="B3" s="403"/>
      <c r="C3" s="403"/>
      <c r="D3" s="403"/>
      <c r="E3" s="403"/>
      <c r="F3" s="403"/>
      <c r="G3" s="404"/>
      <c r="H3" s="405"/>
      <c r="I3" s="404"/>
      <c r="J3" s="404"/>
      <c r="K3" s="404"/>
      <c r="L3" s="404"/>
      <c r="M3" s="404"/>
      <c r="N3" s="404"/>
      <c r="O3" s="404"/>
      <c r="P3" s="404"/>
      <c r="Q3" s="404"/>
      <c r="R3" s="404"/>
      <c r="S3" s="404"/>
      <c r="T3" s="404"/>
      <c r="U3" s="404"/>
      <c r="V3" s="404"/>
      <c r="W3" s="404"/>
      <c r="X3" s="404"/>
      <c r="Y3" s="404"/>
      <c r="Z3" s="404"/>
      <c r="AA3" s="404"/>
      <c r="AB3" s="403"/>
      <c r="AC3" s="403"/>
      <c r="AD3" s="403"/>
      <c r="AE3" s="403"/>
      <c r="AF3" s="403"/>
      <c r="AG3" s="403"/>
      <c r="AH3" s="403"/>
      <c r="AI3" s="403"/>
      <c r="AJ3" s="403"/>
      <c r="AK3" s="403"/>
      <c r="AL3" s="403"/>
      <c r="AM3" s="403"/>
      <c r="AN3" s="403"/>
      <c r="AO3" s="403"/>
      <c r="AP3" s="403"/>
    </row>
    <row r="4" spans="1:42" s="403" customFormat="1" ht="18.75" x14ac:dyDescent="0.25">
      <c r="A4" s="402" t="s">
        <v>1489</v>
      </c>
      <c r="G4" s="404"/>
      <c r="H4" s="405"/>
      <c r="I4" s="404"/>
      <c r="J4" s="404"/>
      <c r="K4" s="404"/>
      <c r="L4" s="404"/>
      <c r="M4" s="404"/>
      <c r="N4" s="404"/>
      <c r="O4" s="404"/>
      <c r="P4" s="404"/>
      <c r="Q4" s="404"/>
      <c r="R4" s="404"/>
      <c r="S4" s="404"/>
      <c r="T4" s="404"/>
      <c r="U4" s="404"/>
      <c r="V4" s="404"/>
      <c r="W4" s="404"/>
      <c r="X4" s="404"/>
      <c r="Y4" s="404"/>
      <c r="Z4" s="404"/>
      <c r="AA4" s="404"/>
    </row>
    <row r="5" spans="1:42" s="403" customFormat="1" ht="18.75" customHeight="1" x14ac:dyDescent="0.25">
      <c r="A5" s="406" t="s">
        <v>1479</v>
      </c>
      <c r="B5" s="407"/>
      <c r="C5" s="407"/>
      <c r="D5" s="407"/>
      <c r="E5" s="407"/>
      <c r="F5" s="407"/>
      <c r="G5" s="407"/>
      <c r="H5" s="407"/>
      <c r="I5" s="407"/>
      <c r="J5" s="407"/>
      <c r="K5" s="407"/>
      <c r="L5" s="407"/>
      <c r="M5" s="407"/>
      <c r="N5" s="407"/>
      <c r="O5" s="407"/>
      <c r="P5" s="407"/>
      <c r="Q5" s="407"/>
      <c r="R5" s="407"/>
      <c r="S5" s="407"/>
      <c r="T5" s="407"/>
      <c r="U5" s="407"/>
    </row>
    <row r="6" spans="1:42" ht="15" customHeight="1" x14ac:dyDescent="0.25">
      <c r="A6" s="630" t="s">
        <v>97</v>
      </c>
      <c r="B6" s="632" t="s">
        <v>111</v>
      </c>
      <c r="C6" s="642" t="s">
        <v>86</v>
      </c>
      <c r="D6" s="642" t="s">
        <v>87</v>
      </c>
      <c r="E6" s="642" t="s">
        <v>392</v>
      </c>
      <c r="F6" s="642" t="s">
        <v>88</v>
      </c>
      <c r="G6" s="645" t="s">
        <v>100</v>
      </c>
      <c r="H6" s="647"/>
      <c r="I6" s="647"/>
      <c r="J6" s="647"/>
      <c r="K6" s="647"/>
      <c r="L6" s="647"/>
      <c r="M6" s="647"/>
      <c r="N6" s="646"/>
      <c r="O6" s="651" t="s">
        <v>101</v>
      </c>
      <c r="P6" s="652"/>
      <c r="Q6" s="632" t="s">
        <v>102</v>
      </c>
      <c r="R6" s="632" t="s">
        <v>103</v>
      </c>
      <c r="S6" s="632" t="s">
        <v>110</v>
      </c>
      <c r="T6" s="632" t="s">
        <v>109</v>
      </c>
      <c r="U6" s="648" t="s">
        <v>89</v>
      </c>
    </row>
    <row r="7" spans="1:42" ht="15" customHeight="1" x14ac:dyDescent="0.25">
      <c r="A7" s="630"/>
      <c r="B7" s="630"/>
      <c r="C7" s="643"/>
      <c r="D7" s="643"/>
      <c r="E7" s="643"/>
      <c r="F7" s="643"/>
      <c r="G7" s="645" t="s">
        <v>104</v>
      </c>
      <c r="H7" s="646"/>
      <c r="I7" s="645" t="s">
        <v>105</v>
      </c>
      <c r="J7" s="646"/>
      <c r="K7" s="645" t="s">
        <v>106</v>
      </c>
      <c r="L7" s="646"/>
      <c r="M7" s="645" t="s">
        <v>107</v>
      </c>
      <c r="N7" s="646"/>
      <c r="O7" s="653"/>
      <c r="P7" s="654"/>
      <c r="Q7" s="630"/>
      <c r="R7" s="630"/>
      <c r="S7" s="630"/>
      <c r="T7" s="630"/>
      <c r="U7" s="649"/>
    </row>
    <row r="8" spans="1:42" ht="25.5" x14ac:dyDescent="0.25">
      <c r="A8" s="631"/>
      <c r="B8" s="631"/>
      <c r="C8" s="644"/>
      <c r="D8" s="644"/>
      <c r="E8" s="644"/>
      <c r="F8" s="644"/>
      <c r="G8" s="434" t="s">
        <v>108</v>
      </c>
      <c r="H8" s="434" t="s">
        <v>12</v>
      </c>
      <c r="I8" s="434" t="s">
        <v>108</v>
      </c>
      <c r="J8" s="434" t="s">
        <v>12</v>
      </c>
      <c r="K8" s="434" t="s">
        <v>108</v>
      </c>
      <c r="L8" s="434" t="s">
        <v>12</v>
      </c>
      <c r="M8" s="434" t="s">
        <v>108</v>
      </c>
      <c r="N8" s="434" t="s">
        <v>12</v>
      </c>
      <c r="O8" s="434" t="s">
        <v>108</v>
      </c>
      <c r="P8" s="434" t="s">
        <v>12</v>
      </c>
      <c r="Q8" s="631"/>
      <c r="R8" s="631"/>
      <c r="S8" s="631"/>
      <c r="T8" s="631"/>
      <c r="U8" s="650"/>
    </row>
    <row r="9" spans="1:42" ht="15.75" x14ac:dyDescent="0.25">
      <c r="A9" s="435"/>
      <c r="B9" s="436"/>
      <c r="C9" s="437"/>
      <c r="D9" s="437"/>
      <c r="E9" s="438"/>
      <c r="F9" s="437"/>
      <c r="G9" s="439"/>
      <c r="H9" s="439"/>
      <c r="I9" s="439"/>
      <c r="J9" s="439"/>
      <c r="K9" s="439"/>
      <c r="L9" s="439"/>
      <c r="M9" s="439"/>
      <c r="N9" s="439"/>
      <c r="O9" s="439"/>
      <c r="P9" s="439"/>
      <c r="Q9" s="440"/>
      <c r="R9" s="440"/>
      <c r="S9" s="440"/>
      <c r="T9" s="440"/>
      <c r="U9" s="441"/>
    </row>
    <row r="10" spans="1:42" ht="15.75" customHeight="1" x14ac:dyDescent="0.25">
      <c r="A10" s="633" t="s">
        <v>1480</v>
      </c>
      <c r="B10" s="633" t="s">
        <v>1481</v>
      </c>
      <c r="C10" s="323"/>
      <c r="D10" s="323"/>
      <c r="E10" s="323"/>
      <c r="F10" s="323"/>
      <c r="G10" s="353"/>
      <c r="H10" s="354"/>
      <c r="I10" s="353"/>
      <c r="J10" s="354"/>
      <c r="K10" s="353"/>
      <c r="L10" s="354"/>
      <c r="M10" s="353"/>
      <c r="N10" s="354"/>
      <c r="O10" s="398">
        <f t="shared" ref="O10:P62" si="0">G10+I10+K10+M10</f>
        <v>0</v>
      </c>
      <c r="P10" s="397">
        <f t="shared" si="0"/>
        <v>0</v>
      </c>
      <c r="Q10" s="323"/>
      <c r="R10" s="323"/>
      <c r="S10" s="323"/>
      <c r="T10" s="323"/>
      <c r="U10" s="323"/>
    </row>
    <row r="11" spans="1:42" ht="15.75" x14ac:dyDescent="0.25">
      <c r="A11" s="634"/>
      <c r="B11" s="634"/>
      <c r="C11" s="323"/>
      <c r="D11" s="323"/>
      <c r="E11" s="323"/>
      <c r="F11" s="323"/>
      <c r="G11" s="353"/>
      <c r="H11" s="354"/>
      <c r="I11" s="353"/>
      <c r="J11" s="354"/>
      <c r="K11" s="353"/>
      <c r="L11" s="354"/>
      <c r="M11" s="353"/>
      <c r="N11" s="354"/>
      <c r="O11" s="398">
        <f t="shared" si="0"/>
        <v>0</v>
      </c>
      <c r="P11" s="397">
        <f t="shared" si="0"/>
        <v>0</v>
      </c>
      <c r="Q11" s="323"/>
      <c r="R11" s="323"/>
      <c r="S11" s="323"/>
      <c r="T11" s="323"/>
      <c r="U11" s="323"/>
    </row>
    <row r="12" spans="1:42" ht="15.75" x14ac:dyDescent="0.25">
      <c r="A12" s="634"/>
      <c r="B12" s="634"/>
      <c r="C12" s="323"/>
      <c r="D12" s="323"/>
      <c r="E12" s="323"/>
      <c r="F12" s="323"/>
      <c r="G12" s="353"/>
      <c r="H12" s="354"/>
      <c r="I12" s="353"/>
      <c r="J12" s="354"/>
      <c r="K12" s="353"/>
      <c r="L12" s="354"/>
      <c r="M12" s="353"/>
      <c r="N12" s="354"/>
      <c r="O12" s="398">
        <f t="shared" si="0"/>
        <v>0</v>
      </c>
      <c r="P12" s="397">
        <f t="shared" si="0"/>
        <v>0</v>
      </c>
      <c r="Q12" s="323"/>
      <c r="R12" s="323"/>
      <c r="S12" s="323"/>
      <c r="T12" s="323"/>
      <c r="U12" s="323"/>
    </row>
    <row r="13" spans="1:42" ht="15.75" x14ac:dyDescent="0.25">
      <c r="A13" s="634"/>
      <c r="B13" s="634"/>
      <c r="C13" s="323"/>
      <c r="D13" s="323"/>
      <c r="E13" s="323"/>
      <c r="F13" s="323"/>
      <c r="G13" s="353"/>
      <c r="H13" s="354"/>
      <c r="I13" s="353"/>
      <c r="J13" s="354"/>
      <c r="K13" s="353"/>
      <c r="L13" s="354"/>
      <c r="M13" s="353"/>
      <c r="N13" s="354"/>
      <c r="O13" s="398">
        <f t="shared" ref="O13:O25" si="1">G13+I13+K13+M13</f>
        <v>0</v>
      </c>
      <c r="P13" s="397">
        <f t="shared" ref="P13:P25" si="2">H13+J13+L13+N13</f>
        <v>0</v>
      </c>
      <c r="Q13" s="323"/>
      <c r="R13" s="323"/>
      <c r="S13" s="323"/>
      <c r="T13" s="323"/>
      <c r="U13" s="323"/>
    </row>
    <row r="14" spans="1:42" ht="15.75" x14ac:dyDescent="0.25">
      <c r="A14" s="634"/>
      <c r="B14" s="634"/>
      <c r="C14" s="323"/>
      <c r="D14" s="323"/>
      <c r="E14" s="323"/>
      <c r="F14" s="323"/>
      <c r="G14" s="353"/>
      <c r="H14" s="354"/>
      <c r="I14" s="353"/>
      <c r="J14" s="354"/>
      <c r="K14" s="353"/>
      <c r="L14" s="354"/>
      <c r="M14" s="353"/>
      <c r="N14" s="354"/>
      <c r="O14" s="398">
        <f t="shared" si="1"/>
        <v>0</v>
      </c>
      <c r="P14" s="397">
        <f t="shared" si="2"/>
        <v>0</v>
      </c>
      <c r="Q14" s="323"/>
      <c r="R14" s="323"/>
      <c r="S14" s="323"/>
      <c r="T14" s="323"/>
      <c r="U14" s="323"/>
    </row>
    <row r="15" spans="1:42" ht="15.75" x14ac:dyDescent="0.25">
      <c r="A15" s="634"/>
      <c r="B15" s="634"/>
      <c r="C15" s="323"/>
      <c r="D15" s="323"/>
      <c r="E15" s="323"/>
      <c r="F15" s="323"/>
      <c r="G15" s="353"/>
      <c r="H15" s="354"/>
      <c r="I15" s="353"/>
      <c r="J15" s="354"/>
      <c r="K15" s="353"/>
      <c r="L15" s="354"/>
      <c r="M15" s="353"/>
      <c r="N15" s="354"/>
      <c r="O15" s="398">
        <f t="shared" si="1"/>
        <v>0</v>
      </c>
      <c r="P15" s="397">
        <f t="shared" si="2"/>
        <v>0</v>
      </c>
      <c r="Q15" s="323"/>
      <c r="R15" s="323"/>
      <c r="S15" s="323"/>
      <c r="T15" s="323"/>
      <c r="U15" s="323"/>
    </row>
    <row r="16" spans="1:42" ht="15.75" x14ac:dyDescent="0.25">
      <c r="A16" s="634"/>
      <c r="B16" s="634"/>
      <c r="C16" s="323"/>
      <c r="D16" s="323"/>
      <c r="E16" s="323"/>
      <c r="F16" s="323"/>
      <c r="G16" s="353"/>
      <c r="H16" s="354"/>
      <c r="I16" s="353"/>
      <c r="J16" s="354"/>
      <c r="K16" s="353"/>
      <c r="L16" s="354"/>
      <c r="M16" s="353"/>
      <c r="N16" s="354"/>
      <c r="O16" s="398">
        <f t="shared" si="1"/>
        <v>0</v>
      </c>
      <c r="P16" s="397">
        <f t="shared" si="2"/>
        <v>0</v>
      </c>
      <c r="Q16" s="323"/>
      <c r="R16" s="323"/>
      <c r="S16" s="323"/>
      <c r="T16" s="323"/>
      <c r="U16" s="323"/>
    </row>
    <row r="17" spans="1:21" ht="15.75" x14ac:dyDescent="0.25">
      <c r="A17" s="634"/>
      <c r="B17" s="635"/>
      <c r="C17" s="323"/>
      <c r="D17" s="323"/>
      <c r="E17" s="323"/>
      <c r="F17" s="323"/>
      <c r="G17" s="353"/>
      <c r="H17" s="354"/>
      <c r="I17" s="353"/>
      <c r="J17" s="354"/>
      <c r="K17" s="353"/>
      <c r="L17" s="354"/>
      <c r="M17" s="353"/>
      <c r="N17" s="354"/>
      <c r="O17" s="398">
        <f t="shared" si="1"/>
        <v>0</v>
      </c>
      <c r="P17" s="397">
        <f t="shared" si="2"/>
        <v>0</v>
      </c>
      <c r="Q17" s="323"/>
      <c r="R17" s="323"/>
      <c r="S17" s="323"/>
      <c r="T17" s="323"/>
      <c r="U17" s="323"/>
    </row>
    <row r="18" spans="1:21" ht="15.75" x14ac:dyDescent="0.25">
      <c r="A18" s="634"/>
      <c r="B18" s="633" t="s">
        <v>1482</v>
      </c>
      <c r="C18" s="323"/>
      <c r="D18" s="323"/>
      <c r="E18" s="323"/>
      <c r="F18" s="323"/>
      <c r="G18" s="353"/>
      <c r="H18" s="354"/>
      <c r="I18" s="353"/>
      <c r="J18" s="354"/>
      <c r="K18" s="353"/>
      <c r="L18" s="354"/>
      <c r="M18" s="353"/>
      <c r="N18" s="354"/>
      <c r="O18" s="398">
        <f t="shared" si="1"/>
        <v>0</v>
      </c>
      <c r="P18" s="397">
        <f t="shared" si="2"/>
        <v>0</v>
      </c>
      <c r="Q18" s="323"/>
      <c r="R18" s="323"/>
      <c r="S18" s="323"/>
      <c r="T18" s="323"/>
      <c r="U18" s="323"/>
    </row>
    <row r="19" spans="1:21" ht="15.75" x14ac:dyDescent="0.25">
      <c r="A19" s="634"/>
      <c r="B19" s="634"/>
      <c r="C19" s="323"/>
      <c r="D19" s="323"/>
      <c r="E19" s="323"/>
      <c r="F19" s="323"/>
      <c r="G19" s="353"/>
      <c r="H19" s="354"/>
      <c r="I19" s="353"/>
      <c r="J19" s="354"/>
      <c r="K19" s="353"/>
      <c r="L19" s="354"/>
      <c r="M19" s="353"/>
      <c r="N19" s="354"/>
      <c r="O19" s="398"/>
      <c r="P19" s="397"/>
      <c r="Q19" s="323"/>
      <c r="R19" s="323"/>
      <c r="S19" s="323"/>
      <c r="T19" s="323"/>
      <c r="U19" s="323"/>
    </row>
    <row r="20" spans="1:21" ht="15.75" x14ac:dyDescent="0.25">
      <c r="A20" s="634"/>
      <c r="B20" s="634"/>
      <c r="C20" s="323"/>
      <c r="D20" s="323"/>
      <c r="E20" s="323"/>
      <c r="F20" s="323"/>
      <c r="G20" s="353"/>
      <c r="H20" s="354"/>
      <c r="I20" s="353"/>
      <c r="J20" s="354"/>
      <c r="K20" s="353"/>
      <c r="L20" s="354"/>
      <c r="M20" s="353"/>
      <c r="N20" s="354"/>
      <c r="O20" s="398"/>
      <c r="P20" s="397"/>
      <c r="Q20" s="323"/>
      <c r="R20" s="323"/>
      <c r="S20" s="323"/>
      <c r="T20" s="323"/>
      <c r="U20" s="323"/>
    </row>
    <row r="21" spans="1:21" ht="15.75" x14ac:dyDescent="0.25">
      <c r="A21" s="634"/>
      <c r="B21" s="634"/>
      <c r="C21" s="323"/>
      <c r="D21" s="323"/>
      <c r="E21" s="323"/>
      <c r="F21" s="323"/>
      <c r="G21" s="353"/>
      <c r="H21" s="354"/>
      <c r="I21" s="353"/>
      <c r="J21" s="354"/>
      <c r="K21" s="353"/>
      <c r="L21" s="354"/>
      <c r="M21" s="353"/>
      <c r="N21" s="354"/>
      <c r="O21" s="398"/>
      <c r="P21" s="397"/>
      <c r="Q21" s="323"/>
      <c r="R21" s="323"/>
      <c r="S21" s="323"/>
      <c r="T21" s="323"/>
      <c r="U21" s="323"/>
    </row>
    <row r="22" spans="1:21" ht="15.75" x14ac:dyDescent="0.25">
      <c r="A22" s="634"/>
      <c r="B22" s="634"/>
      <c r="C22" s="323"/>
      <c r="D22" s="323"/>
      <c r="E22" s="323"/>
      <c r="F22" s="323"/>
      <c r="G22" s="353"/>
      <c r="H22" s="354"/>
      <c r="I22" s="353"/>
      <c r="J22" s="354"/>
      <c r="K22" s="353"/>
      <c r="L22" s="354"/>
      <c r="M22" s="353"/>
      <c r="N22" s="354"/>
      <c r="O22" s="398"/>
      <c r="P22" s="397"/>
      <c r="Q22" s="323"/>
      <c r="R22" s="323"/>
      <c r="S22" s="323"/>
      <c r="T22" s="323"/>
      <c r="U22" s="323"/>
    </row>
    <row r="23" spans="1:21" ht="15.75" x14ac:dyDescent="0.25">
      <c r="A23" s="634"/>
      <c r="B23" s="634"/>
      <c r="C23" s="323"/>
      <c r="D23" s="323"/>
      <c r="E23" s="323"/>
      <c r="F23" s="323"/>
      <c r="G23" s="353"/>
      <c r="H23" s="354"/>
      <c r="I23" s="353"/>
      <c r="J23" s="354"/>
      <c r="K23" s="353"/>
      <c r="L23" s="354"/>
      <c r="M23" s="353"/>
      <c r="N23" s="354"/>
      <c r="O23" s="398">
        <f t="shared" si="1"/>
        <v>0</v>
      </c>
      <c r="P23" s="397">
        <f t="shared" si="2"/>
        <v>0</v>
      </c>
      <c r="Q23" s="323"/>
      <c r="R23" s="323"/>
      <c r="S23" s="323"/>
      <c r="T23" s="323"/>
      <c r="U23" s="323"/>
    </row>
    <row r="24" spans="1:21" ht="15.75" x14ac:dyDescent="0.25">
      <c r="A24" s="634"/>
      <c r="B24" s="635"/>
      <c r="C24" s="323"/>
      <c r="D24" s="323"/>
      <c r="E24" s="323"/>
      <c r="F24" s="323"/>
      <c r="G24" s="353"/>
      <c r="H24" s="354"/>
      <c r="I24" s="353"/>
      <c r="J24" s="354"/>
      <c r="K24" s="353"/>
      <c r="L24" s="354"/>
      <c r="M24" s="353"/>
      <c r="N24" s="354"/>
      <c r="O24" s="398">
        <f t="shared" si="1"/>
        <v>0</v>
      </c>
      <c r="P24" s="397">
        <f t="shared" si="2"/>
        <v>0</v>
      </c>
      <c r="Q24" s="323"/>
      <c r="R24" s="323"/>
      <c r="S24" s="323"/>
      <c r="T24" s="323"/>
      <c r="U24" s="323"/>
    </row>
    <row r="25" spans="1:21" ht="15.75" x14ac:dyDescent="0.25">
      <c r="A25" s="634"/>
      <c r="B25" s="633" t="s">
        <v>1483</v>
      </c>
      <c r="C25" s="323"/>
      <c r="D25" s="323"/>
      <c r="E25" s="323"/>
      <c r="F25" s="323"/>
      <c r="G25" s="353"/>
      <c r="H25" s="354"/>
      <c r="I25" s="353"/>
      <c r="J25" s="354"/>
      <c r="K25" s="353"/>
      <c r="L25" s="354"/>
      <c r="M25" s="353"/>
      <c r="N25" s="354"/>
      <c r="O25" s="398">
        <f t="shared" si="1"/>
        <v>0</v>
      </c>
      <c r="P25" s="397">
        <f t="shared" si="2"/>
        <v>0</v>
      </c>
      <c r="Q25" s="323"/>
      <c r="R25" s="323"/>
      <c r="S25" s="323"/>
      <c r="T25" s="323"/>
      <c r="U25" s="323"/>
    </row>
    <row r="26" spans="1:21" ht="15.75" x14ac:dyDescent="0.25">
      <c r="A26" s="634"/>
      <c r="B26" s="634"/>
      <c r="C26" s="323"/>
      <c r="D26" s="323"/>
      <c r="E26" s="323"/>
      <c r="F26" s="323"/>
      <c r="G26" s="353"/>
      <c r="H26" s="354"/>
      <c r="I26" s="353"/>
      <c r="J26" s="354"/>
      <c r="K26" s="353"/>
      <c r="L26" s="354"/>
      <c r="M26" s="353"/>
      <c r="N26" s="354"/>
      <c r="O26" s="398">
        <f t="shared" si="0"/>
        <v>0</v>
      </c>
      <c r="P26" s="397">
        <f t="shared" si="0"/>
        <v>0</v>
      </c>
      <c r="Q26" s="323"/>
      <c r="R26" s="323"/>
      <c r="S26" s="323"/>
      <c r="T26" s="323"/>
      <c r="U26" s="323"/>
    </row>
    <row r="27" spans="1:21" ht="15.75" x14ac:dyDescent="0.25">
      <c r="A27" s="634"/>
      <c r="B27" s="634"/>
      <c r="C27" s="323"/>
      <c r="D27" s="323"/>
      <c r="E27" s="323"/>
      <c r="F27" s="323"/>
      <c r="G27" s="353"/>
      <c r="H27" s="354"/>
      <c r="I27" s="353"/>
      <c r="J27" s="354"/>
      <c r="K27" s="353"/>
      <c r="L27" s="354"/>
      <c r="M27" s="353"/>
      <c r="N27" s="354"/>
      <c r="O27" s="398">
        <f t="shared" si="0"/>
        <v>0</v>
      </c>
      <c r="P27" s="397">
        <f t="shared" si="0"/>
        <v>0</v>
      </c>
      <c r="Q27" s="323"/>
      <c r="R27" s="323"/>
      <c r="S27" s="323"/>
      <c r="T27" s="323"/>
      <c r="U27" s="323"/>
    </row>
    <row r="28" spans="1:21" ht="15.75" x14ac:dyDescent="0.25">
      <c r="A28" s="634"/>
      <c r="B28" s="635"/>
      <c r="C28" s="323"/>
      <c r="D28" s="323"/>
      <c r="E28" s="323"/>
      <c r="F28" s="323"/>
      <c r="G28" s="353"/>
      <c r="H28" s="354"/>
      <c r="I28" s="353"/>
      <c r="J28" s="354"/>
      <c r="K28" s="353"/>
      <c r="L28" s="354"/>
      <c r="M28" s="353"/>
      <c r="N28" s="354"/>
      <c r="O28" s="398">
        <f t="shared" si="0"/>
        <v>0</v>
      </c>
      <c r="P28" s="397">
        <f t="shared" si="0"/>
        <v>0</v>
      </c>
      <c r="Q28" s="323"/>
      <c r="R28" s="323"/>
      <c r="S28" s="323"/>
      <c r="T28" s="323"/>
      <c r="U28" s="323"/>
    </row>
    <row r="29" spans="1:21" ht="15.75" x14ac:dyDescent="0.25">
      <c r="A29" s="634"/>
      <c r="B29" s="633" t="s">
        <v>1484</v>
      </c>
      <c r="C29" s="323"/>
      <c r="D29" s="323"/>
      <c r="E29" s="323"/>
      <c r="F29" s="323"/>
      <c r="G29" s="353"/>
      <c r="H29" s="354"/>
      <c r="I29" s="353"/>
      <c r="J29" s="354"/>
      <c r="K29" s="353"/>
      <c r="L29" s="354"/>
      <c r="M29" s="353"/>
      <c r="N29" s="354"/>
      <c r="O29" s="398">
        <f t="shared" si="0"/>
        <v>0</v>
      </c>
      <c r="P29" s="397">
        <f t="shared" si="0"/>
        <v>0</v>
      </c>
      <c r="Q29" s="323"/>
      <c r="R29" s="323"/>
      <c r="S29" s="323"/>
      <c r="T29" s="323"/>
      <c r="U29" s="323"/>
    </row>
    <row r="30" spans="1:21" ht="15.75" x14ac:dyDescent="0.25">
      <c r="A30" s="634"/>
      <c r="B30" s="634"/>
      <c r="C30" s="323"/>
      <c r="D30" s="323"/>
      <c r="E30" s="323"/>
      <c r="F30" s="323"/>
      <c r="G30" s="353"/>
      <c r="H30" s="354"/>
      <c r="I30" s="353"/>
      <c r="J30" s="354"/>
      <c r="K30" s="353"/>
      <c r="L30" s="354"/>
      <c r="M30" s="353"/>
      <c r="N30" s="354"/>
      <c r="O30" s="398">
        <f t="shared" si="0"/>
        <v>0</v>
      </c>
      <c r="P30" s="397">
        <f t="shared" si="0"/>
        <v>0</v>
      </c>
      <c r="Q30" s="323"/>
      <c r="R30" s="323"/>
      <c r="S30" s="323"/>
      <c r="T30" s="323"/>
      <c r="U30" s="323"/>
    </row>
    <row r="31" spans="1:21" ht="15.75" x14ac:dyDescent="0.25">
      <c r="A31" s="634"/>
      <c r="B31" s="634"/>
      <c r="C31" s="323"/>
      <c r="D31" s="323"/>
      <c r="E31" s="323"/>
      <c r="F31" s="323"/>
      <c r="G31" s="353"/>
      <c r="H31" s="354"/>
      <c r="I31" s="353"/>
      <c r="J31" s="354"/>
      <c r="K31" s="353"/>
      <c r="L31" s="354"/>
      <c r="M31" s="353"/>
      <c r="N31" s="354"/>
      <c r="O31" s="398"/>
      <c r="P31" s="397"/>
      <c r="Q31" s="323"/>
      <c r="R31" s="323"/>
      <c r="S31" s="323"/>
      <c r="T31" s="323"/>
      <c r="U31" s="323"/>
    </row>
    <row r="32" spans="1:21" ht="15.75" x14ac:dyDescent="0.25">
      <c r="A32" s="634"/>
      <c r="B32" s="634"/>
      <c r="C32" s="323"/>
      <c r="D32" s="323"/>
      <c r="E32" s="323"/>
      <c r="F32" s="323"/>
      <c r="G32" s="353"/>
      <c r="H32" s="354"/>
      <c r="I32" s="353"/>
      <c r="J32" s="354"/>
      <c r="K32" s="353"/>
      <c r="L32" s="354"/>
      <c r="M32" s="353"/>
      <c r="N32" s="354"/>
      <c r="O32" s="398"/>
      <c r="P32" s="397"/>
      <c r="Q32" s="323"/>
      <c r="R32" s="323"/>
      <c r="S32" s="323"/>
      <c r="T32" s="323"/>
      <c r="U32" s="323"/>
    </row>
    <row r="33" spans="1:21" ht="15.75" x14ac:dyDescent="0.25">
      <c r="A33" s="634"/>
      <c r="B33" s="634"/>
      <c r="C33" s="323"/>
      <c r="D33" s="323"/>
      <c r="E33" s="323"/>
      <c r="F33" s="323"/>
      <c r="G33" s="353"/>
      <c r="H33" s="354"/>
      <c r="I33" s="353"/>
      <c r="J33" s="354"/>
      <c r="K33" s="353"/>
      <c r="L33" s="354"/>
      <c r="M33" s="353"/>
      <c r="N33" s="354"/>
      <c r="O33" s="398"/>
      <c r="P33" s="397"/>
      <c r="Q33" s="323"/>
      <c r="R33" s="323"/>
      <c r="S33" s="323"/>
      <c r="T33" s="323"/>
      <c r="U33" s="323"/>
    </row>
    <row r="34" spans="1:21" ht="15.75" x14ac:dyDescent="0.25">
      <c r="A34" s="634"/>
      <c r="B34" s="634"/>
      <c r="C34" s="323"/>
      <c r="D34" s="323"/>
      <c r="E34" s="323"/>
      <c r="F34" s="323"/>
      <c r="G34" s="353"/>
      <c r="H34" s="354"/>
      <c r="I34" s="353"/>
      <c r="J34" s="354"/>
      <c r="K34" s="353"/>
      <c r="L34" s="354"/>
      <c r="M34" s="353"/>
      <c r="N34" s="354"/>
      <c r="O34" s="398"/>
      <c r="P34" s="397"/>
      <c r="Q34" s="323"/>
      <c r="R34" s="323"/>
      <c r="S34" s="323"/>
      <c r="T34" s="323"/>
      <c r="U34" s="323"/>
    </row>
    <row r="35" spans="1:21" ht="15.75" x14ac:dyDescent="0.25">
      <c r="A35" s="634"/>
      <c r="B35" s="634"/>
      <c r="C35" s="323"/>
      <c r="D35" s="323"/>
      <c r="E35" s="323"/>
      <c r="F35" s="323"/>
      <c r="G35" s="353"/>
      <c r="H35" s="354"/>
      <c r="I35" s="353"/>
      <c r="J35" s="354"/>
      <c r="K35" s="353"/>
      <c r="L35" s="354"/>
      <c r="M35" s="353"/>
      <c r="N35" s="354"/>
      <c r="O35" s="398">
        <f t="shared" si="0"/>
        <v>0</v>
      </c>
      <c r="P35" s="397">
        <f t="shared" si="0"/>
        <v>0</v>
      </c>
      <c r="Q35" s="323"/>
      <c r="R35" s="323"/>
      <c r="S35" s="323"/>
      <c r="T35" s="323"/>
      <c r="U35" s="323"/>
    </row>
    <row r="36" spans="1:21" ht="15.75" x14ac:dyDescent="0.25">
      <c r="A36" s="634"/>
      <c r="B36" s="634"/>
      <c r="C36" s="323"/>
      <c r="D36" s="323"/>
      <c r="E36" s="323"/>
      <c r="F36" s="323"/>
      <c r="G36" s="353"/>
      <c r="H36" s="354"/>
      <c r="I36" s="353"/>
      <c r="J36" s="354"/>
      <c r="K36" s="353"/>
      <c r="L36" s="354"/>
      <c r="M36" s="353"/>
      <c r="N36" s="354"/>
      <c r="O36" s="398"/>
      <c r="P36" s="397"/>
      <c r="Q36" s="323"/>
      <c r="R36" s="323"/>
      <c r="S36" s="323"/>
      <c r="T36" s="323"/>
      <c r="U36" s="323"/>
    </row>
    <row r="37" spans="1:21" ht="15.75" x14ac:dyDescent="0.25">
      <c r="A37" s="634"/>
      <c r="B37" s="634"/>
      <c r="C37" s="323"/>
      <c r="D37" s="323"/>
      <c r="E37" s="323"/>
      <c r="F37" s="323"/>
      <c r="G37" s="353"/>
      <c r="H37" s="354"/>
      <c r="I37" s="353"/>
      <c r="J37" s="354"/>
      <c r="K37" s="353"/>
      <c r="L37" s="354"/>
      <c r="M37" s="353"/>
      <c r="N37" s="354"/>
      <c r="O37" s="398"/>
      <c r="P37" s="397"/>
      <c r="Q37" s="323"/>
      <c r="R37" s="323"/>
      <c r="S37" s="323"/>
      <c r="T37" s="323"/>
      <c r="U37" s="323"/>
    </row>
    <row r="38" spans="1:21" ht="15.75" x14ac:dyDescent="0.25">
      <c r="A38" s="634"/>
      <c r="B38" s="634"/>
      <c r="C38" s="323"/>
      <c r="D38" s="323"/>
      <c r="E38" s="323"/>
      <c r="F38" s="323"/>
      <c r="G38" s="353"/>
      <c r="H38" s="354"/>
      <c r="I38" s="353"/>
      <c r="J38" s="354"/>
      <c r="K38" s="353"/>
      <c r="L38" s="354"/>
      <c r="M38" s="353"/>
      <c r="N38" s="354"/>
      <c r="O38" s="398"/>
      <c r="P38" s="397"/>
      <c r="Q38" s="323"/>
      <c r="R38" s="323"/>
      <c r="S38" s="323"/>
      <c r="T38" s="323"/>
      <c r="U38" s="323"/>
    </row>
    <row r="39" spans="1:21" ht="15.75" x14ac:dyDescent="0.25">
      <c r="A39" s="634"/>
      <c r="B39" s="634"/>
      <c r="C39" s="323"/>
      <c r="D39" s="323"/>
      <c r="E39" s="323"/>
      <c r="F39" s="323"/>
      <c r="G39" s="353"/>
      <c r="H39" s="354"/>
      <c r="I39" s="353"/>
      <c r="J39" s="354"/>
      <c r="K39" s="353"/>
      <c r="L39" s="354"/>
      <c r="M39" s="353"/>
      <c r="N39" s="354"/>
      <c r="O39" s="398"/>
      <c r="P39" s="397"/>
      <c r="Q39" s="323"/>
      <c r="R39" s="323"/>
      <c r="S39" s="323"/>
      <c r="T39" s="323"/>
      <c r="U39" s="323"/>
    </row>
    <row r="40" spans="1:21" ht="15.75" x14ac:dyDescent="0.25">
      <c r="A40" s="635"/>
      <c r="B40" s="635"/>
      <c r="C40" s="323"/>
      <c r="D40" s="323"/>
      <c r="E40" s="323"/>
      <c r="F40" s="323"/>
      <c r="G40" s="353"/>
      <c r="H40" s="354"/>
      <c r="I40" s="353"/>
      <c r="J40" s="354"/>
      <c r="K40" s="353"/>
      <c r="L40" s="354"/>
      <c r="M40" s="353"/>
      <c r="N40" s="354"/>
      <c r="O40" s="398"/>
      <c r="P40" s="397"/>
      <c r="Q40" s="323"/>
      <c r="R40" s="323"/>
      <c r="S40" s="323"/>
      <c r="T40" s="323"/>
      <c r="U40" s="323"/>
    </row>
    <row r="41" spans="1:21" ht="15.75" x14ac:dyDescent="0.25">
      <c r="A41" s="633" t="s">
        <v>1485</v>
      </c>
      <c r="B41" s="633" t="s">
        <v>1486</v>
      </c>
      <c r="C41" s="323"/>
      <c r="D41" s="323"/>
      <c r="E41" s="323"/>
      <c r="F41" s="323"/>
      <c r="G41" s="353"/>
      <c r="H41" s="354"/>
      <c r="I41" s="353"/>
      <c r="J41" s="354"/>
      <c r="K41" s="353"/>
      <c r="L41" s="354"/>
      <c r="M41" s="353"/>
      <c r="N41" s="354"/>
      <c r="O41" s="398"/>
      <c r="P41" s="397"/>
      <c r="Q41" s="323"/>
      <c r="R41" s="323"/>
      <c r="S41" s="323"/>
      <c r="T41" s="323"/>
      <c r="U41" s="323"/>
    </row>
    <row r="42" spans="1:21" ht="15.75" x14ac:dyDescent="0.25">
      <c r="A42" s="634"/>
      <c r="B42" s="634"/>
      <c r="C42" s="323"/>
      <c r="D42" s="323"/>
      <c r="E42" s="323"/>
      <c r="F42" s="323"/>
      <c r="G42" s="353"/>
      <c r="H42" s="354"/>
      <c r="I42" s="353"/>
      <c r="J42" s="354"/>
      <c r="K42" s="353"/>
      <c r="L42" s="354"/>
      <c r="M42" s="353"/>
      <c r="N42" s="354"/>
      <c r="O42" s="398"/>
      <c r="P42" s="397"/>
      <c r="Q42" s="323"/>
      <c r="R42" s="323"/>
      <c r="S42" s="323"/>
      <c r="T42" s="323"/>
      <c r="U42" s="323"/>
    </row>
    <row r="43" spans="1:21" ht="15.75" x14ac:dyDescent="0.25">
      <c r="A43" s="634"/>
      <c r="B43" s="634"/>
      <c r="C43" s="323"/>
      <c r="D43" s="323"/>
      <c r="E43" s="323"/>
      <c r="F43" s="323"/>
      <c r="G43" s="353"/>
      <c r="H43" s="354"/>
      <c r="I43" s="353"/>
      <c r="J43" s="354"/>
      <c r="K43" s="353"/>
      <c r="L43" s="354"/>
      <c r="M43" s="353"/>
      <c r="N43" s="354"/>
      <c r="O43" s="398"/>
      <c r="P43" s="397"/>
      <c r="Q43" s="323"/>
      <c r="R43" s="323"/>
      <c r="S43" s="323"/>
      <c r="T43" s="323"/>
      <c r="U43" s="323"/>
    </row>
    <row r="44" spans="1:21" ht="15.75" x14ac:dyDescent="0.25">
      <c r="A44" s="634"/>
      <c r="B44" s="634"/>
      <c r="C44" s="323"/>
      <c r="D44" s="323"/>
      <c r="E44" s="323"/>
      <c r="F44" s="323"/>
      <c r="G44" s="353"/>
      <c r="H44" s="354"/>
      <c r="I44" s="353"/>
      <c r="J44" s="354"/>
      <c r="K44" s="353"/>
      <c r="L44" s="354"/>
      <c r="M44" s="353"/>
      <c r="N44" s="354"/>
      <c r="O44" s="398"/>
      <c r="P44" s="397"/>
      <c r="Q44" s="323"/>
      <c r="R44" s="323"/>
      <c r="S44" s="323"/>
      <c r="T44" s="323"/>
      <c r="U44" s="323"/>
    </row>
    <row r="45" spans="1:21" ht="15.75" x14ac:dyDescent="0.25">
      <c r="A45" s="634"/>
      <c r="B45" s="634"/>
      <c r="C45" s="323"/>
      <c r="D45" s="323"/>
      <c r="E45" s="323"/>
      <c r="F45" s="323"/>
      <c r="G45" s="353"/>
      <c r="H45" s="354"/>
      <c r="I45" s="353"/>
      <c r="J45" s="354"/>
      <c r="K45" s="353"/>
      <c r="L45" s="354"/>
      <c r="M45" s="353"/>
      <c r="N45" s="354"/>
      <c r="O45" s="398"/>
      <c r="P45" s="397"/>
      <c r="Q45" s="323"/>
      <c r="R45" s="323"/>
      <c r="S45" s="323"/>
      <c r="T45" s="323"/>
      <c r="U45" s="323"/>
    </row>
    <row r="46" spans="1:21" ht="15.75" x14ac:dyDescent="0.25">
      <c r="A46" s="634"/>
      <c r="B46" s="634"/>
      <c r="C46" s="323"/>
      <c r="D46" s="323"/>
      <c r="E46" s="323"/>
      <c r="F46" s="323"/>
      <c r="G46" s="353"/>
      <c r="H46" s="354"/>
      <c r="I46" s="353"/>
      <c r="J46" s="354"/>
      <c r="K46" s="353"/>
      <c r="L46" s="354"/>
      <c r="M46" s="353"/>
      <c r="N46" s="354"/>
      <c r="O46" s="398"/>
      <c r="P46" s="397"/>
      <c r="Q46" s="323"/>
      <c r="R46" s="323"/>
      <c r="S46" s="323"/>
      <c r="T46" s="323"/>
      <c r="U46" s="323"/>
    </row>
    <row r="47" spans="1:21" ht="15.75" x14ac:dyDescent="0.25">
      <c r="A47" s="634"/>
      <c r="B47" s="634"/>
      <c r="C47" s="323"/>
      <c r="D47" s="323"/>
      <c r="E47" s="323"/>
      <c r="F47" s="323"/>
      <c r="G47" s="353"/>
      <c r="H47" s="354"/>
      <c r="I47" s="353"/>
      <c r="J47" s="354"/>
      <c r="K47" s="353"/>
      <c r="L47" s="354"/>
      <c r="M47" s="353"/>
      <c r="N47" s="354"/>
      <c r="O47" s="398">
        <f t="shared" si="0"/>
        <v>0</v>
      </c>
      <c r="P47" s="397">
        <f t="shared" si="0"/>
        <v>0</v>
      </c>
      <c r="Q47" s="323"/>
      <c r="R47" s="323"/>
      <c r="S47" s="323"/>
      <c r="T47" s="323"/>
      <c r="U47" s="323"/>
    </row>
    <row r="48" spans="1:21" ht="15.75" x14ac:dyDescent="0.25">
      <c r="A48" s="634"/>
      <c r="B48" s="634"/>
      <c r="C48" s="323"/>
      <c r="D48" s="323"/>
      <c r="E48" s="323"/>
      <c r="F48" s="323"/>
      <c r="G48" s="353"/>
      <c r="H48" s="354"/>
      <c r="I48" s="353"/>
      <c r="J48" s="354"/>
      <c r="K48" s="353"/>
      <c r="L48" s="354"/>
      <c r="M48" s="353"/>
      <c r="N48" s="354"/>
      <c r="O48" s="398">
        <f t="shared" si="0"/>
        <v>0</v>
      </c>
      <c r="P48" s="397">
        <f t="shared" si="0"/>
        <v>0</v>
      </c>
      <c r="Q48" s="323"/>
      <c r="R48" s="323"/>
      <c r="S48" s="323"/>
      <c r="T48" s="323"/>
      <c r="U48" s="323"/>
    </row>
    <row r="49" spans="1:21" ht="15.75" x14ac:dyDescent="0.25">
      <c r="A49" s="634"/>
      <c r="B49" s="635"/>
      <c r="C49" s="323"/>
      <c r="D49" s="323"/>
      <c r="E49" s="323"/>
      <c r="F49" s="323"/>
      <c r="G49" s="353"/>
      <c r="H49" s="354"/>
      <c r="I49" s="353"/>
      <c r="J49" s="354"/>
      <c r="K49" s="353"/>
      <c r="L49" s="354"/>
      <c r="M49" s="353"/>
      <c r="N49" s="354"/>
      <c r="O49" s="398">
        <f t="shared" si="0"/>
        <v>0</v>
      </c>
      <c r="P49" s="397">
        <f t="shared" si="0"/>
        <v>0</v>
      </c>
      <c r="Q49" s="323"/>
      <c r="R49" s="323"/>
      <c r="S49" s="323"/>
      <c r="T49" s="323"/>
      <c r="U49" s="323"/>
    </row>
    <row r="50" spans="1:21" ht="15.75" x14ac:dyDescent="0.25">
      <c r="A50" s="634"/>
      <c r="B50" s="633" t="s">
        <v>1487</v>
      </c>
      <c r="C50" s="323"/>
      <c r="D50" s="323"/>
      <c r="E50" s="323"/>
      <c r="F50" s="323"/>
      <c r="G50" s="353"/>
      <c r="H50" s="354"/>
      <c r="I50" s="353"/>
      <c r="J50" s="354"/>
      <c r="K50" s="353"/>
      <c r="L50" s="354"/>
      <c r="M50" s="353"/>
      <c r="N50" s="354"/>
      <c r="O50" s="398">
        <f t="shared" si="0"/>
        <v>0</v>
      </c>
      <c r="P50" s="397">
        <f t="shared" si="0"/>
        <v>0</v>
      </c>
      <c r="Q50" s="323"/>
      <c r="R50" s="323"/>
      <c r="S50" s="323"/>
      <c r="T50" s="323"/>
      <c r="U50" s="323"/>
    </row>
    <row r="51" spans="1:21" ht="15.75" x14ac:dyDescent="0.25">
      <c r="A51" s="634"/>
      <c r="B51" s="634"/>
      <c r="C51" s="323"/>
      <c r="D51" s="323"/>
      <c r="E51" s="323"/>
      <c r="F51" s="323"/>
      <c r="G51" s="353"/>
      <c r="H51" s="354"/>
      <c r="I51" s="353"/>
      <c r="J51" s="354"/>
      <c r="K51" s="353"/>
      <c r="L51" s="354"/>
      <c r="M51" s="353"/>
      <c r="N51" s="354"/>
      <c r="O51" s="398"/>
      <c r="P51" s="397"/>
      <c r="Q51" s="323"/>
      <c r="R51" s="323"/>
      <c r="S51" s="323"/>
      <c r="T51" s="323"/>
      <c r="U51" s="323"/>
    </row>
    <row r="52" spans="1:21" ht="15.75" x14ac:dyDescent="0.25">
      <c r="A52" s="634"/>
      <c r="B52" s="634"/>
      <c r="C52" s="323"/>
      <c r="D52" s="323"/>
      <c r="E52" s="323"/>
      <c r="F52" s="323"/>
      <c r="G52" s="353"/>
      <c r="H52" s="354"/>
      <c r="I52" s="353"/>
      <c r="J52" s="354"/>
      <c r="K52" s="353"/>
      <c r="L52" s="354"/>
      <c r="M52" s="353"/>
      <c r="N52" s="354"/>
      <c r="O52" s="398"/>
      <c r="P52" s="397"/>
      <c r="Q52" s="323"/>
      <c r="R52" s="323"/>
      <c r="S52" s="323"/>
      <c r="T52" s="323"/>
      <c r="U52" s="323"/>
    </row>
    <row r="53" spans="1:21" ht="15.75" x14ac:dyDescent="0.25">
      <c r="A53" s="634"/>
      <c r="B53" s="634"/>
      <c r="C53" s="323"/>
      <c r="D53" s="323"/>
      <c r="E53" s="323"/>
      <c r="F53" s="323"/>
      <c r="G53" s="353"/>
      <c r="H53" s="354"/>
      <c r="I53" s="353"/>
      <c r="J53" s="354"/>
      <c r="K53" s="353"/>
      <c r="L53" s="354"/>
      <c r="M53" s="353"/>
      <c r="N53" s="354"/>
      <c r="O53" s="398"/>
      <c r="P53" s="397"/>
      <c r="Q53" s="323"/>
      <c r="R53" s="323"/>
      <c r="S53" s="323"/>
      <c r="T53" s="323"/>
      <c r="U53" s="323"/>
    </row>
    <row r="54" spans="1:21" ht="15.75" x14ac:dyDescent="0.25">
      <c r="A54" s="634"/>
      <c r="B54" s="634"/>
      <c r="C54" s="323"/>
      <c r="D54" s="323"/>
      <c r="E54" s="323"/>
      <c r="F54" s="323"/>
      <c r="G54" s="353"/>
      <c r="H54" s="354"/>
      <c r="I54" s="353"/>
      <c r="J54" s="354"/>
      <c r="K54" s="353"/>
      <c r="L54" s="354"/>
      <c r="M54" s="353"/>
      <c r="N54" s="354"/>
      <c r="O54" s="398"/>
      <c r="P54" s="397"/>
      <c r="Q54" s="323"/>
      <c r="R54" s="323"/>
      <c r="S54" s="323"/>
      <c r="T54" s="323"/>
      <c r="U54" s="323"/>
    </row>
    <row r="55" spans="1:21" ht="15.75" x14ac:dyDescent="0.25">
      <c r="A55" s="634"/>
      <c r="B55" s="634"/>
      <c r="C55" s="323"/>
      <c r="D55" s="323"/>
      <c r="E55" s="323"/>
      <c r="F55" s="323"/>
      <c r="G55" s="353"/>
      <c r="H55" s="354"/>
      <c r="I55" s="353"/>
      <c r="J55" s="354"/>
      <c r="K55" s="353"/>
      <c r="L55" s="354"/>
      <c r="M55" s="353"/>
      <c r="N55" s="354"/>
      <c r="O55" s="398"/>
      <c r="P55" s="397"/>
      <c r="Q55" s="323"/>
      <c r="R55" s="323"/>
      <c r="S55" s="323"/>
      <c r="T55" s="323"/>
      <c r="U55" s="323"/>
    </row>
    <row r="56" spans="1:21" ht="15.75" x14ac:dyDescent="0.25">
      <c r="A56" s="634"/>
      <c r="B56" s="634"/>
      <c r="C56" s="323"/>
      <c r="D56" s="323"/>
      <c r="E56" s="323"/>
      <c r="F56" s="323"/>
      <c r="G56" s="353"/>
      <c r="H56" s="354"/>
      <c r="I56" s="353"/>
      <c r="J56" s="354"/>
      <c r="K56" s="353"/>
      <c r="L56" s="354"/>
      <c r="M56" s="353"/>
      <c r="N56" s="354"/>
      <c r="O56" s="398"/>
      <c r="P56" s="397"/>
      <c r="Q56" s="323"/>
      <c r="R56" s="323"/>
      <c r="S56" s="323"/>
      <c r="T56" s="323"/>
      <c r="U56" s="323"/>
    </row>
    <row r="57" spans="1:21" ht="15.75" x14ac:dyDescent="0.25">
      <c r="A57" s="634"/>
      <c r="B57" s="634"/>
      <c r="C57" s="323"/>
      <c r="D57" s="323"/>
      <c r="E57" s="323"/>
      <c r="F57" s="323"/>
      <c r="G57" s="353"/>
      <c r="H57" s="354"/>
      <c r="I57" s="353"/>
      <c r="J57" s="354"/>
      <c r="K57" s="353"/>
      <c r="L57" s="354"/>
      <c r="M57" s="353"/>
      <c r="N57" s="354"/>
      <c r="O57" s="398"/>
      <c r="P57" s="397"/>
      <c r="Q57" s="323"/>
      <c r="R57" s="323"/>
      <c r="S57" s="323"/>
      <c r="T57" s="323"/>
      <c r="U57" s="323"/>
    </row>
    <row r="58" spans="1:21" ht="15.75" x14ac:dyDescent="0.25">
      <c r="A58" s="634"/>
      <c r="B58" s="634"/>
      <c r="C58" s="323"/>
      <c r="D58" s="323"/>
      <c r="E58" s="323"/>
      <c r="F58" s="323"/>
      <c r="G58" s="353"/>
      <c r="H58" s="354"/>
      <c r="I58" s="353"/>
      <c r="J58" s="354"/>
      <c r="K58" s="353"/>
      <c r="L58" s="354"/>
      <c r="M58" s="353"/>
      <c r="N58" s="354"/>
      <c r="O58" s="398"/>
      <c r="P58" s="397"/>
      <c r="Q58" s="323"/>
      <c r="R58" s="323"/>
      <c r="S58" s="323"/>
      <c r="T58" s="323"/>
      <c r="U58" s="323"/>
    </row>
    <row r="59" spans="1:21" ht="15.75" x14ac:dyDescent="0.25">
      <c r="A59" s="634"/>
      <c r="B59" s="634"/>
      <c r="C59" s="323"/>
      <c r="D59" s="323"/>
      <c r="E59" s="323"/>
      <c r="F59" s="323"/>
      <c r="G59" s="353"/>
      <c r="H59" s="354"/>
      <c r="I59" s="353"/>
      <c r="J59" s="354"/>
      <c r="K59" s="353"/>
      <c r="L59" s="354"/>
      <c r="M59" s="353"/>
      <c r="N59" s="354"/>
      <c r="O59" s="398"/>
      <c r="P59" s="397"/>
      <c r="Q59" s="323"/>
      <c r="R59" s="323"/>
      <c r="S59" s="323"/>
      <c r="T59" s="323"/>
      <c r="U59" s="323"/>
    </row>
    <row r="60" spans="1:21" ht="15.75" x14ac:dyDescent="0.25">
      <c r="A60" s="634"/>
      <c r="B60" s="634"/>
      <c r="C60" s="323"/>
      <c r="D60" s="323"/>
      <c r="E60" s="323"/>
      <c r="F60" s="323"/>
      <c r="G60" s="353"/>
      <c r="H60" s="354"/>
      <c r="I60" s="353"/>
      <c r="J60" s="354"/>
      <c r="K60" s="353"/>
      <c r="L60" s="354"/>
      <c r="M60" s="353"/>
      <c r="N60" s="354"/>
      <c r="O60" s="398"/>
      <c r="P60" s="397"/>
      <c r="Q60" s="323"/>
      <c r="R60" s="323"/>
      <c r="S60" s="323"/>
      <c r="T60" s="323"/>
      <c r="U60" s="323"/>
    </row>
    <row r="61" spans="1:21" ht="15.75" x14ac:dyDescent="0.25">
      <c r="A61" s="634"/>
      <c r="B61" s="634"/>
      <c r="C61" s="323"/>
      <c r="D61" s="323"/>
      <c r="E61" s="323"/>
      <c r="F61" s="323"/>
      <c r="G61" s="353"/>
      <c r="H61" s="354"/>
      <c r="I61" s="353"/>
      <c r="J61" s="354"/>
      <c r="K61" s="353"/>
      <c r="L61" s="354"/>
      <c r="M61" s="353"/>
      <c r="N61" s="354"/>
      <c r="O61" s="398"/>
      <c r="P61" s="397"/>
      <c r="Q61" s="323"/>
      <c r="R61" s="323"/>
      <c r="S61" s="323"/>
      <c r="T61" s="323"/>
      <c r="U61" s="323"/>
    </row>
    <row r="62" spans="1:21" ht="15.75" x14ac:dyDescent="0.25">
      <c r="A62" s="635"/>
      <c r="B62" s="635"/>
      <c r="C62" s="323"/>
      <c r="D62" s="323"/>
      <c r="E62" s="323"/>
      <c r="F62" s="323"/>
      <c r="G62" s="353"/>
      <c r="H62" s="354"/>
      <c r="I62" s="353"/>
      <c r="J62" s="354"/>
      <c r="K62" s="353"/>
      <c r="L62" s="354"/>
      <c r="M62" s="353"/>
      <c r="N62" s="354"/>
      <c r="O62" s="398">
        <f t="shared" si="0"/>
        <v>0</v>
      </c>
      <c r="P62" s="397">
        <f t="shared" si="0"/>
        <v>0</v>
      </c>
      <c r="Q62" s="323"/>
      <c r="R62" s="323"/>
      <c r="S62" s="323"/>
      <c r="T62" s="323"/>
      <c r="U62" s="323"/>
    </row>
    <row r="63" spans="1:21" ht="15.75" x14ac:dyDescent="0.25">
      <c r="A63" s="633" t="s">
        <v>1488</v>
      </c>
      <c r="B63" s="408"/>
      <c r="C63" s="323"/>
      <c r="D63" s="323"/>
      <c r="E63" s="323"/>
      <c r="F63" s="323"/>
      <c r="G63" s="353"/>
      <c r="H63" s="354"/>
      <c r="I63" s="353"/>
      <c r="J63" s="354"/>
      <c r="K63" s="353"/>
      <c r="L63" s="354"/>
      <c r="M63" s="353"/>
      <c r="N63" s="354"/>
      <c r="O63" s="398">
        <f t="shared" ref="O63:P69" si="3">G63+I63+K63+M63</f>
        <v>0</v>
      </c>
      <c r="P63" s="397">
        <f t="shared" si="3"/>
        <v>0</v>
      </c>
      <c r="Q63" s="323"/>
      <c r="R63" s="323"/>
      <c r="S63" s="323"/>
      <c r="T63" s="323"/>
      <c r="U63" s="323"/>
    </row>
    <row r="64" spans="1:21" ht="15.75" x14ac:dyDescent="0.25">
      <c r="A64" s="634"/>
      <c r="B64" s="408"/>
      <c r="C64" s="323"/>
      <c r="D64" s="323"/>
      <c r="E64" s="323"/>
      <c r="F64" s="323"/>
      <c r="G64" s="353"/>
      <c r="H64" s="354"/>
      <c r="I64" s="353"/>
      <c r="J64" s="354"/>
      <c r="K64" s="353"/>
      <c r="L64" s="354"/>
      <c r="M64" s="353"/>
      <c r="N64" s="354"/>
      <c r="O64" s="398"/>
      <c r="P64" s="397"/>
      <c r="Q64" s="323"/>
      <c r="R64" s="323"/>
      <c r="S64" s="323"/>
      <c r="T64" s="323"/>
      <c r="U64" s="323"/>
    </row>
    <row r="65" spans="1:21" ht="15.75" x14ac:dyDescent="0.25">
      <c r="A65" s="634"/>
      <c r="B65" s="408"/>
      <c r="C65" s="323"/>
      <c r="D65" s="323"/>
      <c r="E65" s="323"/>
      <c r="F65" s="323"/>
      <c r="G65" s="353"/>
      <c r="H65" s="354"/>
      <c r="I65" s="353"/>
      <c r="J65" s="354"/>
      <c r="K65" s="353"/>
      <c r="L65" s="354"/>
      <c r="M65" s="353"/>
      <c r="N65" s="354"/>
      <c r="O65" s="398"/>
      <c r="P65" s="397"/>
      <c r="Q65" s="323"/>
      <c r="R65" s="323"/>
      <c r="S65" s="323"/>
      <c r="T65" s="323"/>
      <c r="U65" s="323"/>
    </row>
    <row r="66" spans="1:21" ht="15.75" x14ac:dyDescent="0.25">
      <c r="A66" s="634"/>
      <c r="B66" s="408"/>
      <c r="C66" s="323"/>
      <c r="D66" s="323"/>
      <c r="E66" s="323"/>
      <c r="F66" s="323"/>
      <c r="G66" s="353"/>
      <c r="H66" s="354"/>
      <c r="I66" s="353"/>
      <c r="J66" s="354"/>
      <c r="K66" s="353"/>
      <c r="L66" s="354"/>
      <c r="M66" s="353"/>
      <c r="N66" s="354"/>
      <c r="O66" s="398"/>
      <c r="P66" s="397"/>
      <c r="Q66" s="323"/>
      <c r="R66" s="323"/>
      <c r="S66" s="323"/>
      <c r="T66" s="323"/>
      <c r="U66" s="323"/>
    </row>
    <row r="67" spans="1:21" ht="15.75" x14ac:dyDescent="0.25">
      <c r="A67" s="634"/>
      <c r="B67" s="408"/>
      <c r="C67" s="323"/>
      <c r="D67" s="323"/>
      <c r="E67" s="323"/>
      <c r="F67" s="323"/>
      <c r="G67" s="353"/>
      <c r="H67" s="354"/>
      <c r="I67" s="353"/>
      <c r="J67" s="354"/>
      <c r="K67" s="353"/>
      <c r="L67" s="354"/>
      <c r="M67" s="353"/>
      <c r="N67" s="354"/>
      <c r="O67" s="398"/>
      <c r="P67" s="397"/>
      <c r="Q67" s="323"/>
      <c r="R67" s="323"/>
      <c r="S67" s="323"/>
      <c r="T67" s="323"/>
      <c r="U67" s="323"/>
    </row>
    <row r="68" spans="1:21" ht="15.75" x14ac:dyDescent="0.25">
      <c r="A68" s="634"/>
      <c r="B68" s="408"/>
      <c r="C68" s="323"/>
      <c r="D68" s="323"/>
      <c r="E68" s="323"/>
      <c r="F68" s="323"/>
      <c r="G68" s="353"/>
      <c r="H68" s="354"/>
      <c r="I68" s="353"/>
      <c r="J68" s="354"/>
      <c r="K68" s="353"/>
      <c r="L68" s="354"/>
      <c r="M68" s="353"/>
      <c r="N68" s="354"/>
      <c r="O68" s="398">
        <f t="shared" si="3"/>
        <v>0</v>
      </c>
      <c r="P68" s="397">
        <f t="shared" si="3"/>
        <v>0</v>
      </c>
      <c r="Q68" s="323"/>
      <c r="R68" s="323"/>
      <c r="S68" s="323"/>
      <c r="T68" s="323"/>
      <c r="U68" s="323"/>
    </row>
    <row r="69" spans="1:21" ht="15.75" x14ac:dyDescent="0.25">
      <c r="A69" s="635"/>
      <c r="B69" s="408"/>
      <c r="C69" s="323"/>
      <c r="D69" s="323"/>
      <c r="E69" s="323"/>
      <c r="F69" s="323"/>
      <c r="G69" s="323"/>
      <c r="H69" s="354"/>
      <c r="I69" s="323"/>
      <c r="J69" s="354"/>
      <c r="K69" s="323"/>
      <c r="L69" s="354"/>
      <c r="M69" s="323"/>
      <c r="N69" s="354"/>
      <c r="O69" s="398">
        <f t="shared" si="3"/>
        <v>0</v>
      </c>
      <c r="P69" s="397">
        <f t="shared" si="3"/>
        <v>0</v>
      </c>
      <c r="Q69" s="323"/>
      <c r="R69" s="71"/>
      <c r="S69" s="323"/>
      <c r="T69" s="323"/>
      <c r="U69" s="323"/>
    </row>
    <row r="70" spans="1:21" ht="15.75" x14ac:dyDescent="0.25">
      <c r="A70" s="293"/>
      <c r="B70" s="294"/>
      <c r="C70" s="294"/>
      <c r="D70" s="293" t="s">
        <v>1473</v>
      </c>
      <c r="E70" s="294"/>
      <c r="F70" s="295"/>
      <c r="G70" s="75">
        <f t="shared" ref="G70:P70" si="4">SUM(G10:G69)</f>
        <v>0</v>
      </c>
      <c r="H70" s="233">
        <f t="shared" si="4"/>
        <v>0</v>
      </c>
      <c r="I70" s="75">
        <f t="shared" si="4"/>
        <v>0</v>
      </c>
      <c r="J70" s="233">
        <f t="shared" si="4"/>
        <v>0</v>
      </c>
      <c r="K70" s="75">
        <f t="shared" si="4"/>
        <v>0</v>
      </c>
      <c r="L70" s="233">
        <f t="shared" si="4"/>
        <v>0</v>
      </c>
      <c r="M70" s="75">
        <f t="shared" si="4"/>
        <v>0</v>
      </c>
      <c r="N70" s="233">
        <f t="shared" si="4"/>
        <v>0</v>
      </c>
      <c r="O70" s="233">
        <f t="shared" si="4"/>
        <v>0</v>
      </c>
      <c r="P70" s="233">
        <f t="shared" si="4"/>
        <v>0</v>
      </c>
      <c r="Q70" s="68"/>
      <c r="R70" s="68"/>
      <c r="S70" s="68"/>
      <c r="T70" s="68"/>
      <c r="U70" s="68"/>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D6:D8"/>
    <mergeCell ref="E6:E8"/>
    <mergeCell ref="S6:S8"/>
    <mergeCell ref="T6:T8"/>
    <mergeCell ref="U6:U8"/>
    <mergeCell ref="E1:L1"/>
    <mergeCell ref="F6:F8"/>
    <mergeCell ref="G6:N6"/>
    <mergeCell ref="Q6:Q8"/>
    <mergeCell ref="R6:R8"/>
    <mergeCell ref="O6:P7"/>
    <mergeCell ref="G7:H7"/>
    <mergeCell ref="I7:J7"/>
    <mergeCell ref="K7:L7"/>
    <mergeCell ref="M7:N7"/>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16" activePane="bottomLeft" state="frozen"/>
      <selection activeCell="K7" sqref="K7"/>
      <selection pane="bottomLeft" activeCell="C18" sqref="C18"/>
    </sheetView>
  </sheetViews>
  <sheetFormatPr baseColWidth="10" defaultColWidth="11.42578125" defaultRowHeight="15" x14ac:dyDescent="0.25"/>
  <cols>
    <col min="1" max="1" width="35.7109375" style="458" customWidth="1"/>
    <col min="2" max="2" width="35.85546875" style="458" customWidth="1"/>
    <col min="3" max="6" width="27.42578125" style="458" customWidth="1"/>
    <col min="7" max="7" width="15.28515625" style="458" customWidth="1"/>
    <col min="8" max="8" width="11.42578125" style="231"/>
    <col min="9" max="9" width="15.28515625" style="458" customWidth="1"/>
    <col min="10" max="10" width="18.85546875" style="231" customWidth="1"/>
    <col min="11" max="11" width="11.42578125" style="458"/>
    <col min="12" max="12" width="11.42578125" style="231"/>
    <col min="13" max="13" width="11.42578125" style="458"/>
    <col min="14" max="14" width="11.42578125" style="231"/>
    <col min="15" max="15" width="15.28515625" style="458" customWidth="1"/>
    <col min="16" max="16" width="18.28515625" style="231" customWidth="1"/>
    <col min="17" max="17" width="14.140625" style="458" hidden="1" customWidth="1"/>
    <col min="18" max="20" width="14.140625" style="458" customWidth="1"/>
    <col min="21" max="21" width="17" style="458" customWidth="1"/>
    <col min="22" max="16384" width="11.42578125" style="458"/>
  </cols>
  <sheetData>
    <row r="1" spans="1:42" ht="21" x14ac:dyDescent="0.25">
      <c r="A1" s="403"/>
      <c r="B1" s="403"/>
      <c r="C1" s="403"/>
      <c r="D1" s="403"/>
      <c r="E1" s="691" t="s">
        <v>1507</v>
      </c>
      <c r="F1" s="691"/>
      <c r="G1" s="691"/>
      <c r="H1" s="691"/>
      <c r="I1" s="691"/>
      <c r="J1" s="691"/>
      <c r="K1" s="691"/>
      <c r="L1" s="691"/>
      <c r="M1" s="404"/>
      <c r="N1" s="404"/>
      <c r="O1" s="404"/>
      <c r="P1" s="404"/>
      <c r="Q1" s="404"/>
      <c r="R1" s="404"/>
      <c r="S1" s="404"/>
      <c r="T1" s="404"/>
      <c r="U1" s="404"/>
      <c r="V1" s="404"/>
      <c r="W1" s="404"/>
      <c r="X1" s="404"/>
      <c r="Y1" s="404"/>
      <c r="Z1" s="404"/>
      <c r="AA1" s="404"/>
      <c r="AB1" s="403"/>
      <c r="AC1" s="403"/>
      <c r="AD1" s="403"/>
      <c r="AE1" s="403"/>
      <c r="AF1" s="403"/>
      <c r="AG1" s="403"/>
      <c r="AH1" s="403"/>
      <c r="AI1" s="403"/>
      <c r="AJ1" s="403"/>
      <c r="AK1" s="403"/>
      <c r="AL1" s="403"/>
      <c r="AM1" s="403"/>
      <c r="AN1" s="403"/>
      <c r="AO1" s="403"/>
      <c r="AP1" s="403"/>
    </row>
    <row r="2" spans="1:42" ht="18.75" x14ac:dyDescent="0.25">
      <c r="A2" s="402" t="s">
        <v>1355</v>
      </c>
      <c r="B2" s="403"/>
      <c r="C2" s="403"/>
      <c r="D2" s="403"/>
      <c r="E2" s="403"/>
      <c r="F2" s="403"/>
      <c r="G2" s="404"/>
      <c r="H2" s="405"/>
      <c r="I2" s="404"/>
      <c r="J2" s="404"/>
      <c r="K2" s="404"/>
      <c r="L2" s="404"/>
      <c r="M2" s="404"/>
      <c r="N2" s="404"/>
      <c r="O2" s="404"/>
      <c r="P2" s="404"/>
      <c r="Q2" s="404"/>
      <c r="R2" s="404"/>
      <c r="S2" s="404"/>
      <c r="T2" s="404"/>
      <c r="U2" s="404"/>
      <c r="V2" s="404"/>
      <c r="W2" s="404"/>
      <c r="X2" s="404"/>
      <c r="Y2" s="404"/>
      <c r="Z2" s="404"/>
      <c r="AA2" s="404"/>
      <c r="AB2" s="403"/>
      <c r="AC2" s="403"/>
      <c r="AD2" s="403"/>
      <c r="AE2" s="403"/>
      <c r="AF2" s="403"/>
      <c r="AG2" s="403"/>
      <c r="AH2" s="403"/>
      <c r="AI2" s="403"/>
      <c r="AJ2" s="403"/>
      <c r="AK2" s="403"/>
      <c r="AL2" s="403"/>
      <c r="AM2" s="403"/>
      <c r="AN2" s="403"/>
      <c r="AO2" s="403"/>
      <c r="AP2" s="403"/>
    </row>
    <row r="3" spans="1:42" ht="18.75" x14ac:dyDescent="0.25">
      <c r="A3" s="402" t="s">
        <v>1503</v>
      </c>
      <c r="B3" s="403"/>
      <c r="C3" s="403"/>
      <c r="D3" s="403"/>
      <c r="E3" s="403"/>
      <c r="F3" s="403"/>
      <c r="G3" s="404"/>
      <c r="H3" s="405"/>
      <c r="I3" s="404"/>
      <c r="J3" s="404"/>
      <c r="K3" s="404"/>
      <c r="L3" s="404"/>
      <c r="M3" s="404"/>
      <c r="N3" s="404"/>
      <c r="O3" s="404"/>
      <c r="P3" s="404"/>
      <c r="Q3" s="404"/>
      <c r="R3" s="404"/>
      <c r="S3" s="404"/>
      <c r="T3" s="404"/>
      <c r="U3" s="404"/>
      <c r="V3" s="404"/>
      <c r="W3" s="404"/>
      <c r="X3" s="404"/>
      <c r="Y3" s="404"/>
      <c r="Z3" s="404"/>
      <c r="AA3" s="404"/>
      <c r="AB3" s="403"/>
      <c r="AC3" s="403"/>
      <c r="AD3" s="403"/>
      <c r="AE3" s="403"/>
      <c r="AF3" s="403"/>
      <c r="AG3" s="403"/>
      <c r="AH3" s="403"/>
      <c r="AI3" s="403"/>
      <c r="AJ3" s="403"/>
      <c r="AK3" s="403"/>
      <c r="AL3" s="403"/>
      <c r="AM3" s="403"/>
      <c r="AN3" s="403"/>
      <c r="AO3" s="403"/>
      <c r="AP3" s="403"/>
    </row>
    <row r="4" spans="1:42" s="403" customFormat="1" ht="18.75" x14ac:dyDescent="0.25">
      <c r="A4" s="402" t="s">
        <v>1504</v>
      </c>
      <c r="G4" s="404"/>
      <c r="H4" s="405"/>
      <c r="I4" s="404"/>
      <c r="J4" s="404"/>
      <c r="K4" s="404"/>
      <c r="L4" s="404"/>
      <c r="M4" s="404"/>
      <c r="N4" s="404"/>
      <c r="O4" s="404"/>
      <c r="P4" s="404"/>
      <c r="Q4" s="404"/>
      <c r="R4" s="404"/>
      <c r="S4" s="404"/>
      <c r="T4" s="404"/>
      <c r="U4" s="404"/>
      <c r="V4" s="404"/>
      <c r="W4" s="404"/>
      <c r="X4" s="404"/>
      <c r="Y4" s="404"/>
      <c r="Z4" s="404"/>
      <c r="AA4" s="404"/>
    </row>
    <row r="5" spans="1:42" s="403" customFormat="1" ht="18.75" x14ac:dyDescent="0.25">
      <c r="A5" s="402" t="s">
        <v>1505</v>
      </c>
      <c r="G5" s="404"/>
      <c r="H5" s="405"/>
      <c r="I5" s="404"/>
      <c r="J5" s="404"/>
      <c r="K5" s="404"/>
      <c r="L5" s="404"/>
      <c r="M5" s="404"/>
      <c r="N5" s="404"/>
      <c r="O5" s="404"/>
      <c r="P5" s="404"/>
      <c r="Q5" s="404"/>
      <c r="R5" s="404"/>
      <c r="S5" s="404"/>
      <c r="T5" s="404"/>
      <c r="U5" s="404"/>
      <c r="V5" s="404"/>
      <c r="W5" s="404"/>
      <c r="X5" s="404"/>
      <c r="Y5" s="404"/>
      <c r="Z5" s="404"/>
      <c r="AA5" s="404"/>
    </row>
    <row r="6" spans="1:42" s="403" customFormat="1" x14ac:dyDescent="0.25">
      <c r="A6" s="407" t="s">
        <v>1506</v>
      </c>
      <c r="B6" s="407"/>
      <c r="C6" s="407"/>
      <c r="D6" s="407"/>
      <c r="E6" s="407"/>
      <c r="F6" s="407"/>
      <c r="G6" s="407"/>
      <c r="H6" s="407"/>
      <c r="I6" s="407"/>
      <c r="J6" s="407"/>
      <c r="K6" s="407"/>
      <c r="L6" s="407"/>
      <c r="M6" s="407"/>
      <c r="N6" s="407"/>
      <c r="O6" s="407"/>
      <c r="P6" s="407"/>
      <c r="Q6" s="407"/>
      <c r="R6" s="407"/>
      <c r="S6" s="407"/>
      <c r="T6" s="407"/>
      <c r="U6" s="407"/>
    </row>
    <row r="7" spans="1:42" ht="15" customHeight="1" x14ac:dyDescent="0.25">
      <c r="A7" s="630" t="s">
        <v>97</v>
      </c>
      <c r="B7" s="632" t="s">
        <v>111</v>
      </c>
      <c r="C7" s="642" t="s">
        <v>86</v>
      </c>
      <c r="D7" s="642" t="s">
        <v>87</v>
      </c>
      <c r="E7" s="642" t="s">
        <v>392</v>
      </c>
      <c r="F7" s="642" t="s">
        <v>88</v>
      </c>
      <c r="G7" s="645" t="s">
        <v>100</v>
      </c>
      <c r="H7" s="647"/>
      <c r="I7" s="647"/>
      <c r="J7" s="647"/>
      <c r="K7" s="647"/>
      <c r="L7" s="647"/>
      <c r="M7" s="647"/>
      <c r="N7" s="646"/>
      <c r="O7" s="651" t="s">
        <v>101</v>
      </c>
      <c r="P7" s="652"/>
      <c r="Q7" s="632" t="s">
        <v>102</v>
      </c>
      <c r="R7" s="632" t="s">
        <v>103</v>
      </c>
      <c r="S7" s="632" t="s">
        <v>110</v>
      </c>
      <c r="T7" s="632" t="s">
        <v>109</v>
      </c>
      <c r="U7" s="648" t="s">
        <v>89</v>
      </c>
    </row>
    <row r="8" spans="1:42" ht="15" customHeight="1" x14ac:dyDescent="0.25">
      <c r="A8" s="630"/>
      <c r="B8" s="630"/>
      <c r="C8" s="643"/>
      <c r="D8" s="643"/>
      <c r="E8" s="643"/>
      <c r="F8" s="643"/>
      <c r="G8" s="645" t="s">
        <v>104</v>
      </c>
      <c r="H8" s="646"/>
      <c r="I8" s="645" t="s">
        <v>105</v>
      </c>
      <c r="J8" s="646"/>
      <c r="K8" s="645" t="s">
        <v>106</v>
      </c>
      <c r="L8" s="646"/>
      <c r="M8" s="645" t="s">
        <v>107</v>
      </c>
      <c r="N8" s="646"/>
      <c r="O8" s="653"/>
      <c r="P8" s="654"/>
      <c r="Q8" s="630"/>
      <c r="R8" s="630"/>
      <c r="S8" s="630"/>
      <c r="T8" s="630"/>
      <c r="U8" s="649"/>
    </row>
    <row r="9" spans="1:42" ht="25.5" x14ac:dyDescent="0.25">
      <c r="A9" s="631"/>
      <c r="B9" s="631"/>
      <c r="C9" s="644"/>
      <c r="D9" s="644"/>
      <c r="E9" s="644"/>
      <c r="F9" s="644"/>
      <c r="G9" s="434" t="s">
        <v>108</v>
      </c>
      <c r="H9" s="434" t="s">
        <v>12</v>
      </c>
      <c r="I9" s="434" t="s">
        <v>108</v>
      </c>
      <c r="J9" s="434" t="s">
        <v>12</v>
      </c>
      <c r="K9" s="434" t="s">
        <v>108</v>
      </c>
      <c r="L9" s="434" t="s">
        <v>12</v>
      </c>
      <c r="M9" s="434" t="s">
        <v>108</v>
      </c>
      <c r="N9" s="434" t="s">
        <v>12</v>
      </c>
      <c r="O9" s="434" t="s">
        <v>108</v>
      </c>
      <c r="P9" s="434" t="s">
        <v>12</v>
      </c>
      <c r="Q9" s="631"/>
      <c r="R9" s="631"/>
      <c r="S9" s="631"/>
      <c r="T9" s="631"/>
      <c r="U9" s="650"/>
    </row>
    <row r="10" spans="1:42" ht="15.75" x14ac:dyDescent="0.25">
      <c r="A10" s="493"/>
      <c r="B10" s="494"/>
      <c r="C10" s="437"/>
      <c r="D10" s="437"/>
      <c r="E10" s="438"/>
      <c r="F10" s="437"/>
      <c r="G10" s="439"/>
      <c r="H10" s="439"/>
      <c r="I10" s="439"/>
      <c r="J10" s="439"/>
      <c r="K10" s="439"/>
      <c r="L10" s="439"/>
      <c r="M10" s="439"/>
      <c r="N10" s="439"/>
      <c r="O10" s="439"/>
      <c r="P10" s="439"/>
      <c r="Q10" s="440"/>
      <c r="R10" s="440"/>
      <c r="S10" s="440"/>
      <c r="T10" s="440"/>
      <c r="U10" s="441"/>
    </row>
    <row r="11" spans="1:42" s="492" customFormat="1" ht="21.75" customHeight="1" x14ac:dyDescent="0.25">
      <c r="A11" s="640" t="s">
        <v>1503</v>
      </c>
      <c r="B11" s="692" t="s">
        <v>1531</v>
      </c>
      <c r="C11" s="487"/>
      <c r="D11" s="487"/>
      <c r="E11" s="488"/>
      <c r="F11" s="487"/>
      <c r="G11" s="489"/>
      <c r="H11" s="489"/>
      <c r="I11" s="489"/>
      <c r="J11" s="489"/>
      <c r="K11" s="489"/>
      <c r="L11" s="489"/>
      <c r="M11" s="489"/>
      <c r="N11" s="489"/>
      <c r="O11" s="489"/>
      <c r="P11" s="489"/>
      <c r="Q11" s="490"/>
      <c r="R11" s="490"/>
      <c r="S11" s="490"/>
      <c r="T11" s="490"/>
      <c r="U11" s="491"/>
    </row>
    <row r="12" spans="1:42" s="492" customFormat="1" ht="15.75" x14ac:dyDescent="0.25">
      <c r="A12" s="640"/>
      <c r="B12" s="693"/>
      <c r="C12" s="487"/>
      <c r="D12" s="487"/>
      <c r="E12" s="488"/>
      <c r="F12" s="487"/>
      <c r="G12" s="489"/>
      <c r="H12" s="489"/>
      <c r="I12" s="489"/>
      <c r="J12" s="489"/>
      <c r="K12" s="489"/>
      <c r="L12" s="489"/>
      <c r="M12" s="489"/>
      <c r="N12" s="489"/>
      <c r="O12" s="489"/>
      <c r="P12" s="489"/>
      <c r="Q12" s="490"/>
      <c r="R12" s="490"/>
      <c r="S12" s="490"/>
      <c r="T12" s="490"/>
      <c r="U12" s="491"/>
    </row>
    <row r="13" spans="1:42" s="492" customFormat="1" ht="15.75" x14ac:dyDescent="0.25">
      <c r="A13" s="640"/>
      <c r="B13" s="693"/>
      <c r="C13" s="487"/>
      <c r="D13" s="487"/>
      <c r="E13" s="488"/>
      <c r="F13" s="487"/>
      <c r="G13" s="489"/>
      <c r="H13" s="489"/>
      <c r="I13" s="489"/>
      <c r="J13" s="489"/>
      <c r="K13" s="489"/>
      <c r="L13" s="489"/>
      <c r="M13" s="489"/>
      <c r="N13" s="489"/>
      <c r="O13" s="489"/>
      <c r="P13" s="489"/>
      <c r="Q13" s="490"/>
      <c r="R13" s="490"/>
      <c r="S13" s="490"/>
      <c r="T13" s="490"/>
      <c r="U13" s="491"/>
    </row>
    <row r="14" spans="1:42" s="492" customFormat="1" ht="15.75" x14ac:dyDescent="0.25">
      <c r="A14" s="640"/>
      <c r="B14" s="693"/>
      <c r="C14" s="487"/>
      <c r="D14" s="487"/>
      <c r="E14" s="488"/>
      <c r="F14" s="487"/>
      <c r="G14" s="489"/>
      <c r="H14" s="489"/>
      <c r="I14" s="489"/>
      <c r="J14" s="489"/>
      <c r="K14" s="489"/>
      <c r="L14" s="489"/>
      <c r="M14" s="489"/>
      <c r="N14" s="489"/>
      <c r="O14" s="489"/>
      <c r="P14" s="489"/>
      <c r="Q14" s="490"/>
      <c r="R14" s="490"/>
      <c r="S14" s="490"/>
      <c r="T14" s="490"/>
      <c r="U14" s="491"/>
    </row>
    <row r="15" spans="1:42" s="492" customFormat="1" ht="15.75" x14ac:dyDescent="0.25">
      <c r="A15" s="640"/>
      <c r="B15" s="693"/>
      <c r="C15" s="487"/>
      <c r="D15" s="487"/>
      <c r="E15" s="488"/>
      <c r="F15" s="487"/>
      <c r="G15" s="489"/>
      <c r="H15" s="489"/>
      <c r="I15" s="489"/>
      <c r="J15" s="489"/>
      <c r="K15" s="489"/>
      <c r="L15" s="489"/>
      <c r="M15" s="489"/>
      <c r="N15" s="489"/>
      <c r="O15" s="489"/>
      <c r="P15" s="489"/>
      <c r="Q15" s="490"/>
      <c r="R15" s="490"/>
      <c r="S15" s="490"/>
      <c r="T15" s="490"/>
      <c r="U15" s="491"/>
    </row>
    <row r="16" spans="1:42" s="492" customFormat="1" ht="15.75" x14ac:dyDescent="0.25">
      <c r="A16" s="640"/>
      <c r="B16" s="693"/>
      <c r="C16" s="487"/>
      <c r="D16" s="487"/>
      <c r="E16" s="488"/>
      <c r="F16" s="487"/>
      <c r="G16" s="489"/>
      <c r="H16" s="489"/>
      <c r="I16" s="489"/>
      <c r="J16" s="489"/>
      <c r="K16" s="489"/>
      <c r="L16" s="489"/>
      <c r="M16" s="489"/>
      <c r="N16" s="489"/>
      <c r="O16" s="489"/>
      <c r="P16" s="489"/>
      <c r="Q16" s="490"/>
      <c r="R16" s="490"/>
      <c r="S16" s="490"/>
      <c r="T16" s="490"/>
      <c r="U16" s="491"/>
    </row>
    <row r="17" spans="1:21" s="492" customFormat="1" ht="15.75" hidden="1" x14ac:dyDescent="0.25">
      <c r="A17" s="640"/>
      <c r="B17" s="694"/>
      <c r="C17" s="487"/>
      <c r="D17" s="487"/>
      <c r="E17" s="488"/>
      <c r="F17" s="487"/>
      <c r="G17" s="489"/>
      <c r="H17" s="489"/>
      <c r="I17" s="489"/>
      <c r="J17" s="489"/>
      <c r="K17" s="489"/>
      <c r="L17" s="489"/>
      <c r="M17" s="489"/>
      <c r="N17" s="489"/>
      <c r="O17" s="489"/>
      <c r="P17" s="489"/>
      <c r="Q17" s="490"/>
      <c r="R17" s="490"/>
      <c r="S17" s="490"/>
      <c r="T17" s="490"/>
      <c r="U17" s="491"/>
    </row>
    <row r="18" spans="1:21" ht="15.75" customHeight="1" x14ac:dyDescent="0.25">
      <c r="A18" s="640"/>
      <c r="B18" s="633" t="s">
        <v>1517</v>
      </c>
      <c r="C18" s="483"/>
      <c r="D18" s="483"/>
      <c r="E18" s="483"/>
      <c r="F18" s="359"/>
      <c r="G18" s="484"/>
      <c r="H18" s="485"/>
      <c r="I18" s="484"/>
      <c r="J18" s="485"/>
      <c r="K18" s="484"/>
      <c r="L18" s="485"/>
      <c r="M18" s="484"/>
      <c r="N18" s="485"/>
      <c r="O18" s="398">
        <f t="shared" ref="O18:P22" si="0">G18+I18+K18+M18</f>
        <v>0</v>
      </c>
      <c r="P18" s="397">
        <f t="shared" si="0"/>
        <v>0</v>
      </c>
      <c r="Q18" s="359"/>
      <c r="R18" s="359"/>
      <c r="S18" s="359"/>
      <c r="T18" s="359"/>
      <c r="U18" s="359"/>
    </row>
    <row r="19" spans="1:21" ht="15.75" x14ac:dyDescent="0.25">
      <c r="A19" s="640"/>
      <c r="B19" s="634"/>
      <c r="C19" s="483"/>
      <c r="D19" s="483"/>
      <c r="E19" s="483"/>
      <c r="F19" s="359"/>
      <c r="G19" s="484"/>
      <c r="H19" s="485"/>
      <c r="I19" s="484"/>
      <c r="J19" s="485"/>
      <c r="K19" s="484"/>
      <c r="L19" s="485"/>
      <c r="M19" s="484"/>
      <c r="N19" s="485"/>
      <c r="O19" s="398">
        <f t="shared" si="0"/>
        <v>0</v>
      </c>
      <c r="P19" s="397">
        <f t="shared" si="0"/>
        <v>0</v>
      </c>
      <c r="Q19" s="359"/>
      <c r="R19" s="359"/>
      <c r="S19" s="359"/>
      <c r="T19" s="359"/>
      <c r="U19" s="359"/>
    </row>
    <row r="20" spans="1:21" ht="15.75" x14ac:dyDescent="0.25">
      <c r="A20" s="640"/>
      <c r="B20" s="634"/>
      <c r="C20" s="483"/>
      <c r="D20" s="483"/>
      <c r="E20" s="483"/>
      <c r="F20" s="359"/>
      <c r="G20" s="484"/>
      <c r="H20" s="485"/>
      <c r="I20" s="484"/>
      <c r="J20" s="485"/>
      <c r="K20" s="484"/>
      <c r="L20" s="485"/>
      <c r="M20" s="484"/>
      <c r="N20" s="485"/>
      <c r="O20" s="398">
        <f t="shared" si="0"/>
        <v>0</v>
      </c>
      <c r="P20" s="397">
        <f t="shared" si="0"/>
        <v>0</v>
      </c>
      <c r="Q20" s="359"/>
      <c r="R20" s="359"/>
      <c r="S20" s="359"/>
      <c r="T20" s="359"/>
      <c r="U20" s="359"/>
    </row>
    <row r="21" spans="1:21" ht="15.75" x14ac:dyDescent="0.25">
      <c r="A21" s="640"/>
      <c r="B21" s="634"/>
      <c r="C21" s="483"/>
      <c r="D21" s="483"/>
      <c r="E21" s="483"/>
      <c r="F21" s="359"/>
      <c r="G21" s="484"/>
      <c r="H21" s="485"/>
      <c r="I21" s="484"/>
      <c r="J21" s="485"/>
      <c r="K21" s="484"/>
      <c r="L21" s="485"/>
      <c r="M21" s="484"/>
      <c r="N21" s="485"/>
      <c r="O21" s="398">
        <f t="shared" si="0"/>
        <v>0</v>
      </c>
      <c r="P21" s="397">
        <f t="shared" si="0"/>
        <v>0</v>
      </c>
      <c r="Q21" s="359"/>
      <c r="R21" s="359"/>
      <c r="S21" s="359"/>
      <c r="T21" s="359"/>
      <c r="U21" s="359"/>
    </row>
    <row r="22" spans="1:21" ht="15.75" x14ac:dyDescent="0.25">
      <c r="A22" s="640"/>
      <c r="B22" s="633" t="s">
        <v>1518</v>
      </c>
      <c r="C22" s="483"/>
      <c r="D22" s="483"/>
      <c r="E22" s="483"/>
      <c r="F22" s="359"/>
      <c r="G22" s="484"/>
      <c r="H22" s="485"/>
      <c r="I22" s="484"/>
      <c r="J22" s="485"/>
      <c r="K22" s="484"/>
      <c r="L22" s="485"/>
      <c r="M22" s="484"/>
      <c r="N22" s="485"/>
      <c r="O22" s="398">
        <f t="shared" si="0"/>
        <v>0</v>
      </c>
      <c r="P22" s="397">
        <f t="shared" si="0"/>
        <v>0</v>
      </c>
      <c r="Q22" s="359"/>
      <c r="R22" s="359"/>
      <c r="S22" s="359"/>
      <c r="T22" s="359"/>
      <c r="U22" s="359"/>
    </row>
    <row r="23" spans="1:21" ht="15.75" x14ac:dyDescent="0.25">
      <c r="A23" s="640"/>
      <c r="B23" s="634"/>
      <c r="C23" s="483"/>
      <c r="D23" s="483"/>
      <c r="E23" s="483"/>
      <c r="F23" s="359"/>
      <c r="G23" s="484"/>
      <c r="H23" s="485"/>
      <c r="I23" s="484"/>
      <c r="J23" s="485"/>
      <c r="K23" s="484"/>
      <c r="L23" s="485"/>
      <c r="M23" s="484"/>
      <c r="N23" s="485"/>
      <c r="O23" s="398">
        <f t="shared" ref="O23:O72" si="1">G23+I23+K23+M23</f>
        <v>0</v>
      </c>
      <c r="P23" s="397">
        <f t="shared" ref="P23:P72" si="2">H23+J23+L23+N23</f>
        <v>0</v>
      </c>
      <c r="Q23" s="359"/>
      <c r="R23" s="359"/>
      <c r="S23" s="359"/>
      <c r="T23" s="359"/>
      <c r="U23" s="359"/>
    </row>
    <row r="24" spans="1:21" ht="15.75" x14ac:dyDescent="0.25">
      <c r="A24" s="640"/>
      <c r="B24" s="634"/>
      <c r="C24" s="483"/>
      <c r="D24" s="483"/>
      <c r="E24" s="483"/>
      <c r="F24" s="359"/>
      <c r="G24" s="484"/>
      <c r="H24" s="485"/>
      <c r="I24" s="484"/>
      <c r="J24" s="485"/>
      <c r="K24" s="484"/>
      <c r="L24" s="485"/>
      <c r="M24" s="484"/>
      <c r="N24" s="485"/>
      <c r="O24" s="398">
        <f t="shared" si="1"/>
        <v>0</v>
      </c>
      <c r="P24" s="397">
        <f t="shared" si="2"/>
        <v>0</v>
      </c>
      <c r="Q24" s="359"/>
      <c r="R24" s="359"/>
      <c r="S24" s="359"/>
      <c r="T24" s="359"/>
      <c r="U24" s="359"/>
    </row>
    <row r="25" spans="1:21" ht="15.75" x14ac:dyDescent="0.25">
      <c r="A25" s="640"/>
      <c r="B25" s="635"/>
      <c r="C25" s="483"/>
      <c r="D25" s="483"/>
      <c r="E25" s="483"/>
      <c r="F25" s="359"/>
      <c r="G25" s="484"/>
      <c r="H25" s="485"/>
      <c r="I25" s="484"/>
      <c r="J25" s="485"/>
      <c r="K25" s="484"/>
      <c r="L25" s="485"/>
      <c r="M25" s="484"/>
      <c r="N25" s="485"/>
      <c r="O25" s="398">
        <f t="shared" si="1"/>
        <v>0</v>
      </c>
      <c r="P25" s="397">
        <f t="shared" si="2"/>
        <v>0</v>
      </c>
      <c r="Q25" s="359"/>
      <c r="R25" s="359"/>
      <c r="S25" s="359"/>
      <c r="T25" s="359"/>
      <c r="U25" s="359"/>
    </row>
    <row r="26" spans="1:21" ht="15.75" x14ac:dyDescent="0.25">
      <c r="A26" s="640"/>
      <c r="B26" s="633" t="s">
        <v>1519</v>
      </c>
      <c r="C26" s="483"/>
      <c r="D26" s="483"/>
      <c r="E26" s="483"/>
      <c r="F26" s="359"/>
      <c r="G26" s="484"/>
      <c r="H26" s="485"/>
      <c r="I26" s="484"/>
      <c r="J26" s="485"/>
      <c r="K26" s="484"/>
      <c r="L26" s="485"/>
      <c r="M26" s="484"/>
      <c r="N26" s="485"/>
      <c r="O26" s="398">
        <f t="shared" si="1"/>
        <v>0</v>
      </c>
      <c r="P26" s="397">
        <f t="shared" si="2"/>
        <v>0</v>
      </c>
      <c r="Q26" s="359"/>
      <c r="R26" s="359"/>
      <c r="S26" s="359"/>
      <c r="T26" s="359"/>
      <c r="U26" s="359"/>
    </row>
    <row r="27" spans="1:21" ht="15.75" x14ac:dyDescent="0.25">
      <c r="A27" s="640"/>
      <c r="B27" s="634"/>
      <c r="C27" s="483"/>
      <c r="D27" s="483"/>
      <c r="E27" s="483"/>
      <c r="F27" s="359"/>
      <c r="G27" s="484"/>
      <c r="H27" s="485"/>
      <c r="I27" s="484"/>
      <c r="J27" s="485"/>
      <c r="K27" s="484"/>
      <c r="L27" s="485"/>
      <c r="M27" s="484"/>
      <c r="N27" s="485"/>
      <c r="O27" s="398">
        <f t="shared" si="1"/>
        <v>0</v>
      </c>
      <c r="P27" s="397">
        <f t="shared" si="2"/>
        <v>0</v>
      </c>
      <c r="Q27" s="359"/>
      <c r="R27" s="359"/>
      <c r="S27" s="359"/>
      <c r="T27" s="359"/>
      <c r="U27" s="359"/>
    </row>
    <row r="28" spans="1:21" ht="15.75" x14ac:dyDescent="0.25">
      <c r="A28" s="640"/>
      <c r="B28" s="634"/>
      <c r="C28" s="483"/>
      <c r="D28" s="483"/>
      <c r="E28" s="483"/>
      <c r="F28" s="359"/>
      <c r="G28" s="484"/>
      <c r="H28" s="485"/>
      <c r="I28" s="484"/>
      <c r="J28" s="485"/>
      <c r="K28" s="484"/>
      <c r="L28" s="485"/>
      <c r="M28" s="484"/>
      <c r="N28" s="485"/>
      <c r="O28" s="398">
        <f t="shared" si="1"/>
        <v>0</v>
      </c>
      <c r="P28" s="397">
        <f t="shared" si="2"/>
        <v>0</v>
      </c>
      <c r="Q28" s="359"/>
      <c r="R28" s="359"/>
      <c r="S28" s="359"/>
      <c r="T28" s="359"/>
      <c r="U28" s="359"/>
    </row>
    <row r="29" spans="1:21" ht="15.75" x14ac:dyDescent="0.25">
      <c r="A29" s="640"/>
      <c r="B29" s="635"/>
      <c r="C29" s="483"/>
      <c r="D29" s="483"/>
      <c r="E29" s="483"/>
      <c r="F29" s="359"/>
      <c r="G29" s="484"/>
      <c r="H29" s="485"/>
      <c r="I29" s="484"/>
      <c r="J29" s="485"/>
      <c r="K29" s="484"/>
      <c r="L29" s="485"/>
      <c r="M29" s="484"/>
      <c r="N29" s="485"/>
      <c r="O29" s="398">
        <f t="shared" si="1"/>
        <v>0</v>
      </c>
      <c r="P29" s="397">
        <f t="shared" si="2"/>
        <v>0</v>
      </c>
      <c r="Q29" s="359"/>
      <c r="R29" s="359"/>
      <c r="S29" s="359"/>
      <c r="T29" s="359"/>
      <c r="U29" s="359"/>
    </row>
    <row r="30" spans="1:21" ht="15.75" x14ac:dyDescent="0.25">
      <c r="A30" s="640"/>
      <c r="B30" s="688" t="s">
        <v>1520</v>
      </c>
      <c r="C30" s="483"/>
      <c r="D30" s="483"/>
      <c r="E30" s="483"/>
      <c r="F30" s="359"/>
      <c r="G30" s="484"/>
      <c r="H30" s="485"/>
      <c r="I30" s="484"/>
      <c r="J30" s="485"/>
      <c r="K30" s="484"/>
      <c r="L30" s="485"/>
      <c r="M30" s="484"/>
      <c r="N30" s="485"/>
      <c r="O30" s="398">
        <f t="shared" si="1"/>
        <v>0</v>
      </c>
      <c r="P30" s="397">
        <f t="shared" si="2"/>
        <v>0</v>
      </c>
      <c r="Q30" s="359"/>
      <c r="R30" s="359"/>
      <c r="S30" s="359"/>
      <c r="T30" s="359"/>
      <c r="U30" s="359"/>
    </row>
    <row r="31" spans="1:21" ht="15.75" x14ac:dyDescent="0.25">
      <c r="A31" s="640"/>
      <c r="B31" s="688"/>
      <c r="C31" s="483"/>
      <c r="D31" s="483"/>
      <c r="E31" s="483"/>
      <c r="F31" s="359"/>
      <c r="G31" s="484"/>
      <c r="H31" s="485"/>
      <c r="I31" s="484"/>
      <c r="J31" s="485"/>
      <c r="K31" s="484"/>
      <c r="L31" s="485"/>
      <c r="M31" s="484"/>
      <c r="N31" s="485"/>
      <c r="O31" s="398">
        <f t="shared" si="1"/>
        <v>0</v>
      </c>
      <c r="P31" s="397">
        <f t="shared" si="2"/>
        <v>0</v>
      </c>
      <c r="Q31" s="359"/>
      <c r="R31" s="359"/>
      <c r="S31" s="359"/>
      <c r="T31" s="359"/>
      <c r="U31" s="359"/>
    </row>
    <row r="32" spans="1:21" ht="15.75" x14ac:dyDescent="0.25">
      <c r="A32" s="640"/>
      <c r="B32" s="688"/>
      <c r="C32" s="483"/>
      <c r="D32" s="483"/>
      <c r="E32" s="483"/>
      <c r="F32" s="359"/>
      <c r="G32" s="484"/>
      <c r="H32" s="485"/>
      <c r="I32" s="484"/>
      <c r="J32" s="485"/>
      <c r="K32" s="484"/>
      <c r="L32" s="485"/>
      <c r="M32" s="484"/>
      <c r="N32" s="485"/>
      <c r="O32" s="398">
        <f t="shared" si="1"/>
        <v>0</v>
      </c>
      <c r="P32" s="397">
        <f t="shared" si="2"/>
        <v>0</v>
      </c>
      <c r="Q32" s="359"/>
      <c r="R32" s="359"/>
      <c r="S32" s="359"/>
      <c r="T32" s="359"/>
      <c r="U32" s="359"/>
    </row>
    <row r="33" spans="1:21" ht="15.75" x14ac:dyDescent="0.25">
      <c r="A33" s="640"/>
      <c r="B33" s="688"/>
      <c r="C33" s="483"/>
      <c r="D33" s="483"/>
      <c r="E33" s="483"/>
      <c r="F33" s="359"/>
      <c r="G33" s="484"/>
      <c r="H33" s="485"/>
      <c r="I33" s="484"/>
      <c r="J33" s="485"/>
      <c r="K33" s="484"/>
      <c r="L33" s="485"/>
      <c r="M33" s="484"/>
      <c r="N33" s="485"/>
      <c r="O33" s="398">
        <f t="shared" si="1"/>
        <v>0</v>
      </c>
      <c r="P33" s="397">
        <f t="shared" si="2"/>
        <v>0</v>
      </c>
      <c r="Q33" s="359"/>
      <c r="R33" s="359"/>
      <c r="S33" s="359"/>
      <c r="T33" s="359"/>
      <c r="U33" s="359"/>
    </row>
    <row r="34" spans="1:21" ht="15.75" x14ac:dyDescent="0.25">
      <c r="A34" s="640"/>
      <c r="B34" s="688" t="s">
        <v>1521</v>
      </c>
      <c r="C34" s="483"/>
      <c r="D34" s="483"/>
      <c r="E34" s="483"/>
      <c r="F34" s="359"/>
      <c r="G34" s="484"/>
      <c r="H34" s="485"/>
      <c r="I34" s="484"/>
      <c r="J34" s="485"/>
      <c r="K34" s="484"/>
      <c r="L34" s="485"/>
      <c r="M34" s="484"/>
      <c r="N34" s="485"/>
      <c r="O34" s="398">
        <f t="shared" si="1"/>
        <v>0</v>
      </c>
      <c r="P34" s="397">
        <f t="shared" si="2"/>
        <v>0</v>
      </c>
      <c r="Q34" s="359"/>
      <c r="R34" s="359"/>
      <c r="S34" s="359"/>
      <c r="T34" s="359"/>
      <c r="U34" s="359"/>
    </row>
    <row r="35" spans="1:21" ht="15.75" x14ac:dyDescent="0.25">
      <c r="A35" s="640"/>
      <c r="B35" s="688"/>
      <c r="C35" s="483"/>
      <c r="D35" s="483"/>
      <c r="E35" s="483"/>
      <c r="F35" s="359"/>
      <c r="G35" s="484"/>
      <c r="H35" s="485"/>
      <c r="I35" s="484"/>
      <c r="J35" s="485"/>
      <c r="K35" s="484"/>
      <c r="L35" s="485"/>
      <c r="M35" s="484"/>
      <c r="N35" s="485"/>
      <c r="O35" s="398">
        <f t="shared" si="1"/>
        <v>0</v>
      </c>
      <c r="P35" s="397">
        <f t="shared" si="2"/>
        <v>0</v>
      </c>
      <c r="Q35" s="359"/>
      <c r="R35" s="359"/>
      <c r="S35" s="359"/>
      <c r="T35" s="359"/>
      <c r="U35" s="359"/>
    </row>
    <row r="36" spans="1:21" ht="15.75" x14ac:dyDescent="0.25">
      <c r="A36" s="640"/>
      <c r="B36" s="688"/>
      <c r="C36" s="483"/>
      <c r="D36" s="483"/>
      <c r="E36" s="483"/>
      <c r="F36" s="359"/>
      <c r="G36" s="484"/>
      <c r="H36" s="485"/>
      <c r="I36" s="484"/>
      <c r="J36" s="485"/>
      <c r="K36" s="484"/>
      <c r="L36" s="485"/>
      <c r="M36" s="484"/>
      <c r="N36" s="485"/>
      <c r="O36" s="398">
        <f t="shared" si="1"/>
        <v>0</v>
      </c>
      <c r="P36" s="397">
        <f t="shared" si="2"/>
        <v>0</v>
      </c>
      <c r="Q36" s="359"/>
      <c r="R36" s="359"/>
      <c r="S36" s="359"/>
      <c r="T36" s="359"/>
      <c r="U36" s="359"/>
    </row>
    <row r="37" spans="1:21" ht="15.75" x14ac:dyDescent="0.25">
      <c r="A37" s="641"/>
      <c r="B37" s="688"/>
      <c r="C37" s="483"/>
      <c r="D37" s="483"/>
      <c r="E37" s="483"/>
      <c r="F37" s="359"/>
      <c r="G37" s="484"/>
      <c r="H37" s="485"/>
      <c r="I37" s="484"/>
      <c r="J37" s="485"/>
      <c r="K37" s="484"/>
      <c r="L37" s="485"/>
      <c r="M37" s="484"/>
      <c r="N37" s="485"/>
      <c r="O37" s="398">
        <f t="shared" si="1"/>
        <v>0</v>
      </c>
      <c r="P37" s="397">
        <f t="shared" si="2"/>
        <v>0</v>
      </c>
      <c r="Q37" s="359"/>
      <c r="R37" s="359"/>
      <c r="S37" s="359"/>
      <c r="T37" s="359"/>
      <c r="U37" s="359"/>
    </row>
    <row r="38" spans="1:21" ht="15.75" customHeight="1" x14ac:dyDescent="0.25">
      <c r="A38" s="688" t="s">
        <v>1504</v>
      </c>
      <c r="B38" s="633" t="s">
        <v>1522</v>
      </c>
      <c r="C38" s="483"/>
      <c r="D38" s="483"/>
      <c r="E38" s="483"/>
      <c r="F38" s="359"/>
      <c r="G38" s="484"/>
      <c r="H38" s="485"/>
      <c r="I38" s="484"/>
      <c r="J38" s="485"/>
      <c r="K38" s="484"/>
      <c r="L38" s="485"/>
      <c r="M38" s="484"/>
      <c r="N38" s="485"/>
      <c r="O38" s="398">
        <f t="shared" si="1"/>
        <v>0</v>
      </c>
      <c r="P38" s="397">
        <f t="shared" si="2"/>
        <v>0</v>
      </c>
      <c r="Q38" s="359"/>
      <c r="R38" s="359"/>
      <c r="S38" s="359"/>
      <c r="T38" s="359"/>
      <c r="U38" s="359"/>
    </row>
    <row r="39" spans="1:21" ht="15.75" x14ac:dyDescent="0.25">
      <c r="A39" s="688"/>
      <c r="B39" s="634"/>
      <c r="C39" s="483"/>
      <c r="D39" s="483"/>
      <c r="E39" s="483"/>
      <c r="F39" s="359"/>
      <c r="G39" s="484"/>
      <c r="H39" s="485"/>
      <c r="I39" s="484"/>
      <c r="J39" s="485"/>
      <c r="K39" s="484"/>
      <c r="L39" s="485"/>
      <c r="M39" s="484"/>
      <c r="N39" s="485"/>
      <c r="O39" s="398">
        <f t="shared" si="1"/>
        <v>0</v>
      </c>
      <c r="P39" s="397">
        <f t="shared" si="2"/>
        <v>0</v>
      </c>
      <c r="Q39" s="359"/>
      <c r="R39" s="359"/>
      <c r="S39" s="359"/>
      <c r="T39" s="359"/>
      <c r="U39" s="359"/>
    </row>
    <row r="40" spans="1:21" ht="15.75" x14ac:dyDescent="0.25">
      <c r="A40" s="688"/>
      <c r="B40" s="634"/>
      <c r="C40" s="483"/>
      <c r="D40" s="483"/>
      <c r="E40" s="483"/>
      <c r="F40" s="359"/>
      <c r="G40" s="484"/>
      <c r="H40" s="485"/>
      <c r="I40" s="484"/>
      <c r="J40" s="485"/>
      <c r="K40" s="484"/>
      <c r="L40" s="485"/>
      <c r="M40" s="484"/>
      <c r="N40" s="485"/>
      <c r="O40" s="398">
        <f t="shared" si="1"/>
        <v>0</v>
      </c>
      <c r="P40" s="397">
        <f t="shared" si="2"/>
        <v>0</v>
      </c>
      <c r="Q40" s="359"/>
      <c r="R40" s="359"/>
      <c r="S40" s="359"/>
      <c r="T40" s="359"/>
      <c r="U40" s="359"/>
    </row>
    <row r="41" spans="1:21" ht="15.75" x14ac:dyDescent="0.25">
      <c r="A41" s="688"/>
      <c r="B41" s="635"/>
      <c r="C41" s="483"/>
      <c r="D41" s="483"/>
      <c r="E41" s="483"/>
      <c r="F41" s="359"/>
      <c r="G41" s="484"/>
      <c r="H41" s="485"/>
      <c r="I41" s="484"/>
      <c r="J41" s="485"/>
      <c r="K41" s="484"/>
      <c r="L41" s="485"/>
      <c r="M41" s="484"/>
      <c r="N41" s="485"/>
      <c r="O41" s="398">
        <f t="shared" si="1"/>
        <v>0</v>
      </c>
      <c r="P41" s="397">
        <f t="shared" si="2"/>
        <v>0</v>
      </c>
      <c r="Q41" s="359"/>
      <c r="R41" s="359"/>
      <c r="S41" s="359"/>
      <c r="T41" s="359"/>
      <c r="U41" s="359"/>
    </row>
    <row r="42" spans="1:21" ht="15.75" x14ac:dyDescent="0.25">
      <c r="A42" s="688"/>
      <c r="B42" s="633" t="s">
        <v>1523</v>
      </c>
      <c r="C42" s="483"/>
      <c r="D42" s="483"/>
      <c r="E42" s="483"/>
      <c r="F42" s="359"/>
      <c r="G42" s="484"/>
      <c r="H42" s="485"/>
      <c r="I42" s="484"/>
      <c r="J42" s="485"/>
      <c r="K42" s="484"/>
      <c r="L42" s="485"/>
      <c r="M42" s="484"/>
      <c r="N42" s="485"/>
      <c r="O42" s="398">
        <f t="shared" si="1"/>
        <v>0</v>
      </c>
      <c r="P42" s="397">
        <f t="shared" si="2"/>
        <v>0</v>
      </c>
      <c r="Q42" s="359"/>
      <c r="R42" s="359"/>
      <c r="S42" s="359"/>
      <c r="T42" s="359"/>
      <c r="U42" s="359"/>
    </row>
    <row r="43" spans="1:21" ht="15.75" x14ac:dyDescent="0.25">
      <c r="A43" s="688"/>
      <c r="B43" s="634"/>
      <c r="C43" s="483"/>
      <c r="D43" s="483"/>
      <c r="E43" s="483"/>
      <c r="F43" s="359"/>
      <c r="G43" s="484"/>
      <c r="H43" s="485"/>
      <c r="I43" s="484"/>
      <c r="J43" s="485"/>
      <c r="K43" s="484"/>
      <c r="L43" s="485"/>
      <c r="M43" s="484"/>
      <c r="N43" s="485"/>
      <c r="O43" s="398">
        <f t="shared" si="1"/>
        <v>0</v>
      </c>
      <c r="P43" s="397">
        <f t="shared" si="2"/>
        <v>0</v>
      </c>
      <c r="Q43" s="359"/>
      <c r="R43" s="359"/>
      <c r="S43" s="359"/>
      <c r="T43" s="359"/>
      <c r="U43" s="359"/>
    </row>
    <row r="44" spans="1:21" ht="15.75" x14ac:dyDescent="0.25">
      <c r="A44" s="688"/>
      <c r="B44" s="634"/>
      <c r="C44" s="483"/>
      <c r="D44" s="483"/>
      <c r="E44" s="483"/>
      <c r="F44" s="359"/>
      <c r="G44" s="484"/>
      <c r="H44" s="485"/>
      <c r="I44" s="484"/>
      <c r="J44" s="485"/>
      <c r="K44" s="484"/>
      <c r="L44" s="485"/>
      <c r="M44" s="484"/>
      <c r="N44" s="485"/>
      <c r="O44" s="398">
        <f t="shared" si="1"/>
        <v>0</v>
      </c>
      <c r="P44" s="397">
        <f t="shared" si="2"/>
        <v>0</v>
      </c>
      <c r="Q44" s="359"/>
      <c r="R44" s="359"/>
      <c r="S44" s="359"/>
      <c r="T44" s="359"/>
      <c r="U44" s="359"/>
    </row>
    <row r="45" spans="1:21" ht="15.75" x14ac:dyDescent="0.25">
      <c r="A45" s="688"/>
      <c r="B45" s="635"/>
      <c r="C45" s="483"/>
      <c r="D45" s="483"/>
      <c r="E45" s="483"/>
      <c r="F45" s="359"/>
      <c r="G45" s="484"/>
      <c r="H45" s="485"/>
      <c r="I45" s="484"/>
      <c r="J45" s="485"/>
      <c r="K45" s="484"/>
      <c r="L45" s="485"/>
      <c r="M45" s="484"/>
      <c r="N45" s="485"/>
      <c r="O45" s="398">
        <f t="shared" si="1"/>
        <v>0</v>
      </c>
      <c r="P45" s="397">
        <f t="shared" si="2"/>
        <v>0</v>
      </c>
      <c r="Q45" s="359"/>
      <c r="R45" s="359"/>
      <c r="S45" s="359"/>
      <c r="T45" s="359"/>
      <c r="U45" s="359"/>
    </row>
    <row r="46" spans="1:21" ht="15.75" x14ac:dyDescent="0.25">
      <c r="A46" s="633" t="s">
        <v>1505</v>
      </c>
      <c r="B46" s="688" t="s">
        <v>1524</v>
      </c>
      <c r="C46" s="483"/>
      <c r="D46" s="483"/>
      <c r="E46" s="483"/>
      <c r="F46" s="359"/>
      <c r="G46" s="484"/>
      <c r="H46" s="485"/>
      <c r="I46" s="484"/>
      <c r="J46" s="485"/>
      <c r="K46" s="484"/>
      <c r="L46" s="485"/>
      <c r="M46" s="484"/>
      <c r="N46" s="485"/>
      <c r="O46" s="398">
        <f t="shared" si="1"/>
        <v>0</v>
      </c>
      <c r="P46" s="397">
        <f t="shared" si="2"/>
        <v>0</v>
      </c>
      <c r="Q46" s="359"/>
      <c r="R46" s="359"/>
      <c r="S46" s="359"/>
      <c r="T46" s="359"/>
      <c r="U46" s="359"/>
    </row>
    <row r="47" spans="1:21" ht="15.75" x14ac:dyDescent="0.25">
      <c r="A47" s="634"/>
      <c r="B47" s="688"/>
      <c r="C47" s="483"/>
      <c r="D47" s="483"/>
      <c r="E47" s="483"/>
      <c r="F47" s="359"/>
      <c r="G47" s="484"/>
      <c r="H47" s="485"/>
      <c r="I47" s="484"/>
      <c r="J47" s="485"/>
      <c r="K47" s="484"/>
      <c r="L47" s="485"/>
      <c r="M47" s="484"/>
      <c r="N47" s="485"/>
      <c r="O47" s="398">
        <f t="shared" si="1"/>
        <v>0</v>
      </c>
      <c r="P47" s="397">
        <f t="shared" si="2"/>
        <v>0</v>
      </c>
      <c r="Q47" s="359"/>
      <c r="R47" s="359"/>
      <c r="S47" s="359"/>
      <c r="T47" s="359"/>
      <c r="U47" s="359"/>
    </row>
    <row r="48" spans="1:21" ht="15.75" x14ac:dyDescent="0.25">
      <c r="A48" s="634"/>
      <c r="B48" s="688"/>
      <c r="C48" s="483"/>
      <c r="D48" s="483"/>
      <c r="E48" s="483"/>
      <c r="F48" s="359"/>
      <c r="G48" s="484"/>
      <c r="H48" s="485"/>
      <c r="I48" s="484"/>
      <c r="J48" s="485"/>
      <c r="K48" s="484"/>
      <c r="L48" s="485"/>
      <c r="M48" s="484"/>
      <c r="N48" s="485"/>
      <c r="O48" s="398">
        <f t="shared" si="1"/>
        <v>0</v>
      </c>
      <c r="P48" s="397">
        <f t="shared" si="2"/>
        <v>0</v>
      </c>
      <c r="Q48" s="359"/>
      <c r="R48" s="359"/>
      <c r="S48" s="359"/>
      <c r="T48" s="359"/>
      <c r="U48" s="359"/>
    </row>
    <row r="49" spans="1:21" ht="15.75" x14ac:dyDescent="0.25">
      <c r="A49" s="634"/>
      <c r="B49" s="688"/>
      <c r="C49" s="483"/>
      <c r="D49" s="483"/>
      <c r="E49" s="483"/>
      <c r="F49" s="359"/>
      <c r="G49" s="484"/>
      <c r="H49" s="485"/>
      <c r="I49" s="484"/>
      <c r="J49" s="485"/>
      <c r="K49" s="484"/>
      <c r="L49" s="485"/>
      <c r="M49" s="484"/>
      <c r="N49" s="485"/>
      <c r="O49" s="398">
        <f t="shared" si="1"/>
        <v>0</v>
      </c>
      <c r="P49" s="397">
        <f t="shared" si="2"/>
        <v>0</v>
      </c>
      <c r="Q49" s="359"/>
      <c r="R49" s="359"/>
      <c r="S49" s="359"/>
      <c r="T49" s="359"/>
      <c r="U49" s="359"/>
    </row>
    <row r="50" spans="1:21" ht="15.75" x14ac:dyDescent="0.25">
      <c r="A50" s="634"/>
      <c r="B50" s="688" t="s">
        <v>1525</v>
      </c>
      <c r="C50" s="483"/>
      <c r="D50" s="483"/>
      <c r="E50" s="483"/>
      <c r="F50" s="359"/>
      <c r="G50" s="484"/>
      <c r="H50" s="485"/>
      <c r="I50" s="484"/>
      <c r="J50" s="485"/>
      <c r="K50" s="484"/>
      <c r="L50" s="485"/>
      <c r="M50" s="484"/>
      <c r="N50" s="485"/>
      <c r="O50" s="398">
        <f t="shared" si="1"/>
        <v>0</v>
      </c>
      <c r="P50" s="397">
        <f t="shared" si="2"/>
        <v>0</v>
      </c>
      <c r="Q50" s="359"/>
      <c r="R50" s="359"/>
      <c r="S50" s="359"/>
      <c r="T50" s="359"/>
      <c r="U50" s="359"/>
    </row>
    <row r="51" spans="1:21" ht="15.75" x14ac:dyDescent="0.25">
      <c r="A51" s="634"/>
      <c r="B51" s="688"/>
      <c r="C51" s="483"/>
      <c r="D51" s="483"/>
      <c r="E51" s="483"/>
      <c r="F51" s="359"/>
      <c r="G51" s="484"/>
      <c r="H51" s="485"/>
      <c r="I51" s="484"/>
      <c r="J51" s="485"/>
      <c r="K51" s="484"/>
      <c r="L51" s="485"/>
      <c r="M51" s="484"/>
      <c r="N51" s="485"/>
      <c r="O51" s="398">
        <f t="shared" si="1"/>
        <v>0</v>
      </c>
      <c r="P51" s="397">
        <f t="shared" si="2"/>
        <v>0</v>
      </c>
      <c r="Q51" s="359"/>
      <c r="R51" s="359"/>
      <c r="S51" s="359"/>
      <c r="T51" s="359"/>
      <c r="U51" s="359"/>
    </row>
    <row r="52" spans="1:21" ht="15.75" x14ac:dyDescent="0.25">
      <c r="A52" s="634"/>
      <c r="B52" s="688"/>
      <c r="C52" s="483"/>
      <c r="D52" s="483"/>
      <c r="E52" s="483"/>
      <c r="F52" s="359"/>
      <c r="G52" s="484"/>
      <c r="H52" s="485"/>
      <c r="I52" s="484"/>
      <c r="J52" s="485"/>
      <c r="K52" s="484"/>
      <c r="L52" s="485"/>
      <c r="M52" s="484"/>
      <c r="N52" s="485"/>
      <c r="O52" s="398">
        <f t="shared" si="1"/>
        <v>0</v>
      </c>
      <c r="P52" s="397">
        <f t="shared" si="2"/>
        <v>0</v>
      </c>
      <c r="Q52" s="359"/>
      <c r="R52" s="359"/>
      <c r="S52" s="359"/>
      <c r="T52" s="359"/>
      <c r="U52" s="359"/>
    </row>
    <row r="53" spans="1:21" ht="15.75" x14ac:dyDescent="0.25">
      <c r="A53" s="634"/>
      <c r="B53" s="688"/>
      <c r="C53" s="483"/>
      <c r="D53" s="483"/>
      <c r="E53" s="483"/>
      <c r="F53" s="359"/>
      <c r="G53" s="484"/>
      <c r="H53" s="485"/>
      <c r="I53" s="484"/>
      <c r="J53" s="485"/>
      <c r="K53" s="484"/>
      <c r="L53" s="485"/>
      <c r="M53" s="484"/>
      <c r="N53" s="485"/>
      <c r="O53" s="398">
        <f t="shared" si="1"/>
        <v>0</v>
      </c>
      <c r="P53" s="397">
        <f t="shared" si="2"/>
        <v>0</v>
      </c>
      <c r="Q53" s="359"/>
      <c r="R53" s="359"/>
      <c r="S53" s="359"/>
      <c r="T53" s="359"/>
      <c r="U53" s="359"/>
    </row>
    <row r="54" spans="1:21" ht="15.75" x14ac:dyDescent="0.25">
      <c r="A54" s="634"/>
      <c r="B54" s="633" t="s">
        <v>1526</v>
      </c>
      <c r="C54" s="483"/>
      <c r="D54" s="483"/>
      <c r="E54" s="483"/>
      <c r="F54" s="359"/>
      <c r="G54" s="484"/>
      <c r="H54" s="485"/>
      <c r="I54" s="484"/>
      <c r="J54" s="485"/>
      <c r="K54" s="484"/>
      <c r="L54" s="485"/>
      <c r="M54" s="484"/>
      <c r="N54" s="485"/>
      <c r="O54" s="398">
        <f t="shared" si="1"/>
        <v>0</v>
      </c>
      <c r="P54" s="397">
        <f t="shared" si="2"/>
        <v>0</v>
      </c>
      <c r="Q54" s="359"/>
      <c r="R54" s="359"/>
      <c r="S54" s="359"/>
      <c r="T54" s="359"/>
      <c r="U54" s="359"/>
    </row>
    <row r="55" spans="1:21" ht="15.75" x14ac:dyDescent="0.25">
      <c r="A55" s="634"/>
      <c r="B55" s="634"/>
      <c r="C55" s="483"/>
      <c r="D55" s="483"/>
      <c r="E55" s="483"/>
      <c r="F55" s="359"/>
      <c r="G55" s="484"/>
      <c r="H55" s="485"/>
      <c r="I55" s="484"/>
      <c r="J55" s="485"/>
      <c r="K55" s="484"/>
      <c r="L55" s="485"/>
      <c r="M55" s="484"/>
      <c r="N55" s="485"/>
      <c r="O55" s="398">
        <f t="shared" si="1"/>
        <v>0</v>
      </c>
      <c r="P55" s="397">
        <f t="shared" si="2"/>
        <v>0</v>
      </c>
      <c r="Q55" s="359"/>
      <c r="R55" s="359"/>
      <c r="S55" s="359"/>
      <c r="T55" s="359"/>
      <c r="U55" s="359"/>
    </row>
    <row r="56" spans="1:21" ht="15.75" x14ac:dyDescent="0.25">
      <c r="A56" s="634"/>
      <c r="B56" s="634"/>
      <c r="C56" s="483"/>
      <c r="D56" s="483"/>
      <c r="E56" s="483"/>
      <c r="F56" s="359"/>
      <c r="G56" s="484"/>
      <c r="H56" s="485"/>
      <c r="I56" s="484"/>
      <c r="J56" s="485"/>
      <c r="K56" s="484"/>
      <c r="L56" s="485"/>
      <c r="M56" s="484"/>
      <c r="N56" s="485"/>
      <c r="O56" s="398">
        <f t="shared" si="1"/>
        <v>0</v>
      </c>
      <c r="P56" s="397">
        <f t="shared" si="2"/>
        <v>0</v>
      </c>
      <c r="Q56" s="359"/>
      <c r="R56" s="359"/>
      <c r="S56" s="359"/>
      <c r="T56" s="359"/>
      <c r="U56" s="359"/>
    </row>
    <row r="57" spans="1:21" ht="15.75" x14ac:dyDescent="0.25">
      <c r="A57" s="635"/>
      <c r="B57" s="635"/>
      <c r="C57" s="483"/>
      <c r="D57" s="483"/>
      <c r="E57" s="483"/>
      <c r="F57" s="359"/>
      <c r="G57" s="484"/>
      <c r="H57" s="485"/>
      <c r="I57" s="484"/>
      <c r="J57" s="485"/>
      <c r="K57" s="484"/>
      <c r="L57" s="485"/>
      <c r="M57" s="484"/>
      <c r="N57" s="485"/>
      <c r="O57" s="398">
        <f t="shared" si="1"/>
        <v>0</v>
      </c>
      <c r="P57" s="397">
        <f t="shared" si="2"/>
        <v>0</v>
      </c>
      <c r="Q57" s="359"/>
      <c r="R57" s="359"/>
      <c r="S57" s="359"/>
      <c r="T57" s="359"/>
      <c r="U57" s="359"/>
    </row>
    <row r="58" spans="1:21" ht="15.75" x14ac:dyDescent="0.25">
      <c r="A58" s="633" t="s">
        <v>1506</v>
      </c>
      <c r="B58" s="633" t="s">
        <v>1527</v>
      </c>
      <c r="C58" s="483"/>
      <c r="D58" s="483"/>
      <c r="E58" s="483"/>
      <c r="F58" s="359"/>
      <c r="G58" s="484"/>
      <c r="H58" s="485"/>
      <c r="I58" s="484"/>
      <c r="J58" s="485"/>
      <c r="K58" s="484"/>
      <c r="L58" s="485"/>
      <c r="M58" s="484"/>
      <c r="N58" s="485"/>
      <c r="O58" s="398">
        <f t="shared" si="1"/>
        <v>0</v>
      </c>
      <c r="P58" s="397">
        <f t="shared" si="2"/>
        <v>0</v>
      </c>
      <c r="Q58" s="359"/>
      <c r="R58" s="359"/>
      <c r="S58" s="359"/>
      <c r="T58" s="359"/>
      <c r="U58" s="359"/>
    </row>
    <row r="59" spans="1:21" ht="15.75" x14ac:dyDescent="0.25">
      <c r="A59" s="634"/>
      <c r="B59" s="634"/>
      <c r="C59" s="483"/>
      <c r="D59" s="483"/>
      <c r="E59" s="483"/>
      <c r="F59" s="359"/>
      <c r="G59" s="484"/>
      <c r="H59" s="485"/>
      <c r="I59" s="484"/>
      <c r="J59" s="485"/>
      <c r="K59" s="484"/>
      <c r="L59" s="485"/>
      <c r="M59" s="484"/>
      <c r="N59" s="485"/>
      <c r="O59" s="398">
        <f t="shared" si="1"/>
        <v>0</v>
      </c>
      <c r="P59" s="397">
        <f t="shared" si="2"/>
        <v>0</v>
      </c>
      <c r="Q59" s="359"/>
      <c r="R59" s="359"/>
      <c r="S59" s="359"/>
      <c r="T59" s="359"/>
      <c r="U59" s="359"/>
    </row>
    <row r="60" spans="1:21" ht="15.75" x14ac:dyDescent="0.25">
      <c r="A60" s="634"/>
      <c r="B60" s="634"/>
      <c r="C60" s="483"/>
      <c r="D60" s="483"/>
      <c r="E60" s="483"/>
      <c r="F60" s="359"/>
      <c r="G60" s="484"/>
      <c r="H60" s="485"/>
      <c r="I60" s="484"/>
      <c r="J60" s="485"/>
      <c r="K60" s="484"/>
      <c r="L60" s="485"/>
      <c r="M60" s="484"/>
      <c r="N60" s="485"/>
      <c r="O60" s="398">
        <f t="shared" si="1"/>
        <v>0</v>
      </c>
      <c r="P60" s="397">
        <f t="shared" si="2"/>
        <v>0</v>
      </c>
      <c r="Q60" s="359"/>
      <c r="R60" s="359"/>
      <c r="S60" s="359"/>
      <c r="T60" s="359"/>
      <c r="U60" s="359"/>
    </row>
    <row r="61" spans="1:21" ht="15.75" x14ac:dyDescent="0.25">
      <c r="A61" s="634"/>
      <c r="B61" s="635"/>
      <c r="C61" s="483"/>
      <c r="D61" s="483"/>
      <c r="E61" s="483"/>
      <c r="F61" s="359"/>
      <c r="G61" s="484"/>
      <c r="H61" s="485"/>
      <c r="I61" s="484"/>
      <c r="J61" s="485"/>
      <c r="K61" s="484"/>
      <c r="L61" s="485"/>
      <c r="M61" s="484"/>
      <c r="N61" s="485"/>
      <c r="O61" s="398">
        <f t="shared" si="1"/>
        <v>0</v>
      </c>
      <c r="P61" s="397">
        <f t="shared" si="2"/>
        <v>0</v>
      </c>
      <c r="Q61" s="359"/>
      <c r="R61" s="359"/>
      <c r="S61" s="359"/>
      <c r="T61" s="359"/>
      <c r="U61" s="359"/>
    </row>
    <row r="62" spans="1:21" ht="15.75" x14ac:dyDescent="0.25">
      <c r="A62" s="634"/>
      <c r="B62" s="633" t="s">
        <v>1528</v>
      </c>
      <c r="C62" s="483"/>
      <c r="D62" s="483"/>
      <c r="E62" s="483"/>
      <c r="F62" s="359"/>
      <c r="G62" s="484"/>
      <c r="H62" s="485"/>
      <c r="I62" s="484"/>
      <c r="J62" s="485"/>
      <c r="K62" s="484"/>
      <c r="L62" s="485"/>
      <c r="M62" s="484"/>
      <c r="N62" s="485"/>
      <c r="O62" s="398">
        <f t="shared" si="1"/>
        <v>0</v>
      </c>
      <c r="P62" s="397">
        <f t="shared" si="2"/>
        <v>0</v>
      </c>
      <c r="Q62" s="359"/>
      <c r="R62" s="359"/>
      <c r="S62" s="359"/>
      <c r="T62" s="359"/>
      <c r="U62" s="359"/>
    </row>
    <row r="63" spans="1:21" ht="15.75" x14ac:dyDescent="0.25">
      <c r="A63" s="634"/>
      <c r="B63" s="634"/>
      <c r="C63" s="483"/>
      <c r="D63" s="483"/>
      <c r="E63" s="483"/>
      <c r="F63" s="359"/>
      <c r="G63" s="484"/>
      <c r="H63" s="485"/>
      <c r="I63" s="484"/>
      <c r="J63" s="485"/>
      <c r="K63" s="484"/>
      <c r="L63" s="485"/>
      <c r="M63" s="484"/>
      <c r="N63" s="485"/>
      <c r="O63" s="398">
        <f t="shared" si="1"/>
        <v>0</v>
      </c>
      <c r="P63" s="397">
        <f t="shared" si="2"/>
        <v>0</v>
      </c>
      <c r="Q63" s="359"/>
      <c r="R63" s="359"/>
      <c r="S63" s="359"/>
      <c r="T63" s="359"/>
      <c r="U63" s="359"/>
    </row>
    <row r="64" spans="1:21" ht="15.75" x14ac:dyDescent="0.25">
      <c r="A64" s="634"/>
      <c r="B64" s="634"/>
      <c r="C64" s="483"/>
      <c r="D64" s="483"/>
      <c r="E64" s="483"/>
      <c r="F64" s="359"/>
      <c r="G64" s="484"/>
      <c r="H64" s="485"/>
      <c r="I64" s="484"/>
      <c r="J64" s="485"/>
      <c r="K64" s="484"/>
      <c r="L64" s="485"/>
      <c r="M64" s="484"/>
      <c r="N64" s="485"/>
      <c r="O64" s="398">
        <f t="shared" si="1"/>
        <v>0</v>
      </c>
      <c r="P64" s="397">
        <f t="shared" si="2"/>
        <v>0</v>
      </c>
      <c r="Q64" s="359"/>
      <c r="R64" s="359"/>
      <c r="S64" s="359"/>
      <c r="T64" s="359"/>
      <c r="U64" s="359"/>
    </row>
    <row r="65" spans="1:21" ht="15.75" x14ac:dyDescent="0.25">
      <c r="A65" s="634"/>
      <c r="B65" s="635"/>
      <c r="C65" s="483"/>
      <c r="D65" s="483"/>
      <c r="E65" s="483"/>
      <c r="F65" s="359"/>
      <c r="G65" s="484"/>
      <c r="H65" s="485"/>
      <c r="I65" s="484"/>
      <c r="J65" s="485"/>
      <c r="K65" s="484"/>
      <c r="L65" s="485"/>
      <c r="M65" s="484"/>
      <c r="N65" s="485"/>
      <c r="O65" s="398">
        <f t="shared" si="1"/>
        <v>0</v>
      </c>
      <c r="P65" s="397">
        <f t="shared" si="2"/>
        <v>0</v>
      </c>
      <c r="Q65" s="359"/>
      <c r="R65" s="359"/>
      <c r="S65" s="359"/>
      <c r="T65" s="359"/>
      <c r="U65" s="359"/>
    </row>
    <row r="66" spans="1:21" ht="15.75" x14ac:dyDescent="0.25">
      <c r="A66" s="634"/>
      <c r="B66" s="633" t="s">
        <v>1529</v>
      </c>
      <c r="C66" s="483"/>
      <c r="D66" s="483"/>
      <c r="E66" s="483"/>
      <c r="F66" s="359"/>
      <c r="G66" s="484"/>
      <c r="H66" s="485"/>
      <c r="I66" s="484"/>
      <c r="J66" s="485"/>
      <c r="K66" s="484"/>
      <c r="L66" s="485"/>
      <c r="M66" s="484"/>
      <c r="N66" s="485"/>
      <c r="O66" s="398">
        <f t="shared" si="1"/>
        <v>0</v>
      </c>
      <c r="P66" s="397">
        <f t="shared" si="2"/>
        <v>0</v>
      </c>
      <c r="Q66" s="359"/>
      <c r="R66" s="359"/>
      <c r="S66" s="359"/>
      <c r="T66" s="359"/>
      <c r="U66" s="359"/>
    </row>
    <row r="67" spans="1:21" ht="15.75" x14ac:dyDescent="0.25">
      <c r="A67" s="634"/>
      <c r="B67" s="634"/>
      <c r="C67" s="483"/>
      <c r="D67" s="483"/>
      <c r="E67" s="483"/>
      <c r="F67" s="359"/>
      <c r="G67" s="484"/>
      <c r="H67" s="485"/>
      <c r="I67" s="484"/>
      <c r="J67" s="485"/>
      <c r="K67" s="484"/>
      <c r="L67" s="485"/>
      <c r="M67" s="484"/>
      <c r="N67" s="485"/>
      <c r="O67" s="398">
        <f t="shared" si="1"/>
        <v>0</v>
      </c>
      <c r="P67" s="397">
        <f t="shared" si="2"/>
        <v>0</v>
      </c>
      <c r="Q67" s="359"/>
      <c r="R67" s="359"/>
      <c r="S67" s="359"/>
      <c r="T67" s="359"/>
      <c r="U67" s="359"/>
    </row>
    <row r="68" spans="1:21" ht="15.75" x14ac:dyDescent="0.25">
      <c r="A68" s="634"/>
      <c r="B68" s="634"/>
      <c r="C68" s="483"/>
      <c r="D68" s="483"/>
      <c r="E68" s="483"/>
      <c r="F68" s="359"/>
      <c r="G68" s="484"/>
      <c r="H68" s="485"/>
      <c r="I68" s="484"/>
      <c r="J68" s="485"/>
      <c r="K68" s="484"/>
      <c r="L68" s="485"/>
      <c r="M68" s="484"/>
      <c r="N68" s="485"/>
      <c r="O68" s="398">
        <f t="shared" si="1"/>
        <v>0</v>
      </c>
      <c r="P68" s="397">
        <f t="shared" si="2"/>
        <v>0</v>
      </c>
      <c r="Q68" s="359"/>
      <c r="R68" s="359"/>
      <c r="S68" s="359"/>
      <c r="T68" s="359"/>
      <c r="U68" s="359"/>
    </row>
    <row r="69" spans="1:21" ht="15.75" x14ac:dyDescent="0.25">
      <c r="A69" s="634"/>
      <c r="B69" s="635"/>
      <c r="C69" s="483"/>
      <c r="D69" s="483"/>
      <c r="E69" s="483"/>
      <c r="F69" s="359"/>
      <c r="G69" s="484"/>
      <c r="H69" s="485"/>
      <c r="I69" s="484"/>
      <c r="J69" s="485"/>
      <c r="K69" s="484"/>
      <c r="L69" s="485"/>
      <c r="M69" s="484"/>
      <c r="N69" s="485"/>
      <c r="O69" s="398">
        <f t="shared" si="1"/>
        <v>0</v>
      </c>
      <c r="P69" s="397">
        <f t="shared" si="2"/>
        <v>0</v>
      </c>
      <c r="Q69" s="359"/>
      <c r="R69" s="359"/>
      <c r="S69" s="359"/>
      <c r="T69" s="359"/>
      <c r="U69" s="359"/>
    </row>
    <row r="70" spans="1:21" ht="15.75" x14ac:dyDescent="0.25">
      <c r="A70" s="634"/>
      <c r="B70" s="633" t="s">
        <v>1530</v>
      </c>
      <c r="C70" s="483"/>
      <c r="D70" s="483"/>
      <c r="E70" s="483"/>
      <c r="F70" s="359"/>
      <c r="G70" s="484"/>
      <c r="H70" s="485"/>
      <c r="I70" s="484"/>
      <c r="J70" s="485"/>
      <c r="K70" s="484"/>
      <c r="L70" s="485"/>
      <c r="M70" s="484"/>
      <c r="N70" s="485"/>
      <c r="O70" s="398">
        <f t="shared" si="1"/>
        <v>0</v>
      </c>
      <c r="P70" s="397">
        <f t="shared" si="2"/>
        <v>0</v>
      </c>
      <c r="Q70" s="359"/>
      <c r="R70" s="359"/>
      <c r="S70" s="359"/>
      <c r="T70" s="359"/>
      <c r="U70" s="359"/>
    </row>
    <row r="71" spans="1:21" ht="15.75" x14ac:dyDescent="0.25">
      <c r="A71" s="634"/>
      <c r="B71" s="634"/>
      <c r="C71" s="483"/>
      <c r="D71" s="483"/>
      <c r="E71" s="483"/>
      <c r="F71" s="359"/>
      <c r="G71" s="484"/>
      <c r="H71" s="485"/>
      <c r="I71" s="484"/>
      <c r="J71" s="485"/>
      <c r="K71" s="484"/>
      <c r="L71" s="485"/>
      <c r="M71" s="484"/>
      <c r="N71" s="485"/>
      <c r="O71" s="398">
        <f t="shared" si="1"/>
        <v>0</v>
      </c>
      <c r="P71" s="397">
        <f t="shared" si="2"/>
        <v>0</v>
      </c>
      <c r="Q71" s="359"/>
      <c r="R71" s="359"/>
      <c r="S71" s="359"/>
      <c r="T71" s="359"/>
      <c r="U71" s="359"/>
    </row>
    <row r="72" spans="1:21" ht="15.75" x14ac:dyDescent="0.25">
      <c r="A72" s="634"/>
      <c r="B72" s="634"/>
      <c r="C72" s="483"/>
      <c r="D72" s="483"/>
      <c r="E72" s="483"/>
      <c r="F72" s="359"/>
      <c r="G72" s="484"/>
      <c r="H72" s="485"/>
      <c r="I72" s="484"/>
      <c r="J72" s="485"/>
      <c r="K72" s="484"/>
      <c r="L72" s="485"/>
      <c r="M72" s="484"/>
      <c r="N72" s="485"/>
      <c r="O72" s="398">
        <f t="shared" si="1"/>
        <v>0</v>
      </c>
      <c r="P72" s="397">
        <f t="shared" si="2"/>
        <v>0</v>
      </c>
      <c r="Q72" s="359"/>
      <c r="R72" s="359"/>
      <c r="S72" s="359"/>
      <c r="T72" s="359"/>
      <c r="U72" s="359"/>
    </row>
    <row r="73" spans="1:21" ht="15.75" x14ac:dyDescent="0.25">
      <c r="A73" s="635"/>
      <c r="B73" s="635"/>
      <c r="C73" s="483"/>
      <c r="D73" s="483"/>
      <c r="E73" s="483"/>
      <c r="F73" s="359"/>
      <c r="G73" s="359"/>
      <c r="H73" s="485"/>
      <c r="I73" s="359"/>
      <c r="J73" s="485"/>
      <c r="K73" s="359"/>
      <c r="L73" s="485"/>
      <c r="M73" s="359"/>
      <c r="N73" s="485"/>
      <c r="O73" s="398">
        <f t="shared" ref="O73:P73" si="3">G73+I73+K73+M73</f>
        <v>0</v>
      </c>
      <c r="P73" s="397">
        <f t="shared" si="3"/>
        <v>0</v>
      </c>
      <c r="Q73" s="359"/>
      <c r="R73" s="486"/>
      <c r="S73" s="359"/>
      <c r="T73" s="359"/>
      <c r="U73" s="359"/>
    </row>
    <row r="74" spans="1:21" ht="15.75" x14ac:dyDescent="0.25">
      <c r="A74" s="293"/>
      <c r="B74" s="294"/>
      <c r="C74" s="294"/>
      <c r="D74" s="293" t="s">
        <v>1508</v>
      </c>
      <c r="E74" s="294"/>
      <c r="F74" s="295"/>
      <c r="G74" s="75">
        <f t="shared" ref="G74:P74" si="4">SUM(G18:G73)</f>
        <v>0</v>
      </c>
      <c r="H74" s="233">
        <f t="shared" si="4"/>
        <v>0</v>
      </c>
      <c r="I74" s="75">
        <f t="shared" si="4"/>
        <v>0</v>
      </c>
      <c r="J74" s="233">
        <f t="shared" si="4"/>
        <v>0</v>
      </c>
      <c r="K74" s="75">
        <f t="shared" si="4"/>
        <v>0</v>
      </c>
      <c r="L74" s="233">
        <f t="shared" si="4"/>
        <v>0</v>
      </c>
      <c r="M74" s="75">
        <f t="shared" si="4"/>
        <v>0</v>
      </c>
      <c r="N74" s="233">
        <f t="shared" si="4"/>
        <v>0</v>
      </c>
      <c r="O74" s="233">
        <f t="shared" si="4"/>
        <v>0</v>
      </c>
      <c r="P74" s="233">
        <f t="shared" si="4"/>
        <v>0</v>
      </c>
      <c r="Q74" s="68"/>
      <c r="R74" s="68"/>
      <c r="S74" s="68"/>
      <c r="T74" s="68"/>
      <c r="U74" s="68"/>
    </row>
  </sheetData>
  <mergeCells count="37">
    <mergeCell ref="B66:B69"/>
    <mergeCell ref="B70:B73"/>
    <mergeCell ref="A38:A45"/>
    <mergeCell ref="B38:B41"/>
    <mergeCell ref="B42:B45"/>
    <mergeCell ref="A46:A57"/>
    <mergeCell ref="B46:B49"/>
    <mergeCell ref="B50:B53"/>
    <mergeCell ref="B54:B57"/>
    <mergeCell ref="A58:A73"/>
    <mergeCell ref="B34:B37"/>
    <mergeCell ref="A11:A37"/>
    <mergeCell ref="B11:B17"/>
    <mergeCell ref="B58:B61"/>
    <mergeCell ref="B62:B65"/>
    <mergeCell ref="O7:P8"/>
    <mergeCell ref="B18:B21"/>
    <mergeCell ref="B22:B25"/>
    <mergeCell ref="B26:B29"/>
    <mergeCell ref="B30:B33"/>
    <mergeCell ref="Q7:Q9"/>
    <mergeCell ref="R7:R9"/>
    <mergeCell ref="S7:S9"/>
    <mergeCell ref="T7:T9"/>
    <mergeCell ref="U7:U9"/>
    <mergeCell ref="E1:L1"/>
    <mergeCell ref="A7:A9"/>
    <mergeCell ref="B7:B9"/>
    <mergeCell ref="C7:C9"/>
    <mergeCell ref="D7:D9"/>
    <mergeCell ref="E7:E9"/>
    <mergeCell ref="F7:F9"/>
    <mergeCell ref="G7:N7"/>
    <mergeCell ref="G8:H8"/>
    <mergeCell ref="I8:J8"/>
    <mergeCell ref="K8:L8"/>
    <mergeCell ref="M8:N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_x000a_"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80" zoomScaleNormal="80" workbookViewId="0">
      <pane ySplit="11" topLeftCell="A12" activePane="bottomLeft" state="frozen"/>
      <selection activeCell="A11" sqref="A11"/>
      <selection pane="bottomLeft" activeCell="A12" sqref="A12"/>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2" customWidth="1"/>
    <col min="25" max="27" width="34.28515625" style="172" customWidth="1"/>
    <col min="28" max="44" width="24.28515625" style="172" customWidth="1"/>
    <col min="45" max="16384" width="11.5703125" style="86"/>
  </cols>
  <sheetData>
    <row r="1" spans="1:571" ht="26.25" hidden="1" x14ac:dyDescent="0.25">
      <c r="A1" s="184"/>
      <c r="B1" s="187"/>
      <c r="C1" s="184" t="s">
        <v>251</v>
      </c>
      <c r="D1" s="187" t="s">
        <v>252</v>
      </c>
      <c r="E1" s="178" t="s">
        <v>253</v>
      </c>
      <c r="F1" s="178" t="s">
        <v>496</v>
      </c>
      <c r="G1" s="178" t="s">
        <v>498</v>
      </c>
      <c r="H1" s="178" t="s">
        <v>500</v>
      </c>
      <c r="I1" s="178" t="s">
        <v>502</v>
      </c>
      <c r="J1" s="178" t="s">
        <v>504</v>
      </c>
      <c r="K1" s="178" t="s">
        <v>506</v>
      </c>
      <c r="L1" s="178" t="s">
        <v>254</v>
      </c>
      <c r="M1" s="178" t="s">
        <v>509</v>
      </c>
      <c r="N1" s="178" t="s">
        <v>255</v>
      </c>
      <c r="O1" s="178" t="s">
        <v>511</v>
      </c>
      <c r="P1" s="178" t="s">
        <v>513</v>
      </c>
      <c r="Q1" s="178" t="s">
        <v>515</v>
      </c>
      <c r="R1" s="178" t="s">
        <v>513</v>
      </c>
      <c r="S1" s="178" t="s">
        <v>515</v>
      </c>
      <c r="T1" s="178" t="s">
        <v>515</v>
      </c>
      <c r="U1" s="178" t="s">
        <v>256</v>
      </c>
      <c r="V1" s="178" t="s">
        <v>516</v>
      </c>
      <c r="W1" s="178" t="s">
        <v>519</v>
      </c>
      <c r="X1" s="178" t="s">
        <v>519</v>
      </c>
      <c r="Y1" s="178" t="s">
        <v>257</v>
      </c>
      <c r="Z1" s="463"/>
      <c r="AA1" s="178" t="s">
        <v>257</v>
      </c>
      <c r="AB1" s="178" t="s">
        <v>521</v>
      </c>
      <c r="AC1" s="178" t="s">
        <v>258</v>
      </c>
      <c r="AD1" s="178" t="s">
        <v>522</v>
      </c>
      <c r="AE1" s="178" t="s">
        <v>523</v>
      </c>
      <c r="AF1" s="178" t="s">
        <v>527</v>
      </c>
      <c r="AG1" s="178" t="s">
        <v>274</v>
      </c>
      <c r="AH1" s="178" t="s">
        <v>528</v>
      </c>
      <c r="AI1" s="178" t="s">
        <v>530</v>
      </c>
      <c r="AJ1" s="178" t="s">
        <v>532</v>
      </c>
      <c r="AK1" s="178" t="s">
        <v>275</v>
      </c>
      <c r="AL1" s="178" t="s">
        <v>534</v>
      </c>
      <c r="AM1" s="178" t="s">
        <v>536</v>
      </c>
      <c r="AN1" s="178" t="s">
        <v>538</v>
      </c>
      <c r="AO1" s="178" t="s">
        <v>540</v>
      </c>
      <c r="AP1" s="178" t="s">
        <v>250</v>
      </c>
      <c r="AQ1" s="178" t="s">
        <v>542</v>
      </c>
      <c r="AR1" s="187" t="s">
        <v>259</v>
      </c>
      <c r="AS1" s="178" t="s">
        <v>544</v>
      </c>
      <c r="AT1" s="178" t="s">
        <v>260</v>
      </c>
      <c r="AU1" s="178" t="s">
        <v>546</v>
      </c>
      <c r="AV1" s="178" t="s">
        <v>548</v>
      </c>
      <c r="AW1" s="178" t="s">
        <v>261</v>
      </c>
      <c r="AX1" s="178" t="s">
        <v>550</v>
      </c>
      <c r="AY1" s="178" t="s">
        <v>552</v>
      </c>
      <c r="AZ1" s="178" t="s">
        <v>262</v>
      </c>
      <c r="BA1" s="178" t="s">
        <v>553</v>
      </c>
      <c r="BB1" s="178" t="s">
        <v>555</v>
      </c>
      <c r="BC1" s="178" t="s">
        <v>556</v>
      </c>
      <c r="BD1" s="178" t="s">
        <v>557</v>
      </c>
      <c r="BE1" s="178" t="s">
        <v>559</v>
      </c>
      <c r="BF1" s="178" t="s">
        <v>561</v>
      </c>
      <c r="BG1" s="178" t="s">
        <v>562</v>
      </c>
      <c r="BH1" s="178" t="s">
        <v>263</v>
      </c>
      <c r="BI1" s="178" t="s">
        <v>564</v>
      </c>
      <c r="BJ1" s="178" t="s">
        <v>566</v>
      </c>
      <c r="BK1" s="178" t="s">
        <v>568</v>
      </c>
      <c r="BL1" s="178" t="s">
        <v>570</v>
      </c>
      <c r="BM1" s="178" t="s">
        <v>572</v>
      </c>
      <c r="BN1" s="178" t="s">
        <v>574</v>
      </c>
      <c r="BO1" s="178" t="s">
        <v>576</v>
      </c>
      <c r="BP1" s="178" t="s">
        <v>578</v>
      </c>
      <c r="BQ1" s="178" t="s">
        <v>276</v>
      </c>
      <c r="BR1" s="178" t="s">
        <v>580</v>
      </c>
      <c r="BS1" s="178" t="s">
        <v>582</v>
      </c>
      <c r="BT1" s="178" t="s">
        <v>584</v>
      </c>
      <c r="BU1" s="178" t="s">
        <v>586</v>
      </c>
      <c r="BV1" s="178" t="s">
        <v>588</v>
      </c>
      <c r="BW1" s="178" t="s">
        <v>590</v>
      </c>
      <c r="BX1" s="178" t="s">
        <v>592</v>
      </c>
      <c r="BY1" s="178" t="s">
        <v>594</v>
      </c>
      <c r="BZ1" s="178" t="s">
        <v>596</v>
      </c>
      <c r="CA1" s="178" t="s">
        <v>598</v>
      </c>
      <c r="CB1" s="187" t="s">
        <v>264</v>
      </c>
      <c r="CC1" s="178" t="s">
        <v>265</v>
      </c>
      <c r="CD1" s="178" t="s">
        <v>600</v>
      </c>
      <c r="CE1" s="178" t="s">
        <v>266</v>
      </c>
      <c r="CF1" s="178" t="s">
        <v>602</v>
      </c>
      <c r="CG1" s="178" t="s">
        <v>604</v>
      </c>
      <c r="CH1" s="187" t="s">
        <v>267</v>
      </c>
      <c r="CI1" s="178" t="s">
        <v>268</v>
      </c>
      <c r="CJ1" s="178" t="s">
        <v>606</v>
      </c>
      <c r="CK1" s="178" t="s">
        <v>269</v>
      </c>
      <c r="CL1" s="178" t="s">
        <v>608</v>
      </c>
      <c r="CM1" s="178" t="s">
        <v>610</v>
      </c>
      <c r="CN1" s="178" t="s">
        <v>612</v>
      </c>
      <c r="CO1" s="187" t="s">
        <v>270</v>
      </c>
      <c r="CP1" s="178" t="s">
        <v>618</v>
      </c>
      <c r="CQ1" s="178" t="s">
        <v>620</v>
      </c>
      <c r="CR1" s="178" t="s">
        <v>271</v>
      </c>
      <c r="CS1" s="178" t="s">
        <v>614</v>
      </c>
      <c r="CT1" s="178" t="s">
        <v>616</v>
      </c>
      <c r="CU1" s="178" t="s">
        <v>272</v>
      </c>
      <c r="CV1" s="178" t="s">
        <v>622</v>
      </c>
      <c r="CW1" s="178" t="s">
        <v>273</v>
      </c>
      <c r="CX1" s="178" t="s">
        <v>623</v>
      </c>
      <c r="CY1" s="175" t="s">
        <v>277</v>
      </c>
      <c r="CZ1" s="187" t="s">
        <v>278</v>
      </c>
      <c r="DA1" s="178" t="s">
        <v>624</v>
      </c>
      <c r="DB1" s="178" t="s">
        <v>625</v>
      </c>
      <c r="DC1" s="178" t="s">
        <v>627</v>
      </c>
      <c r="DD1" s="178" t="s">
        <v>279</v>
      </c>
      <c r="DE1" s="178" t="s">
        <v>629</v>
      </c>
      <c r="DF1" s="178" t="s">
        <v>631</v>
      </c>
      <c r="DG1" s="178" t="s">
        <v>633</v>
      </c>
      <c r="DH1" s="178" t="s">
        <v>635</v>
      </c>
      <c r="DI1" s="178" t="s">
        <v>637</v>
      </c>
      <c r="DJ1" s="178" t="s">
        <v>639</v>
      </c>
      <c r="DK1" s="187" t="s">
        <v>280</v>
      </c>
      <c r="DL1" s="178" t="s">
        <v>281</v>
      </c>
      <c r="DM1" s="178" t="s">
        <v>641</v>
      </c>
      <c r="DN1" s="178" t="s">
        <v>282</v>
      </c>
      <c r="DO1" s="178" t="s">
        <v>643</v>
      </c>
      <c r="DP1" s="178" t="s">
        <v>645</v>
      </c>
      <c r="DQ1" s="178" t="s">
        <v>647</v>
      </c>
      <c r="DR1" s="178" t="s">
        <v>649</v>
      </c>
      <c r="DS1" s="178" t="s">
        <v>651</v>
      </c>
      <c r="DT1" s="178" t="s">
        <v>653</v>
      </c>
      <c r="DU1" s="178" t="s">
        <v>655</v>
      </c>
      <c r="DV1" s="178" t="s">
        <v>283</v>
      </c>
      <c r="DW1" s="178" t="s">
        <v>657</v>
      </c>
      <c r="DX1" s="178" t="s">
        <v>659</v>
      </c>
      <c r="DY1" s="178" t="s">
        <v>661</v>
      </c>
      <c r="DZ1" s="187" t="s">
        <v>284</v>
      </c>
      <c r="EA1" s="178" t="s">
        <v>663</v>
      </c>
      <c r="EB1" s="178" t="s">
        <v>285</v>
      </c>
      <c r="EC1" s="178" t="s">
        <v>665</v>
      </c>
      <c r="ED1" s="178" t="s">
        <v>286</v>
      </c>
      <c r="EE1" s="178" t="s">
        <v>667</v>
      </c>
      <c r="EF1" s="178" t="s">
        <v>669</v>
      </c>
      <c r="EG1" s="178" t="s">
        <v>671</v>
      </c>
      <c r="EH1" s="178" t="s">
        <v>673</v>
      </c>
      <c r="EI1" s="178" t="s">
        <v>675</v>
      </c>
      <c r="EJ1" s="178" t="s">
        <v>677</v>
      </c>
      <c r="EK1" s="178" t="s">
        <v>679</v>
      </c>
      <c r="EL1" s="178" t="s">
        <v>681</v>
      </c>
      <c r="EM1" s="178" t="s">
        <v>683</v>
      </c>
      <c r="EN1" s="178" t="s">
        <v>685</v>
      </c>
      <c r="EO1" s="178" t="s">
        <v>687</v>
      </c>
      <c r="EP1" s="187" t="s">
        <v>287</v>
      </c>
      <c r="EQ1" s="178" t="s">
        <v>689</v>
      </c>
      <c r="ER1" s="178" t="s">
        <v>288</v>
      </c>
      <c r="ES1" s="178" t="s">
        <v>691</v>
      </c>
      <c r="ET1" s="178" t="s">
        <v>693</v>
      </c>
      <c r="EU1" s="178" t="s">
        <v>289</v>
      </c>
      <c r="EV1" s="178" t="s">
        <v>695</v>
      </c>
      <c r="EW1" s="178" t="s">
        <v>697</v>
      </c>
      <c r="EX1" s="178" t="s">
        <v>290</v>
      </c>
      <c r="EY1" s="178" t="s">
        <v>699</v>
      </c>
      <c r="EZ1" s="178" t="s">
        <v>701</v>
      </c>
      <c r="FA1" s="178" t="s">
        <v>703</v>
      </c>
      <c r="FB1" s="178" t="s">
        <v>291</v>
      </c>
      <c r="FC1" s="178" t="s">
        <v>705</v>
      </c>
      <c r="FD1" s="178" t="s">
        <v>707</v>
      </c>
      <c r="FE1" s="187" t="s">
        <v>292</v>
      </c>
      <c r="FF1" s="178" t="s">
        <v>293</v>
      </c>
      <c r="FG1" s="178" t="s">
        <v>709</v>
      </c>
      <c r="FH1" s="178" t="s">
        <v>711</v>
      </c>
      <c r="FI1" s="178" t="s">
        <v>713</v>
      </c>
      <c r="FJ1" s="178" t="s">
        <v>715</v>
      </c>
      <c r="FK1" s="178" t="s">
        <v>294</v>
      </c>
      <c r="FL1" s="178" t="s">
        <v>717</v>
      </c>
      <c r="FM1" s="178" t="s">
        <v>719</v>
      </c>
      <c r="FN1" s="178" t="s">
        <v>721</v>
      </c>
      <c r="FO1" s="178" t="s">
        <v>723</v>
      </c>
      <c r="FP1" s="178" t="s">
        <v>725</v>
      </c>
      <c r="FQ1" s="178" t="s">
        <v>295</v>
      </c>
      <c r="FR1" s="178" t="s">
        <v>728</v>
      </c>
      <c r="FS1" s="178" t="s">
        <v>296</v>
      </c>
      <c r="FT1" s="178" t="s">
        <v>731</v>
      </c>
      <c r="FU1" s="178" t="s">
        <v>732</v>
      </c>
      <c r="FV1" s="178" t="s">
        <v>734</v>
      </c>
      <c r="FW1" s="178" t="s">
        <v>297</v>
      </c>
      <c r="FX1" s="178" t="s">
        <v>737</v>
      </c>
      <c r="FY1" s="178" t="s">
        <v>738</v>
      </c>
      <c r="FZ1" s="178" t="s">
        <v>740</v>
      </c>
      <c r="GA1" s="178" t="s">
        <v>298</v>
      </c>
      <c r="GB1" s="178" t="s">
        <v>743</v>
      </c>
      <c r="GC1" s="178" t="s">
        <v>745</v>
      </c>
      <c r="GD1" s="178" t="s">
        <v>747</v>
      </c>
      <c r="GE1" s="187" t="s">
        <v>299</v>
      </c>
      <c r="GF1" s="187" t="s">
        <v>300</v>
      </c>
      <c r="GG1" s="178" t="s">
        <v>306</v>
      </c>
      <c r="GH1" s="178" t="s">
        <v>749</v>
      </c>
      <c r="GI1" s="178" t="s">
        <v>751</v>
      </c>
      <c r="GJ1" s="178" t="s">
        <v>753</v>
      </c>
      <c r="GK1" s="178" t="s">
        <v>755</v>
      </c>
      <c r="GL1" s="178" t="s">
        <v>757</v>
      </c>
      <c r="GM1" s="178" t="s">
        <v>759</v>
      </c>
      <c r="GN1" s="187" t="s">
        <v>301</v>
      </c>
      <c r="GO1" s="178" t="s">
        <v>307</v>
      </c>
      <c r="GP1" s="178" t="s">
        <v>761</v>
      </c>
      <c r="GQ1" s="178" t="s">
        <v>763</v>
      </c>
      <c r="GR1" s="178" t="s">
        <v>764</v>
      </c>
      <c r="GS1" s="178" t="s">
        <v>308</v>
      </c>
      <c r="GT1" s="178" t="s">
        <v>767</v>
      </c>
      <c r="GU1" s="178" t="s">
        <v>768</v>
      </c>
      <c r="GV1" s="187" t="s">
        <v>302</v>
      </c>
      <c r="GW1" s="178" t="s">
        <v>303</v>
      </c>
      <c r="GX1" s="178" t="s">
        <v>770</v>
      </c>
      <c r="GY1" s="178" t="s">
        <v>772</v>
      </c>
      <c r="GZ1" s="178" t="s">
        <v>774</v>
      </c>
      <c r="HA1" s="178" t="s">
        <v>776</v>
      </c>
      <c r="HB1" s="178" t="s">
        <v>778</v>
      </c>
      <c r="HC1" s="187" t="s">
        <v>304</v>
      </c>
      <c r="HD1" s="178" t="s">
        <v>305</v>
      </c>
      <c r="HE1" s="178" t="s">
        <v>780</v>
      </c>
      <c r="HF1" s="178" t="s">
        <v>782</v>
      </c>
      <c r="HG1" s="178" t="s">
        <v>784</v>
      </c>
      <c r="HH1" s="178" t="s">
        <v>786</v>
      </c>
      <c r="HI1" s="178" t="s">
        <v>788</v>
      </c>
      <c r="HJ1" s="178" t="s">
        <v>790</v>
      </c>
      <c r="HK1" s="175" t="s">
        <v>309</v>
      </c>
      <c r="HL1" s="187" t="s">
        <v>310</v>
      </c>
      <c r="HM1" s="178" t="s">
        <v>311</v>
      </c>
      <c r="HN1" s="178" t="s">
        <v>792</v>
      </c>
      <c r="HO1" s="178" t="s">
        <v>794</v>
      </c>
      <c r="HP1" s="178" t="s">
        <v>796</v>
      </c>
      <c r="HQ1" s="178" t="s">
        <v>798</v>
      </c>
      <c r="HR1" s="178" t="s">
        <v>312</v>
      </c>
      <c r="HS1" s="178" t="s">
        <v>801</v>
      </c>
      <c r="HT1" s="178" t="s">
        <v>329</v>
      </c>
      <c r="HU1" s="178" t="s">
        <v>839</v>
      </c>
      <c r="HV1" s="178" t="s">
        <v>841</v>
      </c>
      <c r="HW1" s="178" t="s">
        <v>843</v>
      </c>
      <c r="HX1" s="187" t="s">
        <v>313</v>
      </c>
      <c r="HY1" s="178" t="s">
        <v>803</v>
      </c>
      <c r="HZ1" s="178" t="s">
        <v>805</v>
      </c>
      <c r="IA1" s="178" t="s">
        <v>314</v>
      </c>
      <c r="IB1" s="178" t="s">
        <v>808</v>
      </c>
      <c r="IC1" s="178" t="s">
        <v>810</v>
      </c>
      <c r="ID1" s="178" t="s">
        <v>811</v>
      </c>
      <c r="IE1" s="178" t="s">
        <v>813</v>
      </c>
      <c r="IF1" s="187" t="s">
        <v>315</v>
      </c>
      <c r="IG1" s="178" t="s">
        <v>815</v>
      </c>
      <c r="IH1" s="178" t="s">
        <v>817</v>
      </c>
      <c r="II1" s="178" t="s">
        <v>819</v>
      </c>
      <c r="IJ1" s="178" t="s">
        <v>316</v>
      </c>
      <c r="IK1" s="178" t="s">
        <v>821</v>
      </c>
      <c r="IL1" s="178" t="s">
        <v>823</v>
      </c>
      <c r="IM1" s="178" t="s">
        <v>317</v>
      </c>
      <c r="IN1" s="178" t="s">
        <v>825</v>
      </c>
      <c r="IO1" s="178" t="s">
        <v>827</v>
      </c>
      <c r="IP1" s="178" t="s">
        <v>318</v>
      </c>
      <c r="IQ1" s="178" t="s">
        <v>829</v>
      </c>
      <c r="IR1" s="178" t="s">
        <v>831</v>
      </c>
      <c r="IS1" s="178" t="s">
        <v>833</v>
      </c>
      <c r="IT1" s="178" t="s">
        <v>835</v>
      </c>
      <c r="IU1" s="178" t="s">
        <v>319</v>
      </c>
      <c r="IV1" s="178" t="s">
        <v>837</v>
      </c>
      <c r="IW1" s="187" t="s">
        <v>320</v>
      </c>
      <c r="IX1" s="178" t="s">
        <v>845</v>
      </c>
      <c r="IY1" s="178" t="s">
        <v>847</v>
      </c>
      <c r="IZ1" s="178" t="s">
        <v>321</v>
      </c>
      <c r="JA1" s="178" t="s">
        <v>849</v>
      </c>
      <c r="JB1" s="178" t="s">
        <v>851</v>
      </c>
      <c r="JC1" s="178" t="s">
        <v>853</v>
      </c>
      <c r="JD1" s="187" t="s">
        <v>322</v>
      </c>
      <c r="JE1" s="178" t="s">
        <v>855</v>
      </c>
      <c r="JF1" s="178" t="s">
        <v>323</v>
      </c>
      <c r="JG1" s="178" t="s">
        <v>858</v>
      </c>
      <c r="JH1" s="178" t="s">
        <v>860</v>
      </c>
      <c r="JI1" s="178" t="s">
        <v>862</v>
      </c>
      <c r="JJ1" s="178" t="s">
        <v>864</v>
      </c>
      <c r="JK1" s="178" t="s">
        <v>866</v>
      </c>
      <c r="JL1" s="178" t="s">
        <v>868</v>
      </c>
      <c r="JM1" s="178" t="s">
        <v>324</v>
      </c>
      <c r="JN1" s="178" t="s">
        <v>871</v>
      </c>
      <c r="JO1" s="178" t="s">
        <v>873</v>
      </c>
      <c r="JP1" s="178" t="s">
        <v>875</v>
      </c>
      <c r="JQ1" s="178" t="s">
        <v>877</v>
      </c>
      <c r="JR1" s="178" t="s">
        <v>879</v>
      </c>
      <c r="JS1" s="178" t="s">
        <v>881</v>
      </c>
      <c r="JT1" s="178" t="s">
        <v>883</v>
      </c>
      <c r="JU1" s="178" t="s">
        <v>885</v>
      </c>
      <c r="JV1" s="178" t="s">
        <v>325</v>
      </c>
      <c r="JW1" s="178" t="s">
        <v>888</v>
      </c>
      <c r="JX1" s="178" t="s">
        <v>890</v>
      </c>
      <c r="JY1" s="178" t="s">
        <v>892</v>
      </c>
      <c r="JZ1" s="178" t="s">
        <v>894</v>
      </c>
      <c r="KA1" s="178" t="s">
        <v>895</v>
      </c>
      <c r="KB1" s="178" t="s">
        <v>897</v>
      </c>
      <c r="KC1" s="178" t="s">
        <v>899</v>
      </c>
      <c r="KD1" s="178" t="s">
        <v>901</v>
      </c>
      <c r="KE1" s="178" t="s">
        <v>903</v>
      </c>
      <c r="KF1" s="178" t="s">
        <v>905</v>
      </c>
      <c r="KG1" s="178" t="s">
        <v>907</v>
      </c>
      <c r="KH1" s="178" t="s">
        <v>909</v>
      </c>
      <c r="KI1" s="178" t="s">
        <v>911</v>
      </c>
      <c r="KJ1" s="178" t="s">
        <v>913</v>
      </c>
      <c r="KK1" s="178" t="s">
        <v>915</v>
      </c>
      <c r="KL1" s="178" t="s">
        <v>917</v>
      </c>
      <c r="KM1" s="178" t="s">
        <v>919</v>
      </c>
      <c r="KN1" s="178" t="s">
        <v>921</v>
      </c>
      <c r="KO1" s="178" t="s">
        <v>923</v>
      </c>
      <c r="KP1" s="178" t="s">
        <v>925</v>
      </c>
      <c r="KQ1" s="178" t="s">
        <v>927</v>
      </c>
      <c r="KR1" s="178" t="s">
        <v>929</v>
      </c>
      <c r="KS1" s="178" t="s">
        <v>931</v>
      </c>
      <c r="KT1" s="178" t="s">
        <v>933</v>
      </c>
      <c r="KU1" s="178" t="s">
        <v>935</v>
      </c>
      <c r="KV1" s="178" t="s">
        <v>937</v>
      </c>
      <c r="KW1" s="187" t="s">
        <v>326</v>
      </c>
      <c r="KX1" s="178" t="s">
        <v>939</v>
      </c>
      <c r="KY1" s="178" t="s">
        <v>327</v>
      </c>
      <c r="KZ1" s="178" t="s">
        <v>942</v>
      </c>
      <c r="LA1" s="178" t="s">
        <v>944</v>
      </c>
      <c r="LB1" s="178" t="s">
        <v>946</v>
      </c>
      <c r="LC1" s="178" t="s">
        <v>948</v>
      </c>
      <c r="LD1" s="178" t="s">
        <v>328</v>
      </c>
      <c r="LE1" s="178" t="s">
        <v>951</v>
      </c>
      <c r="LF1" s="178" t="s">
        <v>953</v>
      </c>
      <c r="LG1" s="178" t="s">
        <v>955</v>
      </c>
      <c r="LH1" s="178" t="s">
        <v>957</v>
      </c>
      <c r="LI1" s="178" t="s">
        <v>959</v>
      </c>
      <c r="LJ1" s="178" t="s">
        <v>961</v>
      </c>
      <c r="LK1" s="178" t="s">
        <v>963</v>
      </c>
      <c r="LL1" s="175" t="s">
        <v>330</v>
      </c>
      <c r="LM1" s="187" t="s">
        <v>331</v>
      </c>
      <c r="LN1" s="178" t="s">
        <v>332</v>
      </c>
      <c r="LO1" s="178" t="s">
        <v>333</v>
      </c>
      <c r="LP1" s="187" t="s">
        <v>334</v>
      </c>
      <c r="LQ1" s="178" t="s">
        <v>335</v>
      </c>
      <c r="LR1" s="178" t="s">
        <v>983</v>
      </c>
      <c r="LS1" s="178" t="s">
        <v>985</v>
      </c>
      <c r="LT1" s="178" t="s">
        <v>986</v>
      </c>
      <c r="LU1" s="178" t="s">
        <v>988</v>
      </c>
      <c r="LV1" s="178" t="s">
        <v>989</v>
      </c>
      <c r="LW1" s="178" t="s">
        <v>991</v>
      </c>
      <c r="LX1" s="178" t="s">
        <v>993</v>
      </c>
      <c r="LY1" s="178" t="s">
        <v>995</v>
      </c>
      <c r="LZ1" s="178" t="s">
        <v>997</v>
      </c>
      <c r="MA1" s="178" t="s">
        <v>336</v>
      </c>
      <c r="MB1" s="178" t="s">
        <v>1000</v>
      </c>
      <c r="MC1" s="178" t="s">
        <v>1001</v>
      </c>
      <c r="MD1" s="178" t="s">
        <v>1003</v>
      </c>
      <c r="ME1" s="178" t="s">
        <v>337</v>
      </c>
      <c r="MF1" s="178" t="s">
        <v>1006</v>
      </c>
      <c r="MG1" s="178" t="s">
        <v>1007</v>
      </c>
      <c r="MH1" s="178" t="s">
        <v>1009</v>
      </c>
      <c r="MI1" s="178" t="s">
        <v>1011</v>
      </c>
      <c r="MJ1" s="178" t="s">
        <v>338</v>
      </c>
      <c r="MK1" s="178" t="s">
        <v>1014</v>
      </c>
      <c r="ML1" s="178" t="s">
        <v>1016</v>
      </c>
      <c r="MM1" s="178" t="s">
        <v>1018</v>
      </c>
      <c r="MN1" s="178" t="s">
        <v>1020</v>
      </c>
      <c r="MO1" s="178" t="s">
        <v>339</v>
      </c>
      <c r="MP1" s="178" t="s">
        <v>1023</v>
      </c>
      <c r="MQ1" s="178" t="s">
        <v>1025</v>
      </c>
      <c r="MR1" s="178" t="s">
        <v>1027</v>
      </c>
      <c r="MS1" s="178" t="s">
        <v>1029</v>
      </c>
      <c r="MT1" s="178" t="s">
        <v>1031</v>
      </c>
      <c r="MU1" s="178" t="s">
        <v>1033</v>
      </c>
      <c r="MV1" s="178" t="s">
        <v>1035</v>
      </c>
      <c r="MW1" s="178" t="s">
        <v>1037</v>
      </c>
      <c r="MX1" s="178" t="s">
        <v>1039</v>
      </c>
      <c r="MY1" s="178" t="s">
        <v>1041</v>
      </c>
      <c r="MZ1" s="178" t="s">
        <v>1043</v>
      </c>
      <c r="NA1" s="178" t="s">
        <v>1044</v>
      </c>
      <c r="NB1" s="187" t="s">
        <v>340</v>
      </c>
      <c r="NC1" s="178" t="s">
        <v>341</v>
      </c>
      <c r="ND1" s="178" t="s">
        <v>1046</v>
      </c>
      <c r="NE1" s="178" t="s">
        <v>1048</v>
      </c>
      <c r="NF1" s="178" t="s">
        <v>1050</v>
      </c>
      <c r="NG1" s="178" t="s">
        <v>1052</v>
      </c>
      <c r="NH1" s="187" t="s">
        <v>342</v>
      </c>
      <c r="NI1" s="178" t="s">
        <v>343</v>
      </c>
      <c r="NJ1" s="178" t="s">
        <v>1053</v>
      </c>
      <c r="NK1" s="178" t="s">
        <v>344</v>
      </c>
      <c r="NL1" s="178" t="s">
        <v>1055</v>
      </c>
      <c r="NM1" s="178" t="s">
        <v>1057</v>
      </c>
      <c r="NN1" s="178" t="s">
        <v>345</v>
      </c>
      <c r="NO1" s="178" t="s">
        <v>1059</v>
      </c>
      <c r="NP1" s="178" t="s">
        <v>1061</v>
      </c>
      <c r="NQ1" s="175" t="s">
        <v>331</v>
      </c>
      <c r="NR1" s="187" t="s">
        <v>332</v>
      </c>
      <c r="NS1" s="178" t="s">
        <v>346</v>
      </c>
      <c r="NT1" s="178" t="s">
        <v>965</v>
      </c>
      <c r="NU1" s="178" t="s">
        <v>967</v>
      </c>
      <c r="NV1" s="178" t="s">
        <v>969</v>
      </c>
      <c r="NW1" s="178" t="s">
        <v>971</v>
      </c>
      <c r="NX1" s="178" t="s">
        <v>347</v>
      </c>
      <c r="NY1" s="178" t="s">
        <v>973</v>
      </c>
      <c r="NZ1" s="178" t="s">
        <v>348</v>
      </c>
      <c r="OA1" s="178" t="s">
        <v>975</v>
      </c>
      <c r="OB1" s="187" t="s">
        <v>333</v>
      </c>
      <c r="OC1" s="178" t="s">
        <v>977</v>
      </c>
      <c r="OD1" s="178" t="s">
        <v>349</v>
      </c>
      <c r="OE1" s="175" t="s">
        <v>333</v>
      </c>
      <c r="OF1" s="187" t="s">
        <v>349</v>
      </c>
      <c r="OG1" s="178" t="s">
        <v>979</v>
      </c>
      <c r="OH1" s="178" t="s">
        <v>981</v>
      </c>
      <c r="OI1" s="178" t="s">
        <v>350</v>
      </c>
      <c r="OJ1" s="175" t="s">
        <v>351</v>
      </c>
      <c r="OK1" s="187" t="s">
        <v>352</v>
      </c>
      <c r="OL1" s="178" t="s">
        <v>353</v>
      </c>
      <c r="OM1" s="178" t="s">
        <v>1062</v>
      </c>
      <c r="ON1" s="178" t="s">
        <v>1064</v>
      </c>
      <c r="OO1" s="178" t="s">
        <v>354</v>
      </c>
      <c r="OP1" s="178" t="s">
        <v>364</v>
      </c>
      <c r="OQ1" s="178" t="s">
        <v>1066</v>
      </c>
      <c r="OR1" s="178" t="s">
        <v>1068</v>
      </c>
      <c r="OS1" s="178" t="s">
        <v>1070</v>
      </c>
      <c r="OT1" s="178" t="s">
        <v>1072</v>
      </c>
      <c r="OU1" s="178" t="s">
        <v>1074</v>
      </c>
      <c r="OV1" s="178" t="s">
        <v>1076</v>
      </c>
      <c r="OW1" s="178" t="s">
        <v>1078</v>
      </c>
      <c r="OX1" s="178" t="s">
        <v>1080</v>
      </c>
      <c r="OY1" s="178" t="s">
        <v>1082</v>
      </c>
      <c r="OZ1" s="178" t="s">
        <v>1084</v>
      </c>
      <c r="PA1" s="178" t="s">
        <v>1086</v>
      </c>
      <c r="PB1" s="178" t="s">
        <v>1088</v>
      </c>
      <c r="PC1" s="178" t="s">
        <v>1090</v>
      </c>
      <c r="PD1" s="178" t="s">
        <v>1092</v>
      </c>
      <c r="PE1" s="178" t="s">
        <v>1094</v>
      </c>
      <c r="PF1" s="178" t="s">
        <v>1096</v>
      </c>
      <c r="PG1" s="178" t="s">
        <v>1098</v>
      </c>
      <c r="PH1" s="178" t="s">
        <v>1100</v>
      </c>
      <c r="PI1" s="178" t="s">
        <v>1102</v>
      </c>
      <c r="PJ1" s="178" t="s">
        <v>1104</v>
      </c>
      <c r="PK1" s="178" t="s">
        <v>1106</v>
      </c>
      <c r="PL1" s="178" t="s">
        <v>1108</v>
      </c>
      <c r="PM1" s="178" t="s">
        <v>365</v>
      </c>
      <c r="PN1" s="178" t="s">
        <v>1111</v>
      </c>
      <c r="PO1" s="178" t="s">
        <v>1113</v>
      </c>
      <c r="PP1" s="178" t="s">
        <v>1114</v>
      </c>
      <c r="PQ1" s="178" t="s">
        <v>1116</v>
      </c>
      <c r="PR1" s="178" t="s">
        <v>1118</v>
      </c>
      <c r="PS1" s="178" t="s">
        <v>1120</v>
      </c>
      <c r="PT1" s="178" t="s">
        <v>1122</v>
      </c>
      <c r="PU1" s="178" t="s">
        <v>1124</v>
      </c>
      <c r="PV1" s="178" t="s">
        <v>1126</v>
      </c>
      <c r="PW1" s="178" t="s">
        <v>1128</v>
      </c>
      <c r="PX1" s="178" t="s">
        <v>1130</v>
      </c>
      <c r="PY1" s="178" t="s">
        <v>1132</v>
      </c>
      <c r="PZ1" s="178" t="s">
        <v>1134</v>
      </c>
      <c r="QA1" s="178" t="s">
        <v>1136</v>
      </c>
      <c r="QB1" s="178" t="s">
        <v>1138</v>
      </c>
      <c r="QC1" s="178" t="s">
        <v>1140</v>
      </c>
      <c r="QD1" s="178" t="s">
        <v>1142</v>
      </c>
      <c r="QE1" s="178" t="s">
        <v>1144</v>
      </c>
      <c r="QF1" s="178" t="s">
        <v>1146</v>
      </c>
      <c r="QG1" s="178" t="s">
        <v>1148</v>
      </c>
      <c r="QH1" s="178" t="s">
        <v>1150</v>
      </c>
      <c r="QI1" s="178" t="s">
        <v>1152</v>
      </c>
      <c r="QJ1" s="178" t="s">
        <v>1154</v>
      </c>
      <c r="QK1" s="178" t="s">
        <v>1156</v>
      </c>
      <c r="QL1" s="178" t="s">
        <v>1158</v>
      </c>
      <c r="QM1" s="178" t="s">
        <v>1160</v>
      </c>
      <c r="QN1" s="178" t="s">
        <v>355</v>
      </c>
      <c r="QO1" s="178" t="s">
        <v>1162</v>
      </c>
      <c r="QP1" s="178" t="s">
        <v>1164</v>
      </c>
      <c r="QQ1" s="178" t="s">
        <v>1166</v>
      </c>
      <c r="QR1" s="178" t="s">
        <v>1168</v>
      </c>
      <c r="QS1" s="178" t="s">
        <v>1170</v>
      </c>
      <c r="QT1" s="187" t="s">
        <v>356</v>
      </c>
      <c r="QU1" s="178" t="s">
        <v>357</v>
      </c>
      <c r="QV1" s="178" t="s">
        <v>1172</v>
      </c>
      <c r="QW1" s="178" t="s">
        <v>1174</v>
      </c>
      <c r="QX1" s="178" t="s">
        <v>1176</v>
      </c>
      <c r="QY1" s="178" t="s">
        <v>1178</v>
      </c>
      <c r="QZ1" s="178" t="s">
        <v>1180</v>
      </c>
      <c r="RA1" s="178" t="s">
        <v>1182</v>
      </c>
      <c r="RB1" s="187" t="s">
        <v>358</v>
      </c>
      <c r="RC1" s="178" t="s">
        <v>1184</v>
      </c>
      <c r="RD1" s="178" t="s">
        <v>359</v>
      </c>
      <c r="RE1" s="187" t="s">
        <v>360</v>
      </c>
      <c r="RF1" s="178" t="s">
        <v>361</v>
      </c>
      <c r="RG1" s="178" t="s">
        <v>1214</v>
      </c>
      <c r="RH1" s="178" t="s">
        <v>1216</v>
      </c>
      <c r="RI1" s="187" t="s">
        <v>362</v>
      </c>
      <c r="RJ1" s="178" t="s">
        <v>363</v>
      </c>
      <c r="RK1" s="178" t="s">
        <v>1218</v>
      </c>
      <c r="RL1" s="178" t="s">
        <v>1219</v>
      </c>
      <c r="RM1" s="178" t="s">
        <v>1220</v>
      </c>
      <c r="RN1" s="178" t="s">
        <v>1221</v>
      </c>
      <c r="RO1" s="178" t="s">
        <v>1223</v>
      </c>
      <c r="RP1" s="178" t="s">
        <v>1224</v>
      </c>
      <c r="RQ1" s="178" t="s">
        <v>1226</v>
      </c>
      <c r="RR1" s="178" t="s">
        <v>1227</v>
      </c>
      <c r="RS1" s="175" t="s">
        <v>358</v>
      </c>
      <c r="RT1" s="187" t="s">
        <v>359</v>
      </c>
      <c r="RU1" s="178" t="s">
        <v>366</v>
      </c>
      <c r="RV1" s="178" t="s">
        <v>1186</v>
      </c>
      <c r="RW1" s="178" t="s">
        <v>1188</v>
      </c>
      <c r="RX1" s="178" t="s">
        <v>1190</v>
      </c>
      <c r="RY1" s="178" t="s">
        <v>1192</v>
      </c>
      <c r="RZ1" s="178" t="s">
        <v>1194</v>
      </c>
      <c r="SA1" s="178" t="s">
        <v>1196</v>
      </c>
      <c r="SB1" s="178" t="s">
        <v>1198</v>
      </c>
      <c r="SC1" s="178" t="s">
        <v>1200</v>
      </c>
      <c r="SD1" s="178" t="s">
        <v>1202</v>
      </c>
      <c r="SE1" s="178" t="s">
        <v>1204</v>
      </c>
      <c r="SF1" s="178" t="s">
        <v>1206</v>
      </c>
      <c r="SG1" s="178" t="s">
        <v>1208</v>
      </c>
      <c r="SH1" s="178" t="s">
        <v>1210</v>
      </c>
      <c r="SI1" s="178" t="s">
        <v>1212</v>
      </c>
      <c r="SJ1" s="175" t="s">
        <v>367</v>
      </c>
      <c r="SK1" s="187" t="s">
        <v>368</v>
      </c>
      <c r="SL1" s="178" t="s">
        <v>369</v>
      </c>
      <c r="SM1" s="178" t="s">
        <v>1229</v>
      </c>
      <c r="SN1" s="178" t="s">
        <v>1231</v>
      </c>
      <c r="SO1" s="178" t="s">
        <v>370</v>
      </c>
      <c r="SP1" s="178" t="s">
        <v>1233</v>
      </c>
      <c r="SQ1" s="178" t="s">
        <v>1235</v>
      </c>
      <c r="SR1" s="178" t="s">
        <v>1237</v>
      </c>
      <c r="SS1" s="178" t="s">
        <v>1239</v>
      </c>
      <c r="ST1" s="187" t="s">
        <v>371</v>
      </c>
      <c r="SU1" s="178" t="s">
        <v>372</v>
      </c>
      <c r="SV1" s="178" t="s">
        <v>1241</v>
      </c>
      <c r="SW1" s="178" t="s">
        <v>1243</v>
      </c>
      <c r="SX1" s="178" t="s">
        <v>1245</v>
      </c>
      <c r="SY1" s="178" t="s">
        <v>1247</v>
      </c>
      <c r="SZ1" s="178" t="s">
        <v>1249</v>
      </c>
      <c r="TA1" s="178" t="s">
        <v>1251</v>
      </c>
      <c r="TB1" s="178" t="s">
        <v>1253</v>
      </c>
      <c r="TC1" s="178" t="s">
        <v>1255</v>
      </c>
      <c r="TD1" s="178" t="s">
        <v>1257</v>
      </c>
      <c r="TE1" s="178" t="s">
        <v>1259</v>
      </c>
      <c r="TF1" s="178" t="s">
        <v>1261</v>
      </c>
      <c r="TG1" s="178" t="s">
        <v>1263</v>
      </c>
      <c r="TH1" s="178" t="s">
        <v>1265</v>
      </c>
      <c r="TI1" s="178" t="s">
        <v>1267</v>
      </c>
      <c r="TJ1" s="178" t="s">
        <v>1269</v>
      </c>
      <c r="TK1" s="175" t="s">
        <v>373</v>
      </c>
      <c r="TL1" s="187" t="s">
        <v>374</v>
      </c>
      <c r="TM1" s="178" t="s">
        <v>375</v>
      </c>
      <c r="TN1" s="178" t="s">
        <v>1271</v>
      </c>
      <c r="TO1" s="178" t="s">
        <v>1273</v>
      </c>
      <c r="TP1" s="178" t="s">
        <v>1275</v>
      </c>
      <c r="TQ1" s="178" t="s">
        <v>1277</v>
      </c>
      <c r="TR1" s="178" t="s">
        <v>1279</v>
      </c>
      <c r="TS1" s="178" t="s">
        <v>376</v>
      </c>
      <c r="TT1" s="178" t="s">
        <v>1281</v>
      </c>
      <c r="TU1" s="178" t="s">
        <v>1283</v>
      </c>
      <c r="TV1" s="178" t="s">
        <v>1285</v>
      </c>
      <c r="TW1" s="178" t="s">
        <v>1287</v>
      </c>
      <c r="TX1" s="178" t="s">
        <v>1289</v>
      </c>
      <c r="TY1" s="178" t="s">
        <v>1291</v>
      </c>
      <c r="TZ1" s="187" t="s">
        <v>377</v>
      </c>
      <c r="UA1" s="178" t="s">
        <v>378</v>
      </c>
      <c r="UB1" s="178" t="s">
        <v>379</v>
      </c>
      <c r="UC1" s="178" t="s">
        <v>1293</v>
      </c>
      <c r="UD1" s="178" t="s">
        <v>1295</v>
      </c>
      <c r="UE1" s="178" t="s">
        <v>1296</v>
      </c>
      <c r="UF1" s="178" t="s">
        <v>1298</v>
      </c>
      <c r="UG1" s="178" t="s">
        <v>1300</v>
      </c>
      <c r="UH1" s="178" t="s">
        <v>1302</v>
      </c>
      <c r="UI1" s="178" t="s">
        <v>1304</v>
      </c>
      <c r="UJ1" s="178" t="s">
        <v>1306</v>
      </c>
      <c r="UK1" s="178" t="s">
        <v>1308</v>
      </c>
      <c r="UL1" s="178" t="s">
        <v>1310</v>
      </c>
      <c r="UM1" s="178" t="s">
        <v>1312</v>
      </c>
      <c r="UN1" s="178" t="s">
        <v>1314</v>
      </c>
      <c r="UO1" s="178" t="s">
        <v>1316</v>
      </c>
      <c r="UP1" s="178" t="s">
        <v>1318</v>
      </c>
      <c r="UQ1" s="178" t="s">
        <v>1320</v>
      </c>
      <c r="UR1" s="178" t="s">
        <v>1322</v>
      </c>
      <c r="US1" s="175" t="s">
        <v>1324</v>
      </c>
      <c r="UT1" s="178" t="s">
        <v>1326</v>
      </c>
      <c r="UU1" s="178" t="s">
        <v>1328</v>
      </c>
      <c r="UV1" s="178" t="s">
        <v>1330</v>
      </c>
      <c r="UW1" s="178" t="s">
        <v>1332</v>
      </c>
      <c r="UX1" s="178" t="s">
        <v>1334</v>
      </c>
      <c r="UY1" s="181"/>
    </row>
    <row r="2" spans="1:571" s="120" customFormat="1" hidden="1" x14ac:dyDescent="0.25">
      <c r="K2" s="157"/>
      <c r="Z2" s="460"/>
      <c r="AB2" s="120" t="s">
        <v>129</v>
      </c>
      <c r="AC2" s="120" t="s">
        <v>130</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1498</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94" t="s">
        <v>393</v>
      </c>
      <c r="L10" s="594"/>
      <c r="M10" s="594"/>
      <c r="N10" s="594"/>
      <c r="O10" s="594"/>
      <c r="P10" s="594"/>
      <c r="Q10" s="594"/>
      <c r="R10" s="594"/>
      <c r="S10" s="594"/>
      <c r="T10" s="594"/>
      <c r="U10" s="594"/>
      <c r="V10" s="594"/>
      <c r="W10" s="594"/>
      <c r="X10" s="594"/>
      <c r="Y10" s="594"/>
      <c r="Z10" s="594"/>
      <c r="AA10" s="594"/>
    </row>
    <row r="11" spans="1:571" ht="79.5" thickBot="1" x14ac:dyDescent="0.3">
      <c r="A11" s="370"/>
      <c r="B11" s="320" t="s">
        <v>133</v>
      </c>
      <c r="C11" s="190" t="s">
        <v>132</v>
      </c>
      <c r="D11" s="191" t="s">
        <v>129</v>
      </c>
      <c r="E11" s="209" t="s">
        <v>1501</v>
      </c>
      <c r="F11" s="191" t="s">
        <v>248</v>
      </c>
      <c r="G11" s="191" t="s">
        <v>460</v>
      </c>
      <c r="H11" s="191" t="s">
        <v>462</v>
      </c>
      <c r="I11" s="209" t="s">
        <v>463</v>
      </c>
      <c r="J11" s="191" t="s">
        <v>461</v>
      </c>
      <c r="K11" s="338" t="s">
        <v>1357</v>
      </c>
      <c r="L11" s="338" t="s">
        <v>1359</v>
      </c>
      <c r="M11" s="338" t="s">
        <v>471</v>
      </c>
      <c r="N11" s="338" t="s">
        <v>1358</v>
      </c>
      <c r="O11" s="338" t="s">
        <v>1360</v>
      </c>
      <c r="P11" s="338" t="s">
        <v>472</v>
      </c>
      <c r="Q11" s="338" t="s">
        <v>1361</v>
      </c>
      <c r="R11" s="338" t="s">
        <v>1362</v>
      </c>
      <c r="S11" s="338" t="s">
        <v>1363</v>
      </c>
      <c r="T11" s="338" t="s">
        <v>1446</v>
      </c>
      <c r="U11" s="338" t="s">
        <v>1364</v>
      </c>
      <c r="V11" s="338" t="s">
        <v>1365</v>
      </c>
      <c r="W11" s="338" t="s">
        <v>1366</v>
      </c>
      <c r="X11" s="338" t="s">
        <v>1367</v>
      </c>
      <c r="Y11" s="338" t="s">
        <v>1368</v>
      </c>
      <c r="Z11" s="338" t="s">
        <v>1471</v>
      </c>
      <c r="AA11" s="338" t="s">
        <v>1509</v>
      </c>
      <c r="AB11" s="337" t="s">
        <v>394</v>
      </c>
      <c r="AC11" s="209" t="s">
        <v>412</v>
      </c>
      <c r="AD11" s="209" t="s">
        <v>395</v>
      </c>
      <c r="AE11" s="209" t="s">
        <v>409</v>
      </c>
      <c r="AF11" s="209" t="s">
        <v>396</v>
      </c>
      <c r="AG11" s="209" t="s">
        <v>397</v>
      </c>
      <c r="AH11" s="209" t="s">
        <v>398</v>
      </c>
      <c r="AI11" s="209" t="s">
        <v>408</v>
      </c>
      <c r="AJ11" s="209" t="s">
        <v>399</v>
      </c>
      <c r="AK11" s="209" t="s">
        <v>400</v>
      </c>
      <c r="AL11" s="209" t="s">
        <v>401</v>
      </c>
      <c r="AM11" s="209" t="s">
        <v>407</v>
      </c>
      <c r="AN11" s="209" t="s">
        <v>402</v>
      </c>
      <c r="AO11" s="209" t="s">
        <v>403</v>
      </c>
      <c r="AP11" s="209" t="s">
        <v>404</v>
      </c>
      <c r="AQ11" s="209" t="s">
        <v>406</v>
      </c>
      <c r="AR11" s="209" t="s">
        <v>405</v>
      </c>
    </row>
    <row r="12" spans="1:571" x14ac:dyDescent="0.25">
      <c r="A12" s="369"/>
      <c r="B12" s="184" t="s">
        <v>251</v>
      </c>
      <c r="C12" s="185" t="s">
        <v>134</v>
      </c>
      <c r="D12" s="186">
        <f>D13+D47+D83+D89+D96</f>
        <v>678333.33333333337</v>
      </c>
      <c r="E12" s="186">
        <f>E13+E47+E83+E89+E96</f>
        <v>0</v>
      </c>
      <c r="F12" s="186">
        <f t="shared" ref="F12:F106" si="0">D12+E12</f>
        <v>678333.33333333337</v>
      </c>
      <c r="G12" s="186">
        <f>G13+G47+G83+G89+G96</f>
        <v>0</v>
      </c>
      <c r="H12" s="186">
        <f>F12-G12</f>
        <v>678333.33333333337</v>
      </c>
      <c r="I12" s="186">
        <f>I13+I47+I83+I89+I96</f>
        <v>0</v>
      </c>
      <c r="J12" s="186">
        <f>F12-I12</f>
        <v>678333.33333333337</v>
      </c>
      <c r="K12" s="186">
        <f t="shared" ref="K12:AD12" si="1">K13+K47+K83+K89+K96</f>
        <v>0</v>
      </c>
      <c r="L12" s="186">
        <f t="shared" si="1"/>
        <v>0</v>
      </c>
      <c r="M12" s="186">
        <f t="shared" si="1"/>
        <v>0</v>
      </c>
      <c r="N12" s="186">
        <f t="shared" si="1"/>
        <v>0</v>
      </c>
      <c r="O12" s="186">
        <f t="shared" si="1"/>
        <v>0</v>
      </c>
      <c r="P12" s="186">
        <f t="shared" si="1"/>
        <v>0</v>
      </c>
      <c r="Q12" s="186">
        <f t="shared" si="1"/>
        <v>0</v>
      </c>
      <c r="R12" s="186">
        <f t="shared" si="1"/>
        <v>0</v>
      </c>
      <c r="S12" s="186">
        <f t="shared" si="1"/>
        <v>0</v>
      </c>
      <c r="T12" s="186">
        <f t="shared" ref="T12" si="2">T13+T47+T83+T89+T96</f>
        <v>678333.33333333337</v>
      </c>
      <c r="U12" s="186">
        <f t="shared" si="1"/>
        <v>0</v>
      </c>
      <c r="V12" s="186">
        <f t="shared" si="1"/>
        <v>0</v>
      </c>
      <c r="W12" s="186">
        <f t="shared" si="1"/>
        <v>0</v>
      </c>
      <c r="X12" s="186">
        <f t="shared" si="1"/>
        <v>0</v>
      </c>
      <c r="Y12" s="186">
        <f t="shared" ref="Y12:Z12" si="3">Y13+Y47+Y83+Y89+Y96</f>
        <v>0</v>
      </c>
      <c r="Z12" s="186">
        <f t="shared" si="3"/>
        <v>0</v>
      </c>
      <c r="AA12" s="186">
        <f t="shared" si="1"/>
        <v>0</v>
      </c>
      <c r="AB12" s="186">
        <f t="shared" si="1"/>
        <v>0</v>
      </c>
      <c r="AC12" s="186">
        <f t="shared" si="1"/>
        <v>0</v>
      </c>
      <c r="AD12" s="186">
        <f t="shared" si="1"/>
        <v>0</v>
      </c>
      <c r="AE12" s="186">
        <f>AB12+AC12+AD12</f>
        <v>0</v>
      </c>
      <c r="AF12" s="186">
        <f>AF13+AF47+AF83+AF89+AF96</f>
        <v>0</v>
      </c>
      <c r="AG12" s="186">
        <f>AG13+AG47+AG83+AG89+AG96</f>
        <v>0</v>
      </c>
      <c r="AH12" s="186">
        <f>AH13+AH47+AH83+AH89+AH96</f>
        <v>0</v>
      </c>
      <c r="AI12" s="186">
        <f>AF12+AG12+AH12</f>
        <v>0</v>
      </c>
      <c r="AJ12" s="186">
        <f>AJ13+AJ47+AJ83+AJ89+AJ96</f>
        <v>0</v>
      </c>
      <c r="AK12" s="186">
        <f>AK13+AK47+AK83+AK89+AK96</f>
        <v>0</v>
      </c>
      <c r="AL12" s="186">
        <f>AL13+AL47+AL83+AL89+AL96</f>
        <v>0</v>
      </c>
      <c r="AM12" s="186">
        <f>AJ12+AK12+AL12</f>
        <v>0</v>
      </c>
      <c r="AN12" s="186">
        <f>AN13+AN47+AN83+AN89+AN96</f>
        <v>0</v>
      </c>
      <c r="AO12" s="186">
        <f>AO13+AO47+AO83+AO89+AO96</f>
        <v>0</v>
      </c>
      <c r="AP12" s="186">
        <f>AP13+AP47+AP83+AP89+AP96</f>
        <v>0</v>
      </c>
      <c r="AQ12" s="186">
        <f>AN12+AO12+AP12</f>
        <v>0</v>
      </c>
      <c r="AR12" s="186">
        <f>AE12+AI12+AM12+AQ12</f>
        <v>0</v>
      </c>
    </row>
    <row r="13" spans="1:571" x14ac:dyDescent="0.25">
      <c r="B13" s="187" t="s">
        <v>252</v>
      </c>
      <c r="C13" s="188" t="s">
        <v>135</v>
      </c>
      <c r="D13" s="189">
        <f>SUM(D14:D46)</f>
        <v>73333.333333333328</v>
      </c>
      <c r="E13" s="189">
        <f>SUM(E14:E46)</f>
        <v>0</v>
      </c>
      <c r="F13" s="189">
        <f t="shared" si="0"/>
        <v>73333.333333333328</v>
      </c>
      <c r="G13" s="189">
        <f>SUM(G14:G46)</f>
        <v>0</v>
      </c>
      <c r="H13" s="189">
        <f t="shared" ref="H13:H220" si="4">F13-G13</f>
        <v>73333.333333333328</v>
      </c>
      <c r="I13" s="189">
        <f>SUM(I14:I46)</f>
        <v>0</v>
      </c>
      <c r="J13" s="189">
        <f t="shared" ref="J13:J220" si="5">F13-I13</f>
        <v>73333.333333333328</v>
      </c>
      <c r="K13" s="189">
        <f t="shared" ref="K13:AD13" si="6">SUM(K14:K46)</f>
        <v>0</v>
      </c>
      <c r="L13" s="189">
        <f t="shared" si="6"/>
        <v>0</v>
      </c>
      <c r="M13" s="189">
        <f t="shared" si="6"/>
        <v>0</v>
      </c>
      <c r="N13" s="189">
        <f t="shared" si="6"/>
        <v>0</v>
      </c>
      <c r="O13" s="189">
        <f t="shared" si="6"/>
        <v>0</v>
      </c>
      <c r="P13" s="189">
        <f t="shared" si="6"/>
        <v>0</v>
      </c>
      <c r="Q13" s="189">
        <f t="shared" si="6"/>
        <v>0</v>
      </c>
      <c r="R13" s="189">
        <f t="shared" si="6"/>
        <v>0</v>
      </c>
      <c r="S13" s="189">
        <f t="shared" si="6"/>
        <v>0</v>
      </c>
      <c r="T13" s="189">
        <f t="shared" ref="T13" si="7">SUM(T14:T46)</f>
        <v>73333.333333333328</v>
      </c>
      <c r="U13" s="189">
        <f t="shared" si="6"/>
        <v>0</v>
      </c>
      <c r="V13" s="189">
        <f t="shared" si="6"/>
        <v>0</v>
      </c>
      <c r="W13" s="189">
        <f t="shared" si="6"/>
        <v>0</v>
      </c>
      <c r="X13" s="189">
        <f t="shared" si="6"/>
        <v>0</v>
      </c>
      <c r="Y13" s="189">
        <f t="shared" ref="Y13:Z13" si="8">SUM(Y14:Y46)</f>
        <v>0</v>
      </c>
      <c r="Z13" s="189">
        <f t="shared" si="8"/>
        <v>0</v>
      </c>
      <c r="AA13" s="189">
        <f t="shared" si="6"/>
        <v>0</v>
      </c>
      <c r="AB13" s="189">
        <f t="shared" si="6"/>
        <v>0</v>
      </c>
      <c r="AC13" s="189">
        <f t="shared" si="6"/>
        <v>0</v>
      </c>
      <c r="AD13" s="189">
        <f t="shared" si="6"/>
        <v>0</v>
      </c>
      <c r="AE13" s="189">
        <f t="shared" ref="AE13:AE220" si="9">AB13+AC13+AD13</f>
        <v>0</v>
      </c>
      <c r="AF13" s="189">
        <f>SUM(AF14:AF46)</f>
        <v>0</v>
      </c>
      <c r="AG13" s="189">
        <f>SUM(AG14:AG46)</f>
        <v>0</v>
      </c>
      <c r="AH13" s="189">
        <f>SUM(AH14:AH46)</f>
        <v>0</v>
      </c>
      <c r="AI13" s="189">
        <f t="shared" ref="AI13:AI220" si="10">AF13+AG13+AH13</f>
        <v>0</v>
      </c>
      <c r="AJ13" s="189">
        <f>SUM(AJ14:AJ46)</f>
        <v>0</v>
      </c>
      <c r="AK13" s="189">
        <f>SUM(AK14:AK46)</f>
        <v>0</v>
      </c>
      <c r="AL13" s="189">
        <f>SUM(AL14:AL46)</f>
        <v>0</v>
      </c>
      <c r="AM13" s="189">
        <f t="shared" ref="AM13:AM220" si="11">AJ13+AK13+AL13</f>
        <v>0</v>
      </c>
      <c r="AN13" s="189">
        <f>SUM(AN14:AN46)</f>
        <v>0</v>
      </c>
      <c r="AO13" s="189">
        <f>SUM(AO14:AO46)</f>
        <v>0</v>
      </c>
      <c r="AP13" s="189">
        <f>SUM(AP14:AP46)</f>
        <v>0</v>
      </c>
      <c r="AQ13" s="189">
        <f t="shared" ref="AQ13:AQ220" si="12">AN13+AO13+AP13</f>
        <v>0</v>
      </c>
      <c r="AR13" s="189">
        <f t="shared" ref="AR13:AR220" si="13">AE13+AI13+AM13+AQ13</f>
        <v>0</v>
      </c>
    </row>
    <row r="14" spans="1:571" x14ac:dyDescent="0.25">
      <c r="B14" s="178" t="s">
        <v>253</v>
      </c>
      <c r="C14" s="179" t="s">
        <v>136</v>
      </c>
      <c r="D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0">
        <f t="shared" si="0"/>
        <v>0</v>
      </c>
      <c r="G14" s="180"/>
      <c r="H14" s="180">
        <f t="shared" si="4"/>
        <v>0</v>
      </c>
      <c r="I14" s="180"/>
      <c r="J14" s="180">
        <f t="shared" si="5"/>
        <v>0</v>
      </c>
      <c r="K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0">
        <f t="shared" si="9"/>
        <v>0</v>
      </c>
      <c r="AF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0">
        <f t="shared" si="10"/>
        <v>0</v>
      </c>
      <c r="AJ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0">
        <f t="shared" si="11"/>
        <v>0</v>
      </c>
      <c r="AN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0">
        <f t="shared" si="12"/>
        <v>0</v>
      </c>
      <c r="AR14" s="180">
        <f t="shared" si="13"/>
        <v>0</v>
      </c>
    </row>
    <row r="15" spans="1:571" x14ac:dyDescent="0.25">
      <c r="B15" s="178" t="s">
        <v>496</v>
      </c>
      <c r="C15" s="179" t="s">
        <v>497</v>
      </c>
      <c r="D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0">
        <f t="shared" si="0"/>
        <v>0</v>
      </c>
      <c r="G15" s="180"/>
      <c r="H15" s="180">
        <f t="shared" si="4"/>
        <v>0</v>
      </c>
      <c r="I15" s="180"/>
      <c r="J15" s="180">
        <f t="shared" si="5"/>
        <v>0</v>
      </c>
      <c r="K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0">
        <f t="shared" si="9"/>
        <v>0</v>
      </c>
      <c r="AF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0">
        <f t="shared" si="10"/>
        <v>0</v>
      </c>
      <c r="AJ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0">
        <f t="shared" si="11"/>
        <v>0</v>
      </c>
      <c r="AN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0">
        <f t="shared" si="12"/>
        <v>0</v>
      </c>
      <c r="AR15" s="180">
        <f t="shared" si="13"/>
        <v>0</v>
      </c>
    </row>
    <row r="16" spans="1:571" x14ac:dyDescent="0.25">
      <c r="B16" s="178" t="s">
        <v>498</v>
      </c>
      <c r="C16" s="179" t="s">
        <v>499</v>
      </c>
      <c r="D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0">
        <f t="shared" si="0"/>
        <v>0</v>
      </c>
      <c r="G16" s="180"/>
      <c r="H16" s="180">
        <f t="shared" si="4"/>
        <v>0</v>
      </c>
      <c r="I16" s="180"/>
      <c r="J16" s="180">
        <f t="shared" si="5"/>
        <v>0</v>
      </c>
      <c r="K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0">
        <f t="shared" si="9"/>
        <v>0</v>
      </c>
      <c r="AF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0">
        <f t="shared" si="10"/>
        <v>0</v>
      </c>
      <c r="AJ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0">
        <f t="shared" si="11"/>
        <v>0</v>
      </c>
      <c r="AN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0">
        <f t="shared" si="12"/>
        <v>0</v>
      </c>
      <c r="AR16" s="180">
        <f t="shared" si="13"/>
        <v>0</v>
      </c>
    </row>
    <row r="17" spans="2:44" x14ac:dyDescent="0.25">
      <c r="B17" s="178" t="s">
        <v>500</v>
      </c>
      <c r="C17" s="179" t="s">
        <v>501</v>
      </c>
      <c r="D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0">
        <f t="shared" si="0"/>
        <v>0</v>
      </c>
      <c r="G17" s="180"/>
      <c r="H17" s="180">
        <f t="shared" si="4"/>
        <v>0</v>
      </c>
      <c r="I17" s="180"/>
      <c r="J17" s="180">
        <f t="shared" si="5"/>
        <v>0</v>
      </c>
      <c r="K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0">
        <f t="shared" si="9"/>
        <v>0</v>
      </c>
      <c r="AF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0">
        <f t="shared" si="10"/>
        <v>0</v>
      </c>
      <c r="AJ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0">
        <f t="shared" si="11"/>
        <v>0</v>
      </c>
      <c r="AN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0">
        <f t="shared" si="12"/>
        <v>0</v>
      </c>
      <c r="AR17" s="180">
        <f t="shared" si="13"/>
        <v>0</v>
      </c>
    </row>
    <row r="18" spans="2:44" x14ac:dyDescent="0.25">
      <c r="B18" s="178" t="s">
        <v>502</v>
      </c>
      <c r="C18" s="179" t="s">
        <v>503</v>
      </c>
      <c r="D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0">
        <f t="shared" si="0"/>
        <v>0</v>
      </c>
      <c r="G18" s="180"/>
      <c r="H18" s="180">
        <f t="shared" si="4"/>
        <v>0</v>
      </c>
      <c r="I18" s="180"/>
      <c r="J18" s="180">
        <f t="shared" si="5"/>
        <v>0</v>
      </c>
      <c r="K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0">
        <f t="shared" si="9"/>
        <v>0</v>
      </c>
      <c r="AF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0">
        <f t="shared" si="10"/>
        <v>0</v>
      </c>
      <c r="AJ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0">
        <f t="shared" si="11"/>
        <v>0</v>
      </c>
      <c r="AN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0">
        <f t="shared" si="12"/>
        <v>0</v>
      </c>
      <c r="AR18" s="180">
        <f t="shared" si="13"/>
        <v>0</v>
      </c>
    </row>
    <row r="19" spans="2:44" x14ac:dyDescent="0.25">
      <c r="B19" s="178" t="s">
        <v>504</v>
      </c>
      <c r="C19" s="179" t="s">
        <v>505</v>
      </c>
      <c r="D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0">
        <f t="shared" si="0"/>
        <v>0</v>
      </c>
      <c r="G19" s="180"/>
      <c r="H19" s="180">
        <f t="shared" si="4"/>
        <v>0</v>
      </c>
      <c r="I19" s="180"/>
      <c r="J19" s="180">
        <f t="shared" si="5"/>
        <v>0</v>
      </c>
      <c r="K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0">
        <f t="shared" si="9"/>
        <v>0</v>
      </c>
      <c r="AF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0">
        <f t="shared" si="10"/>
        <v>0</v>
      </c>
      <c r="AJ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0">
        <f t="shared" si="11"/>
        <v>0</v>
      </c>
      <c r="AN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0">
        <f t="shared" si="12"/>
        <v>0</v>
      </c>
      <c r="AR19" s="180">
        <f t="shared" si="13"/>
        <v>0</v>
      </c>
    </row>
    <row r="20" spans="2:44" x14ac:dyDescent="0.25">
      <c r="B20" s="178" t="s">
        <v>506</v>
      </c>
      <c r="C20" s="179" t="s">
        <v>507</v>
      </c>
      <c r="D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0">
        <f t="shared" si="0"/>
        <v>0</v>
      </c>
      <c r="G20" s="180"/>
      <c r="H20" s="180">
        <f t="shared" si="4"/>
        <v>0</v>
      </c>
      <c r="I20" s="180"/>
      <c r="J20" s="180">
        <f t="shared" si="5"/>
        <v>0</v>
      </c>
      <c r="K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0">
        <f t="shared" si="9"/>
        <v>0</v>
      </c>
      <c r="AF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0">
        <f t="shared" si="10"/>
        <v>0</v>
      </c>
      <c r="AJ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0">
        <f t="shared" si="11"/>
        <v>0</v>
      </c>
      <c r="AN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0">
        <f t="shared" si="12"/>
        <v>0</v>
      </c>
      <c r="AR20" s="180">
        <f t="shared" si="13"/>
        <v>0</v>
      </c>
    </row>
    <row r="21" spans="2:44" x14ac:dyDescent="0.25">
      <c r="B21" s="178" t="s">
        <v>254</v>
      </c>
      <c r="C21" s="179" t="s">
        <v>137</v>
      </c>
      <c r="D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0">
        <f t="shared" ref="F21:F46" si="14">D21+E21</f>
        <v>0</v>
      </c>
      <c r="G21" s="180"/>
      <c r="H21" s="180">
        <f t="shared" ref="H21:H46" si="15">F21-G21</f>
        <v>0</v>
      </c>
      <c r="I21" s="180"/>
      <c r="J21" s="180">
        <f t="shared" ref="J21:J46" si="16">F21-I21</f>
        <v>0</v>
      </c>
      <c r="K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0">
        <f t="shared" ref="AE21:AE47" si="17">AB21+AC21+AD21</f>
        <v>0</v>
      </c>
      <c r="AF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0">
        <f t="shared" ref="AI21:AI46" si="18">AF21+AG21+AH21</f>
        <v>0</v>
      </c>
      <c r="AJ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0">
        <f t="shared" ref="AM21:AM46" si="19">AJ21+AK21+AL21</f>
        <v>0</v>
      </c>
      <c r="AN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0">
        <f t="shared" ref="AQ21:AQ46" si="20">AN21+AO21+AP21</f>
        <v>0</v>
      </c>
      <c r="AR21" s="180">
        <f t="shared" ref="AR21:AR46" si="21">AE21+AI21+AM21+AQ21</f>
        <v>0</v>
      </c>
    </row>
    <row r="22" spans="2:44" x14ac:dyDescent="0.25">
      <c r="B22" s="178" t="s">
        <v>509</v>
      </c>
      <c r="C22" s="179" t="s">
        <v>508</v>
      </c>
      <c r="D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0">
        <f t="shared" ref="F22" si="22">D22+E22</f>
        <v>0</v>
      </c>
      <c r="G22" s="180"/>
      <c r="H22" s="180">
        <f t="shared" ref="H22" si="23">F22-G22</f>
        <v>0</v>
      </c>
      <c r="I22" s="180"/>
      <c r="J22" s="180">
        <f t="shared" ref="J22" si="24">F22-I22</f>
        <v>0</v>
      </c>
      <c r="K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0">
        <f t="shared" ref="AE22" si="25">AB22+AC22+AD22</f>
        <v>0</v>
      </c>
      <c r="AF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0">
        <f t="shared" ref="AI22" si="26">AF22+AG22+AH22</f>
        <v>0</v>
      </c>
      <c r="AJ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0">
        <f t="shared" ref="AM22" si="27">AJ22+AK22+AL22</f>
        <v>0</v>
      </c>
      <c r="AN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0">
        <f t="shared" ref="AQ22" si="28">AN22+AO22+AP22</f>
        <v>0</v>
      </c>
      <c r="AR22" s="180">
        <f t="shared" ref="AR22" si="29">AE22+AI22+AM22+AQ22</f>
        <v>0</v>
      </c>
    </row>
    <row r="23" spans="2:44" x14ac:dyDescent="0.25">
      <c r="B23" s="178" t="s">
        <v>255</v>
      </c>
      <c r="C23" s="179" t="s">
        <v>138</v>
      </c>
      <c r="D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0">
        <f t="shared" si="14"/>
        <v>0</v>
      </c>
      <c r="G23" s="180"/>
      <c r="H23" s="180">
        <f t="shared" si="15"/>
        <v>0</v>
      </c>
      <c r="I23" s="180"/>
      <c r="J23" s="180">
        <f t="shared" si="16"/>
        <v>0</v>
      </c>
      <c r="K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0">
        <f t="shared" si="17"/>
        <v>0</v>
      </c>
      <c r="AF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0">
        <f t="shared" si="18"/>
        <v>0</v>
      </c>
      <c r="AJ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0">
        <f t="shared" si="19"/>
        <v>0</v>
      </c>
      <c r="AN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0">
        <f t="shared" si="20"/>
        <v>0</v>
      </c>
      <c r="AR23" s="180">
        <f t="shared" si="21"/>
        <v>0</v>
      </c>
    </row>
    <row r="24" spans="2:44" x14ac:dyDescent="0.25">
      <c r="B24" s="178" t="s">
        <v>511</v>
      </c>
      <c r="C24" s="179" t="s">
        <v>510</v>
      </c>
      <c r="D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0">
        <f t="shared" ref="F24:F27" si="30">D24+E24</f>
        <v>0</v>
      </c>
      <c r="G24" s="180"/>
      <c r="H24" s="180">
        <f t="shared" ref="H24:H27" si="31">F24-G24</f>
        <v>0</v>
      </c>
      <c r="I24" s="180"/>
      <c r="J24" s="180">
        <f t="shared" ref="J24:J27" si="32">F24-I24</f>
        <v>0</v>
      </c>
      <c r="K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0">
        <f t="shared" ref="AE24:AE27" si="33">AB24+AC24+AD24</f>
        <v>0</v>
      </c>
      <c r="AF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0">
        <f t="shared" ref="AI24:AI27" si="34">AF24+AG24+AH24</f>
        <v>0</v>
      </c>
      <c r="AJ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0">
        <f t="shared" ref="AM24:AM27" si="35">AJ24+AK24+AL24</f>
        <v>0</v>
      </c>
      <c r="AN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0">
        <f t="shared" ref="AQ24:AQ27" si="36">AN24+AO24+AP24</f>
        <v>0</v>
      </c>
      <c r="AR24" s="180">
        <f t="shared" ref="AR24:AR27" si="37">AE24+AI24+AM24+AQ24</f>
        <v>0</v>
      </c>
    </row>
    <row r="25" spans="2:44" x14ac:dyDescent="0.25">
      <c r="B25" s="178" t="s">
        <v>513</v>
      </c>
      <c r="C25" s="179" t="s">
        <v>512</v>
      </c>
      <c r="D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0">
        <f t="shared" si="30"/>
        <v>0</v>
      </c>
      <c r="G25" s="180"/>
      <c r="H25" s="180">
        <f t="shared" si="31"/>
        <v>0</v>
      </c>
      <c r="I25" s="180"/>
      <c r="J25" s="180">
        <f t="shared" si="32"/>
        <v>0</v>
      </c>
      <c r="K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0">
        <f t="shared" si="33"/>
        <v>0</v>
      </c>
      <c r="AF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0">
        <f t="shared" si="34"/>
        <v>0</v>
      </c>
      <c r="AJ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0">
        <f t="shared" si="35"/>
        <v>0</v>
      </c>
      <c r="AN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0">
        <f t="shared" si="36"/>
        <v>0</v>
      </c>
      <c r="AR25" s="180">
        <f t="shared" si="37"/>
        <v>0</v>
      </c>
    </row>
    <row r="26" spans="2:44" x14ac:dyDescent="0.25">
      <c r="B26" s="178" t="s">
        <v>515</v>
      </c>
      <c r="C26" s="179" t="s">
        <v>514</v>
      </c>
      <c r="D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0">
        <f t="shared" si="30"/>
        <v>0</v>
      </c>
      <c r="G26" s="180"/>
      <c r="H26" s="180">
        <f t="shared" si="31"/>
        <v>0</v>
      </c>
      <c r="I26" s="180"/>
      <c r="J26" s="180">
        <f t="shared" si="32"/>
        <v>0</v>
      </c>
      <c r="K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0">
        <f t="shared" si="33"/>
        <v>0</v>
      </c>
      <c r="AF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0">
        <f t="shared" si="34"/>
        <v>0</v>
      </c>
      <c r="AJ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0">
        <f t="shared" si="35"/>
        <v>0</v>
      </c>
      <c r="AN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0">
        <f t="shared" si="36"/>
        <v>0</v>
      </c>
      <c r="AR26" s="180">
        <f t="shared" si="37"/>
        <v>0</v>
      </c>
    </row>
    <row r="27" spans="2:44" x14ac:dyDescent="0.25">
      <c r="B27" s="178" t="s">
        <v>256</v>
      </c>
      <c r="C27" s="179" t="s">
        <v>139</v>
      </c>
      <c r="D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0">
        <f t="shared" si="30"/>
        <v>0</v>
      </c>
      <c r="G27" s="180"/>
      <c r="H27" s="180">
        <f t="shared" si="31"/>
        <v>0</v>
      </c>
      <c r="I27" s="180"/>
      <c r="J27" s="180">
        <f t="shared" si="32"/>
        <v>0</v>
      </c>
      <c r="K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0">
        <f t="shared" si="33"/>
        <v>0</v>
      </c>
      <c r="AF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0">
        <f t="shared" si="34"/>
        <v>0</v>
      </c>
      <c r="AJ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0">
        <f t="shared" si="35"/>
        <v>0</v>
      </c>
      <c r="AN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0">
        <f t="shared" si="36"/>
        <v>0</v>
      </c>
      <c r="AR27" s="180">
        <f t="shared" si="37"/>
        <v>0</v>
      </c>
    </row>
    <row r="28" spans="2:44" x14ac:dyDescent="0.25">
      <c r="B28" s="178" t="s">
        <v>516</v>
      </c>
      <c r="C28" s="179" t="s">
        <v>517</v>
      </c>
      <c r="D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50416.666666666664</v>
      </c>
      <c r="E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0">
        <f t="shared" si="14"/>
        <v>50416.666666666664</v>
      </c>
      <c r="G28" s="180"/>
      <c r="H28" s="180">
        <f t="shared" si="15"/>
        <v>50416.666666666664</v>
      </c>
      <c r="I28" s="180"/>
      <c r="J28" s="180">
        <f t="shared" si="16"/>
        <v>50416.666666666664</v>
      </c>
      <c r="K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50416.666666666664</v>
      </c>
      <c r="U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0">
        <f t="shared" si="17"/>
        <v>0</v>
      </c>
      <c r="AF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0">
        <f t="shared" si="18"/>
        <v>0</v>
      </c>
      <c r="AJ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0">
        <f t="shared" si="19"/>
        <v>0</v>
      </c>
      <c r="AN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0">
        <f t="shared" si="20"/>
        <v>0</v>
      </c>
      <c r="AR28" s="180">
        <f t="shared" si="21"/>
        <v>0</v>
      </c>
    </row>
    <row r="29" spans="2:44" x14ac:dyDescent="0.25">
      <c r="B29" s="178" t="s">
        <v>519</v>
      </c>
      <c r="C29" s="179" t="s">
        <v>518</v>
      </c>
      <c r="D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22916.666666666668</v>
      </c>
      <c r="E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0">
        <f t="shared" ref="F29:F30" si="38">D29+E29</f>
        <v>22916.666666666668</v>
      </c>
      <c r="G29" s="180"/>
      <c r="H29" s="180">
        <f t="shared" ref="H29:H30" si="39">F29-G29</f>
        <v>22916.666666666668</v>
      </c>
      <c r="I29" s="180"/>
      <c r="J29" s="180">
        <f t="shared" ref="J29:J30" si="40">F29-I29</f>
        <v>22916.666666666668</v>
      </c>
      <c r="K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22916.666666666668</v>
      </c>
      <c r="U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0">
        <f t="shared" ref="AE29:AE30" si="41">AB29+AC29+AD29</f>
        <v>0</v>
      </c>
      <c r="AF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0">
        <f t="shared" ref="AI29:AI30" si="42">AF29+AG29+AH29</f>
        <v>0</v>
      </c>
      <c r="AJ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0">
        <f t="shared" ref="AM29:AM30" si="43">AJ29+AK29+AL29</f>
        <v>0</v>
      </c>
      <c r="AN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0">
        <f t="shared" ref="AQ29:AQ30" si="44">AN29+AO29+AP29</f>
        <v>0</v>
      </c>
      <c r="AR29" s="180">
        <f t="shared" ref="AR29:AR30" si="45">AE29+AI29+AM29+AQ29</f>
        <v>0</v>
      </c>
    </row>
    <row r="30" spans="2:44" x14ac:dyDescent="0.25">
      <c r="B30" s="178" t="s">
        <v>257</v>
      </c>
      <c r="C30" s="179" t="s">
        <v>140</v>
      </c>
      <c r="D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0">
        <f t="shared" si="38"/>
        <v>0</v>
      </c>
      <c r="G30" s="180"/>
      <c r="H30" s="180">
        <f t="shared" si="39"/>
        <v>0</v>
      </c>
      <c r="I30" s="180"/>
      <c r="J30" s="180">
        <f t="shared" si="40"/>
        <v>0</v>
      </c>
      <c r="K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0">
        <f t="shared" si="41"/>
        <v>0</v>
      </c>
      <c r="AF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0">
        <f t="shared" si="42"/>
        <v>0</v>
      </c>
      <c r="AJ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0">
        <f t="shared" si="43"/>
        <v>0</v>
      </c>
      <c r="AN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0">
        <f t="shared" si="44"/>
        <v>0</v>
      </c>
      <c r="AR30" s="180">
        <f t="shared" si="45"/>
        <v>0</v>
      </c>
    </row>
    <row r="31" spans="2:44" x14ac:dyDescent="0.25">
      <c r="B31" s="178" t="s">
        <v>521</v>
      </c>
      <c r="C31" s="179" t="s">
        <v>520</v>
      </c>
      <c r="D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0">
        <f t="shared" si="14"/>
        <v>0</v>
      </c>
      <c r="G31" s="180"/>
      <c r="H31" s="180">
        <f t="shared" si="15"/>
        <v>0</v>
      </c>
      <c r="I31" s="180"/>
      <c r="J31" s="180">
        <f t="shared" si="16"/>
        <v>0</v>
      </c>
      <c r="K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0">
        <f t="shared" si="17"/>
        <v>0</v>
      </c>
      <c r="AF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0">
        <f t="shared" si="18"/>
        <v>0</v>
      </c>
      <c r="AJ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0">
        <f t="shared" si="19"/>
        <v>0</v>
      </c>
      <c r="AN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0">
        <f t="shared" si="20"/>
        <v>0</v>
      </c>
      <c r="AR31" s="180">
        <f t="shared" si="21"/>
        <v>0</v>
      </c>
    </row>
    <row r="32" spans="2:44" x14ac:dyDescent="0.25">
      <c r="B32" s="178" t="s">
        <v>258</v>
      </c>
      <c r="C32" s="179" t="s">
        <v>141</v>
      </c>
      <c r="D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0">
        <f t="shared" si="14"/>
        <v>0</v>
      </c>
      <c r="G32" s="180"/>
      <c r="H32" s="180">
        <f t="shared" si="15"/>
        <v>0</v>
      </c>
      <c r="I32" s="180"/>
      <c r="J32" s="180">
        <f t="shared" si="16"/>
        <v>0</v>
      </c>
      <c r="K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0">
        <f t="shared" si="17"/>
        <v>0</v>
      </c>
      <c r="AF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0">
        <f t="shared" si="18"/>
        <v>0</v>
      </c>
      <c r="AJ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0">
        <f t="shared" si="19"/>
        <v>0</v>
      </c>
      <c r="AN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0">
        <f t="shared" si="20"/>
        <v>0</v>
      </c>
      <c r="AR32" s="180">
        <f t="shared" si="21"/>
        <v>0</v>
      </c>
    </row>
    <row r="33" spans="2:44" x14ac:dyDescent="0.25">
      <c r="B33" s="178" t="s">
        <v>522</v>
      </c>
      <c r="C33" s="179" t="s">
        <v>524</v>
      </c>
      <c r="D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0">
        <f t="shared" ref="F33:F34" si="46">D33+E33</f>
        <v>0</v>
      </c>
      <c r="G33" s="180"/>
      <c r="H33" s="180">
        <f t="shared" ref="H33:H34" si="47">F33-G33</f>
        <v>0</v>
      </c>
      <c r="I33" s="180"/>
      <c r="J33" s="180">
        <f t="shared" ref="J33:J34" si="48">F33-I33</f>
        <v>0</v>
      </c>
      <c r="K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0">
        <f t="shared" ref="AE33:AE34" si="49">AB33+AC33+AD33</f>
        <v>0</v>
      </c>
      <c r="AF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0">
        <f t="shared" ref="AI33:AI34" si="50">AF33+AG33+AH33</f>
        <v>0</v>
      </c>
      <c r="AJ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0">
        <f t="shared" ref="AM33:AM34" si="51">AJ33+AK33+AL33</f>
        <v>0</v>
      </c>
      <c r="AN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0">
        <f t="shared" ref="AQ33:AQ34" si="52">AN33+AO33+AP33</f>
        <v>0</v>
      </c>
      <c r="AR33" s="180">
        <f t="shared" ref="AR33:AR34" si="53">AE33+AI33+AM33+AQ33</f>
        <v>0</v>
      </c>
    </row>
    <row r="34" spans="2:44" x14ac:dyDescent="0.25">
      <c r="B34" s="178" t="s">
        <v>523</v>
      </c>
      <c r="C34" s="179" t="s">
        <v>525</v>
      </c>
      <c r="D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0">
        <f t="shared" si="46"/>
        <v>0</v>
      </c>
      <c r="G34" s="180"/>
      <c r="H34" s="180">
        <f t="shared" si="47"/>
        <v>0</v>
      </c>
      <c r="I34" s="180"/>
      <c r="J34" s="180">
        <f t="shared" si="48"/>
        <v>0</v>
      </c>
      <c r="K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0">
        <f t="shared" si="49"/>
        <v>0</v>
      </c>
      <c r="AF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0">
        <f t="shared" si="50"/>
        <v>0</v>
      </c>
      <c r="AJ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0">
        <f t="shared" si="51"/>
        <v>0</v>
      </c>
      <c r="AN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0">
        <f t="shared" si="52"/>
        <v>0</v>
      </c>
      <c r="AR34" s="180">
        <f t="shared" si="53"/>
        <v>0</v>
      </c>
    </row>
    <row r="35" spans="2:44" x14ac:dyDescent="0.25">
      <c r="B35" s="178" t="s">
        <v>527</v>
      </c>
      <c r="C35" s="179" t="s">
        <v>526</v>
      </c>
      <c r="D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0">
        <f t="shared" si="14"/>
        <v>0</v>
      </c>
      <c r="G35" s="180"/>
      <c r="H35" s="180">
        <f t="shared" si="15"/>
        <v>0</v>
      </c>
      <c r="I35" s="180"/>
      <c r="J35" s="180">
        <f t="shared" si="16"/>
        <v>0</v>
      </c>
      <c r="K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0">
        <f t="shared" si="17"/>
        <v>0</v>
      </c>
      <c r="AF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0">
        <f t="shared" si="18"/>
        <v>0</v>
      </c>
      <c r="AJ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0">
        <f t="shared" si="19"/>
        <v>0</v>
      </c>
      <c r="AN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0">
        <f t="shared" si="20"/>
        <v>0</v>
      </c>
      <c r="AR35" s="180">
        <f t="shared" si="21"/>
        <v>0</v>
      </c>
    </row>
    <row r="36" spans="2:44" x14ac:dyDescent="0.25">
      <c r="B36" s="178" t="s">
        <v>274</v>
      </c>
      <c r="C36" s="179" t="s">
        <v>158</v>
      </c>
      <c r="D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0">
        <f t="shared" ref="F36:F44" si="54">D36+E36</f>
        <v>0</v>
      </c>
      <c r="G36" s="180"/>
      <c r="H36" s="180">
        <f t="shared" ref="H36:H44" si="55">F36-G36</f>
        <v>0</v>
      </c>
      <c r="I36" s="180"/>
      <c r="J36" s="180">
        <f t="shared" ref="J36:J44" si="56">F36-I36</f>
        <v>0</v>
      </c>
      <c r="K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0">
        <f t="shared" ref="AE36:AE44" si="57">AB36+AC36+AD36</f>
        <v>0</v>
      </c>
      <c r="AF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0">
        <f t="shared" ref="AI36:AI44" si="58">AF36+AG36+AH36</f>
        <v>0</v>
      </c>
      <c r="AJ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0">
        <f t="shared" ref="AM36:AM44" si="59">AJ36+AK36+AL36</f>
        <v>0</v>
      </c>
      <c r="AN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0">
        <f t="shared" ref="AQ36:AQ44" si="60">AN36+AO36+AP36</f>
        <v>0</v>
      </c>
      <c r="AR36" s="180">
        <f t="shared" ref="AR36:AR44" si="61">AE36+AI36+AM36+AQ36</f>
        <v>0</v>
      </c>
    </row>
    <row r="37" spans="2:44" x14ac:dyDescent="0.25">
      <c r="B37" s="178" t="s">
        <v>528</v>
      </c>
      <c r="C37" s="179" t="s">
        <v>529</v>
      </c>
      <c r="D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0">
        <f t="shared" ref="F37" si="62">D37+E37</f>
        <v>0</v>
      </c>
      <c r="G37" s="180"/>
      <c r="H37" s="180">
        <f t="shared" ref="H37" si="63">F37-G37</f>
        <v>0</v>
      </c>
      <c r="I37" s="180"/>
      <c r="J37" s="180">
        <f t="shared" ref="J37" si="64">F37-I37</f>
        <v>0</v>
      </c>
      <c r="K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0">
        <f t="shared" ref="AE37" si="65">AB37+AC37+AD37</f>
        <v>0</v>
      </c>
      <c r="AF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0">
        <f t="shared" ref="AI37" si="66">AF37+AG37+AH37</f>
        <v>0</v>
      </c>
      <c r="AJ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0">
        <f t="shared" ref="AM37" si="67">AJ37+AK37+AL37</f>
        <v>0</v>
      </c>
      <c r="AN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0">
        <f t="shared" ref="AQ37" si="68">AN37+AO37+AP37</f>
        <v>0</v>
      </c>
      <c r="AR37" s="180">
        <f t="shared" ref="AR37" si="69">AE37+AI37+AM37+AQ37</f>
        <v>0</v>
      </c>
    </row>
    <row r="38" spans="2:44" x14ac:dyDescent="0.25">
      <c r="B38" s="178" t="s">
        <v>530</v>
      </c>
      <c r="C38" s="179" t="s">
        <v>531</v>
      </c>
      <c r="D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0">
        <f t="shared" si="54"/>
        <v>0</v>
      </c>
      <c r="G38" s="180"/>
      <c r="H38" s="180">
        <f t="shared" si="55"/>
        <v>0</v>
      </c>
      <c r="I38" s="180"/>
      <c r="J38" s="180">
        <f t="shared" si="56"/>
        <v>0</v>
      </c>
      <c r="K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0">
        <f t="shared" si="57"/>
        <v>0</v>
      </c>
      <c r="AF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0">
        <f t="shared" si="58"/>
        <v>0</v>
      </c>
      <c r="AJ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0">
        <f t="shared" si="59"/>
        <v>0</v>
      </c>
      <c r="AN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0">
        <f t="shared" si="60"/>
        <v>0</v>
      </c>
      <c r="AR38" s="180">
        <f t="shared" si="61"/>
        <v>0</v>
      </c>
    </row>
    <row r="39" spans="2:44" x14ac:dyDescent="0.25">
      <c r="B39" s="178" t="s">
        <v>532</v>
      </c>
      <c r="C39" s="179" t="s">
        <v>533</v>
      </c>
      <c r="D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0">
        <f t="shared" ref="F39:F43" si="70">D39+E39</f>
        <v>0</v>
      </c>
      <c r="G39" s="180"/>
      <c r="H39" s="180">
        <f t="shared" ref="H39:H43" si="71">F39-G39</f>
        <v>0</v>
      </c>
      <c r="I39" s="180"/>
      <c r="J39" s="180">
        <f t="shared" ref="J39:J43" si="72">F39-I39</f>
        <v>0</v>
      </c>
      <c r="K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0">
        <f t="shared" ref="AE39:AE43" si="73">AB39+AC39+AD39</f>
        <v>0</v>
      </c>
      <c r="AF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0">
        <f t="shared" ref="AI39:AI43" si="74">AF39+AG39+AH39</f>
        <v>0</v>
      </c>
      <c r="AJ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0">
        <f t="shared" ref="AM39:AM43" si="75">AJ39+AK39+AL39</f>
        <v>0</v>
      </c>
      <c r="AN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0">
        <f t="shared" ref="AQ39:AQ43" si="76">AN39+AO39+AP39</f>
        <v>0</v>
      </c>
      <c r="AR39" s="180">
        <f t="shared" ref="AR39:AR43" si="77">AE39+AI39+AM39+AQ39</f>
        <v>0</v>
      </c>
    </row>
    <row r="40" spans="2:44" x14ac:dyDescent="0.25">
      <c r="B40" s="178" t="s">
        <v>275</v>
      </c>
      <c r="C40" s="179" t="s">
        <v>159</v>
      </c>
      <c r="D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0">
        <f t="shared" ref="F40" si="78">D40+E40</f>
        <v>0</v>
      </c>
      <c r="G40" s="180"/>
      <c r="H40" s="180">
        <f t="shared" ref="H40" si="79">F40-G40</f>
        <v>0</v>
      </c>
      <c r="I40" s="180"/>
      <c r="J40" s="180">
        <f t="shared" ref="J40" si="80">F40-I40</f>
        <v>0</v>
      </c>
      <c r="K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0">
        <f t="shared" ref="AE40" si="81">AB40+AC40+AD40</f>
        <v>0</v>
      </c>
      <c r="AF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0">
        <f t="shared" ref="AI40" si="82">AF40+AG40+AH40</f>
        <v>0</v>
      </c>
      <c r="AJ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0">
        <f t="shared" ref="AM40" si="83">AJ40+AK40+AL40</f>
        <v>0</v>
      </c>
      <c r="AN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0">
        <f t="shared" ref="AQ40" si="84">AN40+AO40+AP40</f>
        <v>0</v>
      </c>
      <c r="AR40" s="180">
        <f t="shared" ref="AR40" si="85">AE40+AI40+AM40+AQ40</f>
        <v>0</v>
      </c>
    </row>
    <row r="41" spans="2:44" x14ac:dyDescent="0.25">
      <c r="B41" s="178" t="s">
        <v>534</v>
      </c>
      <c r="C41" s="179" t="s">
        <v>535</v>
      </c>
      <c r="D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0">
        <f t="shared" si="70"/>
        <v>0</v>
      </c>
      <c r="G41" s="180"/>
      <c r="H41" s="180">
        <f t="shared" si="71"/>
        <v>0</v>
      </c>
      <c r="I41" s="180"/>
      <c r="J41" s="180">
        <f t="shared" si="72"/>
        <v>0</v>
      </c>
      <c r="K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0">
        <f t="shared" si="73"/>
        <v>0</v>
      </c>
      <c r="AF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0">
        <f t="shared" si="74"/>
        <v>0</v>
      </c>
      <c r="AJ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0">
        <f t="shared" si="75"/>
        <v>0</v>
      </c>
      <c r="AN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0">
        <f t="shared" si="76"/>
        <v>0</v>
      </c>
      <c r="AR41" s="180">
        <f t="shared" si="77"/>
        <v>0</v>
      </c>
    </row>
    <row r="42" spans="2:44" x14ac:dyDescent="0.25">
      <c r="B42" s="178" t="s">
        <v>536</v>
      </c>
      <c r="C42" s="179" t="s">
        <v>537</v>
      </c>
      <c r="D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0">
        <f t="shared" ref="F42" si="86">D42+E42</f>
        <v>0</v>
      </c>
      <c r="G42" s="180"/>
      <c r="H42" s="180">
        <f t="shared" ref="H42" si="87">F42-G42</f>
        <v>0</v>
      </c>
      <c r="I42" s="180"/>
      <c r="J42" s="180">
        <f t="shared" ref="J42" si="88">F42-I42</f>
        <v>0</v>
      </c>
      <c r="K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0">
        <f t="shared" ref="AE42" si="89">AB42+AC42+AD42</f>
        <v>0</v>
      </c>
      <c r="AF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0">
        <f t="shared" ref="AI42" si="90">AF42+AG42+AH42</f>
        <v>0</v>
      </c>
      <c r="AJ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0">
        <f t="shared" ref="AM42" si="91">AJ42+AK42+AL42</f>
        <v>0</v>
      </c>
      <c r="AN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0">
        <f t="shared" ref="AQ42" si="92">AN42+AO42+AP42</f>
        <v>0</v>
      </c>
      <c r="AR42" s="180">
        <f t="shared" ref="AR42" si="93">AE42+AI42+AM42+AQ42</f>
        <v>0</v>
      </c>
    </row>
    <row r="43" spans="2:44" x14ac:dyDescent="0.25">
      <c r="B43" s="178" t="s">
        <v>538</v>
      </c>
      <c r="C43" s="179" t="s">
        <v>539</v>
      </c>
      <c r="D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0">
        <f t="shared" si="70"/>
        <v>0</v>
      </c>
      <c r="G43" s="180"/>
      <c r="H43" s="180">
        <f t="shared" si="71"/>
        <v>0</v>
      </c>
      <c r="I43" s="180"/>
      <c r="J43" s="180">
        <f t="shared" si="72"/>
        <v>0</v>
      </c>
      <c r="K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0">
        <f t="shared" si="73"/>
        <v>0</v>
      </c>
      <c r="AF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0">
        <f t="shared" si="74"/>
        <v>0</v>
      </c>
      <c r="AJ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0">
        <f t="shared" si="75"/>
        <v>0</v>
      </c>
      <c r="AN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0">
        <f t="shared" si="76"/>
        <v>0</v>
      </c>
      <c r="AR43" s="180">
        <f t="shared" si="77"/>
        <v>0</v>
      </c>
    </row>
    <row r="44" spans="2:44" x14ac:dyDescent="0.25">
      <c r="B44" s="178" t="s">
        <v>540</v>
      </c>
      <c r="C44" s="179" t="s">
        <v>541</v>
      </c>
      <c r="D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0">
        <f t="shared" si="54"/>
        <v>0</v>
      </c>
      <c r="G44" s="180"/>
      <c r="H44" s="180">
        <f t="shared" si="55"/>
        <v>0</v>
      </c>
      <c r="I44" s="180"/>
      <c r="J44" s="180">
        <f t="shared" si="56"/>
        <v>0</v>
      </c>
      <c r="K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0">
        <f t="shared" si="57"/>
        <v>0</v>
      </c>
      <c r="AF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0">
        <f t="shared" si="58"/>
        <v>0</v>
      </c>
      <c r="AJ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0">
        <f t="shared" si="59"/>
        <v>0</v>
      </c>
      <c r="AN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0">
        <f t="shared" si="60"/>
        <v>0</v>
      </c>
      <c r="AR44" s="180">
        <f t="shared" si="61"/>
        <v>0</v>
      </c>
    </row>
    <row r="45" spans="2:44" x14ac:dyDescent="0.25">
      <c r="B45" s="178" t="s">
        <v>250</v>
      </c>
      <c r="C45" s="179" t="s">
        <v>142</v>
      </c>
      <c r="D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0">
        <f t="shared" ref="F45" si="94">D45+E45</f>
        <v>0</v>
      </c>
      <c r="G45" s="180"/>
      <c r="H45" s="180">
        <f t="shared" ref="H45" si="95">F45-G45</f>
        <v>0</v>
      </c>
      <c r="I45" s="180"/>
      <c r="J45" s="180">
        <f t="shared" ref="J45" si="96">F45-I45</f>
        <v>0</v>
      </c>
      <c r="K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0">
        <f t="shared" ref="AE45" si="97">AB45+AC45+AD45</f>
        <v>0</v>
      </c>
      <c r="AF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0">
        <f t="shared" ref="AI45" si="98">AF45+AG45+AH45</f>
        <v>0</v>
      </c>
      <c r="AJ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0">
        <f t="shared" ref="AM45" si="99">AJ45+AK45+AL45</f>
        <v>0</v>
      </c>
      <c r="AN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0">
        <f t="shared" ref="AQ45" si="100">AN45+AO45+AP45</f>
        <v>0</v>
      </c>
      <c r="AR45" s="180">
        <f t="shared" ref="AR45" si="101">AE45+AI45+AM45+AQ45</f>
        <v>0</v>
      </c>
    </row>
    <row r="46" spans="2:44" x14ac:dyDescent="0.25">
      <c r="B46" s="178" t="s">
        <v>542</v>
      </c>
      <c r="C46" s="179" t="s">
        <v>543</v>
      </c>
      <c r="D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0">
        <f t="shared" si="14"/>
        <v>0</v>
      </c>
      <c r="G46" s="180"/>
      <c r="H46" s="180">
        <f t="shared" si="15"/>
        <v>0</v>
      </c>
      <c r="I46" s="180"/>
      <c r="J46" s="180">
        <f t="shared" si="16"/>
        <v>0</v>
      </c>
      <c r="K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0">
        <f t="shared" si="17"/>
        <v>0</v>
      </c>
      <c r="AF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0">
        <f t="shared" si="18"/>
        <v>0</v>
      </c>
      <c r="AJ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0">
        <f t="shared" si="19"/>
        <v>0</v>
      </c>
      <c r="AN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0">
        <f t="shared" si="20"/>
        <v>0</v>
      </c>
      <c r="AR46" s="180">
        <f t="shared" si="21"/>
        <v>0</v>
      </c>
    </row>
    <row r="47" spans="2:44" x14ac:dyDescent="0.25">
      <c r="B47" s="187" t="s">
        <v>259</v>
      </c>
      <c r="C47" s="188" t="s">
        <v>143</v>
      </c>
      <c r="D47" s="189">
        <f>SUM(D48:D82)</f>
        <v>605000</v>
      </c>
      <c r="E47" s="189">
        <f>SUM(E48:E82)</f>
        <v>0</v>
      </c>
      <c r="F47" s="189">
        <f t="shared" si="0"/>
        <v>605000</v>
      </c>
      <c r="G47" s="189">
        <f>SUM(G48:G82)</f>
        <v>0</v>
      </c>
      <c r="H47" s="189">
        <f t="shared" si="4"/>
        <v>605000</v>
      </c>
      <c r="I47" s="189">
        <f t="shared" ref="I47:AD47" si="102">SUM(I48:I82)</f>
        <v>0</v>
      </c>
      <c r="J47" s="189">
        <f t="shared" si="102"/>
        <v>605000</v>
      </c>
      <c r="K47" s="189">
        <f t="shared" si="102"/>
        <v>0</v>
      </c>
      <c r="L47" s="189">
        <f t="shared" si="102"/>
        <v>0</v>
      </c>
      <c r="M47" s="189">
        <f t="shared" si="102"/>
        <v>0</v>
      </c>
      <c r="N47" s="189">
        <f t="shared" si="102"/>
        <v>0</v>
      </c>
      <c r="O47" s="189">
        <f t="shared" si="102"/>
        <v>0</v>
      </c>
      <c r="P47" s="189">
        <f t="shared" si="102"/>
        <v>0</v>
      </c>
      <c r="Q47" s="189">
        <f t="shared" si="102"/>
        <v>0</v>
      </c>
      <c r="R47" s="189">
        <f t="shared" si="102"/>
        <v>0</v>
      </c>
      <c r="S47" s="189">
        <f t="shared" si="102"/>
        <v>0</v>
      </c>
      <c r="T47" s="189">
        <f t="shared" ref="T47" si="103">SUM(T48:T82)</f>
        <v>605000</v>
      </c>
      <c r="U47" s="189">
        <f t="shared" si="102"/>
        <v>0</v>
      </c>
      <c r="V47" s="189">
        <f t="shared" si="102"/>
        <v>0</v>
      </c>
      <c r="W47" s="189">
        <f t="shared" si="102"/>
        <v>0</v>
      </c>
      <c r="X47" s="189">
        <f t="shared" si="102"/>
        <v>0</v>
      </c>
      <c r="Y47" s="189">
        <f t="shared" ref="Y47:Z47" si="104">SUM(Y48:Y82)</f>
        <v>0</v>
      </c>
      <c r="Z47" s="189">
        <f t="shared" si="104"/>
        <v>0</v>
      </c>
      <c r="AA47" s="189">
        <f t="shared" si="102"/>
        <v>0</v>
      </c>
      <c r="AB47" s="189">
        <f t="shared" si="102"/>
        <v>0</v>
      </c>
      <c r="AC47" s="189">
        <f t="shared" si="102"/>
        <v>0</v>
      </c>
      <c r="AD47" s="189">
        <f t="shared" si="102"/>
        <v>0</v>
      </c>
      <c r="AE47" s="189">
        <f t="shared" si="17"/>
        <v>0</v>
      </c>
      <c r="AF47" s="189">
        <f>SUM(AF48:AF82)</f>
        <v>0</v>
      </c>
      <c r="AG47" s="189">
        <f>SUM(AG48:AG82)</f>
        <v>0</v>
      </c>
      <c r="AH47" s="189">
        <f>SUM(AH48:AH82)</f>
        <v>0</v>
      </c>
      <c r="AI47" s="189">
        <f t="shared" si="10"/>
        <v>0</v>
      </c>
      <c r="AJ47" s="189">
        <f>SUM(AJ48:AJ82)</f>
        <v>0</v>
      </c>
      <c r="AK47" s="189">
        <f>SUM(AK48:AK82)</f>
        <v>0</v>
      </c>
      <c r="AL47" s="189">
        <f>SUM(AL48:AL82)</f>
        <v>0</v>
      </c>
      <c r="AM47" s="189">
        <f t="shared" si="11"/>
        <v>0</v>
      </c>
      <c r="AN47" s="189">
        <f>SUM(AN48:AN82)</f>
        <v>0</v>
      </c>
      <c r="AO47" s="189">
        <f>SUM(AO48:AO82)</f>
        <v>0</v>
      </c>
      <c r="AP47" s="189">
        <f>SUM(AP48:AP82)</f>
        <v>0</v>
      </c>
      <c r="AQ47" s="189">
        <f t="shared" si="12"/>
        <v>0</v>
      </c>
      <c r="AR47" s="189">
        <f t="shared" si="13"/>
        <v>0</v>
      </c>
    </row>
    <row r="48" spans="2:44" x14ac:dyDescent="0.25">
      <c r="B48" s="178" t="s">
        <v>544</v>
      </c>
      <c r="C48" s="179" t="s">
        <v>545</v>
      </c>
      <c r="D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0">
        <f t="shared" ref="F48" si="105">D48+E48</f>
        <v>0</v>
      </c>
      <c r="G48" s="180"/>
      <c r="H48" s="180">
        <f t="shared" ref="H48" si="106">F48-G48</f>
        <v>0</v>
      </c>
      <c r="I48" s="180"/>
      <c r="J48" s="180">
        <f t="shared" ref="J48" si="107">F48-I48</f>
        <v>0</v>
      </c>
      <c r="K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0">
        <f t="shared" ref="AE48" si="108">AB48+AC48+AD48</f>
        <v>0</v>
      </c>
      <c r="AF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0">
        <f t="shared" ref="AI48" si="109">AF48+AG48+AH48</f>
        <v>0</v>
      </c>
      <c r="AJ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0">
        <f t="shared" ref="AM48" si="110">AJ48+AK48+AL48</f>
        <v>0</v>
      </c>
      <c r="AN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0">
        <f t="shared" ref="AQ48" si="111">AN48+AO48+AP48</f>
        <v>0</v>
      </c>
      <c r="AR48" s="180">
        <f t="shared" ref="AR48" si="112">AE48+AI48+AM48+AQ48</f>
        <v>0</v>
      </c>
    </row>
    <row r="49" spans="2:44" x14ac:dyDescent="0.25">
      <c r="B49" s="178" t="s">
        <v>260</v>
      </c>
      <c r="C49" s="179" t="s">
        <v>144</v>
      </c>
      <c r="D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0">
        <f t="shared" si="0"/>
        <v>0</v>
      </c>
      <c r="G49" s="180"/>
      <c r="H49" s="180">
        <f t="shared" si="4"/>
        <v>0</v>
      </c>
      <c r="I49" s="180"/>
      <c r="J49" s="180">
        <f t="shared" si="5"/>
        <v>0</v>
      </c>
      <c r="K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0">
        <f t="shared" si="9"/>
        <v>0</v>
      </c>
      <c r="AF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0">
        <f t="shared" si="10"/>
        <v>0</v>
      </c>
      <c r="AJ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0">
        <f t="shared" si="11"/>
        <v>0</v>
      </c>
      <c r="AN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0">
        <f t="shared" si="12"/>
        <v>0</v>
      </c>
      <c r="AR49" s="180">
        <f t="shared" si="13"/>
        <v>0</v>
      </c>
    </row>
    <row r="50" spans="2:44" x14ac:dyDescent="0.25">
      <c r="B50" s="178" t="s">
        <v>546</v>
      </c>
      <c r="C50" s="179" t="s">
        <v>547</v>
      </c>
      <c r="D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0">
        <f t="shared" si="0"/>
        <v>0</v>
      </c>
      <c r="G50" s="180"/>
      <c r="H50" s="180">
        <f t="shared" si="4"/>
        <v>0</v>
      </c>
      <c r="I50" s="180"/>
      <c r="J50" s="180">
        <f t="shared" si="5"/>
        <v>0</v>
      </c>
      <c r="K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0">
        <f t="shared" si="9"/>
        <v>0</v>
      </c>
      <c r="AF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0">
        <f t="shared" si="10"/>
        <v>0</v>
      </c>
      <c r="AJ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0">
        <f t="shared" si="11"/>
        <v>0</v>
      </c>
      <c r="AN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0">
        <f t="shared" si="12"/>
        <v>0</v>
      </c>
      <c r="AR50" s="180">
        <f t="shared" si="13"/>
        <v>0</v>
      </c>
    </row>
    <row r="51" spans="2:44" x14ac:dyDescent="0.25">
      <c r="B51" s="178" t="s">
        <v>548</v>
      </c>
      <c r="C51" s="179" t="s">
        <v>549</v>
      </c>
      <c r="D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0">
        <f t="shared" ref="F51:F69" si="113">D51+E51</f>
        <v>0</v>
      </c>
      <c r="G51" s="180"/>
      <c r="H51" s="180">
        <f t="shared" ref="H51:H69" si="114">F51-G51</f>
        <v>0</v>
      </c>
      <c r="I51" s="180"/>
      <c r="J51" s="180">
        <f t="shared" ref="J51:J69" si="115">F51-I51</f>
        <v>0</v>
      </c>
      <c r="K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0">
        <f t="shared" ref="AE51:AE69" si="116">AB51+AC51+AD51</f>
        <v>0</v>
      </c>
      <c r="AF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0">
        <f t="shared" ref="AI51:AI69" si="117">AF51+AG51+AH51</f>
        <v>0</v>
      </c>
      <c r="AJ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0">
        <f t="shared" ref="AM51:AM69" si="118">AJ51+AK51+AL51</f>
        <v>0</v>
      </c>
      <c r="AN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0">
        <f t="shared" ref="AQ51:AQ69" si="119">AN51+AO51+AP51</f>
        <v>0</v>
      </c>
      <c r="AR51" s="180">
        <f t="shared" ref="AR51:AR69" si="120">AE51+AI51+AM51+AQ51</f>
        <v>0</v>
      </c>
    </row>
    <row r="52" spans="2:44" x14ac:dyDescent="0.25">
      <c r="B52" s="178" t="s">
        <v>261</v>
      </c>
      <c r="C52" s="179" t="s">
        <v>145</v>
      </c>
      <c r="D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0">
        <f t="shared" si="113"/>
        <v>0</v>
      </c>
      <c r="G52" s="180"/>
      <c r="H52" s="180">
        <f t="shared" si="114"/>
        <v>0</v>
      </c>
      <c r="I52" s="180"/>
      <c r="J52" s="180">
        <f t="shared" si="115"/>
        <v>0</v>
      </c>
      <c r="K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0">
        <f t="shared" si="116"/>
        <v>0</v>
      </c>
      <c r="AF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0">
        <f t="shared" si="117"/>
        <v>0</v>
      </c>
      <c r="AJ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0">
        <f t="shared" si="118"/>
        <v>0</v>
      </c>
      <c r="AN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0">
        <f t="shared" si="119"/>
        <v>0</v>
      </c>
      <c r="AR52" s="180">
        <f t="shared" si="120"/>
        <v>0</v>
      </c>
    </row>
    <row r="53" spans="2:44" x14ac:dyDescent="0.25">
      <c r="B53" s="178" t="s">
        <v>550</v>
      </c>
      <c r="C53" s="179" t="s">
        <v>551</v>
      </c>
      <c r="D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0">
        <f t="shared" ref="F53" si="121">D53+E53</f>
        <v>0</v>
      </c>
      <c r="G53" s="180"/>
      <c r="H53" s="180">
        <f t="shared" ref="H53" si="122">F53-G53</f>
        <v>0</v>
      </c>
      <c r="I53" s="180"/>
      <c r="J53" s="180">
        <f t="shared" ref="J53" si="123">F53-I53</f>
        <v>0</v>
      </c>
      <c r="K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0">
        <f t="shared" ref="AE53" si="124">AB53+AC53+AD53</f>
        <v>0</v>
      </c>
      <c r="AF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0">
        <f t="shared" ref="AI53" si="125">AF53+AG53+AH53</f>
        <v>0</v>
      </c>
      <c r="AJ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0">
        <f t="shared" ref="AM53" si="126">AJ53+AK53+AL53</f>
        <v>0</v>
      </c>
      <c r="AN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0">
        <f t="shared" ref="AQ53" si="127">AN53+AO53+AP53</f>
        <v>0</v>
      </c>
      <c r="AR53" s="180">
        <f t="shared" ref="AR53" si="128">AE53+AI53+AM53+AQ53</f>
        <v>0</v>
      </c>
    </row>
    <row r="54" spans="2:44" x14ac:dyDescent="0.25">
      <c r="B54" s="178" t="s">
        <v>552</v>
      </c>
      <c r="C54" s="179" t="s">
        <v>518</v>
      </c>
      <c r="D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0">
        <f t="shared" si="113"/>
        <v>0</v>
      </c>
      <c r="G54" s="180"/>
      <c r="H54" s="180">
        <f t="shared" si="114"/>
        <v>0</v>
      </c>
      <c r="I54" s="180"/>
      <c r="J54" s="180">
        <f t="shared" si="115"/>
        <v>0</v>
      </c>
      <c r="K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0">
        <f t="shared" si="116"/>
        <v>0</v>
      </c>
      <c r="AF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0">
        <f t="shared" si="117"/>
        <v>0</v>
      </c>
      <c r="AJ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0">
        <f t="shared" si="118"/>
        <v>0</v>
      </c>
      <c r="AN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0">
        <f t="shared" si="119"/>
        <v>0</v>
      </c>
      <c r="AR54" s="180">
        <f t="shared" si="120"/>
        <v>0</v>
      </c>
    </row>
    <row r="55" spans="2:44" x14ac:dyDescent="0.25">
      <c r="B55" s="178" t="s">
        <v>262</v>
      </c>
      <c r="C55" s="179" t="s">
        <v>146</v>
      </c>
      <c r="D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0">
        <f t="shared" ref="F55" si="129">D55+E55</f>
        <v>0</v>
      </c>
      <c r="G55" s="180"/>
      <c r="H55" s="180">
        <f t="shared" ref="H55" si="130">F55-G55</f>
        <v>0</v>
      </c>
      <c r="I55" s="180"/>
      <c r="J55" s="180">
        <f t="shared" ref="J55" si="131">F55-I55</f>
        <v>0</v>
      </c>
      <c r="K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0">
        <f t="shared" ref="AE55" si="132">AB55+AC55+AD55</f>
        <v>0</v>
      </c>
      <c r="AF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0">
        <f t="shared" ref="AI55" si="133">AF55+AG55+AH55</f>
        <v>0</v>
      </c>
      <c r="AJ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0">
        <f t="shared" ref="AM55" si="134">AJ55+AK55+AL55</f>
        <v>0</v>
      </c>
      <c r="AN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0">
        <f t="shared" ref="AQ55" si="135">AN55+AO55+AP55</f>
        <v>0</v>
      </c>
      <c r="AR55" s="180">
        <f t="shared" ref="AR55" si="136">AE55+AI55+AM55+AQ55</f>
        <v>0</v>
      </c>
    </row>
    <row r="56" spans="2:44" x14ac:dyDescent="0.25">
      <c r="B56" s="178" t="s">
        <v>553</v>
      </c>
      <c r="C56" s="179" t="s">
        <v>554</v>
      </c>
      <c r="D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0">
        <f t="shared" si="113"/>
        <v>0</v>
      </c>
      <c r="G56" s="180"/>
      <c r="H56" s="180">
        <f t="shared" si="114"/>
        <v>0</v>
      </c>
      <c r="I56" s="180"/>
      <c r="J56" s="180">
        <f t="shared" si="115"/>
        <v>0</v>
      </c>
      <c r="K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0">
        <f t="shared" si="116"/>
        <v>0</v>
      </c>
      <c r="AF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0">
        <f t="shared" si="117"/>
        <v>0</v>
      </c>
      <c r="AJ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0">
        <f t="shared" si="118"/>
        <v>0</v>
      </c>
      <c r="AN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0">
        <f t="shared" si="119"/>
        <v>0</v>
      </c>
      <c r="AR56" s="180">
        <f t="shared" si="120"/>
        <v>0</v>
      </c>
    </row>
    <row r="57" spans="2:44" x14ac:dyDescent="0.25">
      <c r="B57" s="178" t="s">
        <v>555</v>
      </c>
      <c r="C57" s="179" t="s">
        <v>525</v>
      </c>
      <c r="D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0">
        <f t="shared" ref="F57" si="137">D57+E57</f>
        <v>0</v>
      </c>
      <c r="G57" s="180"/>
      <c r="H57" s="180">
        <f t="shared" ref="H57" si="138">F57-G57</f>
        <v>0</v>
      </c>
      <c r="I57" s="180"/>
      <c r="J57" s="180">
        <f t="shared" ref="J57" si="139">F57-I57</f>
        <v>0</v>
      </c>
      <c r="K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0">
        <f t="shared" ref="AE57" si="140">AB57+AC57+AD57</f>
        <v>0</v>
      </c>
      <c r="AF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0">
        <f t="shared" ref="AI57" si="141">AF57+AG57+AH57</f>
        <v>0</v>
      </c>
      <c r="AJ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0">
        <f t="shared" ref="AM57" si="142">AJ57+AK57+AL57</f>
        <v>0</v>
      </c>
      <c r="AN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0">
        <f t="shared" ref="AQ57" si="143">AN57+AO57+AP57</f>
        <v>0</v>
      </c>
      <c r="AR57" s="180">
        <f t="shared" ref="AR57" si="144">AE57+AI57+AM57+AQ57</f>
        <v>0</v>
      </c>
    </row>
    <row r="58" spans="2:44" x14ac:dyDescent="0.25">
      <c r="B58" s="178" t="s">
        <v>556</v>
      </c>
      <c r="C58" s="179" t="s">
        <v>526</v>
      </c>
      <c r="D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0">
        <f t="shared" si="113"/>
        <v>0</v>
      </c>
      <c r="G58" s="180"/>
      <c r="H58" s="180">
        <f t="shared" si="114"/>
        <v>0</v>
      </c>
      <c r="I58" s="180"/>
      <c r="J58" s="180">
        <f t="shared" si="115"/>
        <v>0</v>
      </c>
      <c r="K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0">
        <f t="shared" si="116"/>
        <v>0</v>
      </c>
      <c r="AF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0">
        <f t="shared" si="117"/>
        <v>0</v>
      </c>
      <c r="AJ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0">
        <f t="shared" si="118"/>
        <v>0</v>
      </c>
      <c r="AN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0">
        <f t="shared" si="119"/>
        <v>0</v>
      </c>
      <c r="AR58" s="180">
        <f t="shared" si="120"/>
        <v>0</v>
      </c>
    </row>
    <row r="59" spans="2:44" x14ac:dyDescent="0.25">
      <c r="B59" s="178" t="s">
        <v>557</v>
      </c>
      <c r="C59" s="179" t="s">
        <v>558</v>
      </c>
      <c r="D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0">
        <f t="shared" ref="F59" si="145">D59+E59</f>
        <v>0</v>
      </c>
      <c r="G59" s="180"/>
      <c r="H59" s="180">
        <f t="shared" ref="H59" si="146">F59-G59</f>
        <v>0</v>
      </c>
      <c r="I59" s="180"/>
      <c r="J59" s="180">
        <f t="shared" ref="J59" si="147">F59-I59</f>
        <v>0</v>
      </c>
      <c r="K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0">
        <f t="shared" ref="AE59" si="148">AB59+AC59+AD59</f>
        <v>0</v>
      </c>
      <c r="AF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0">
        <f t="shared" ref="AI59" si="149">AF59+AG59+AH59</f>
        <v>0</v>
      </c>
      <c r="AJ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0">
        <f t="shared" ref="AM59" si="150">AJ59+AK59+AL59</f>
        <v>0</v>
      </c>
      <c r="AN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0">
        <f t="shared" ref="AQ59" si="151">AN59+AO59+AP59</f>
        <v>0</v>
      </c>
      <c r="AR59" s="180">
        <f t="shared" ref="AR59" si="152">AE59+AI59+AM59+AQ59</f>
        <v>0</v>
      </c>
    </row>
    <row r="60" spans="2:44" x14ac:dyDescent="0.25">
      <c r="B60" s="178" t="s">
        <v>559</v>
      </c>
      <c r="C60" s="179" t="s">
        <v>560</v>
      </c>
      <c r="D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0">
        <f t="shared" si="113"/>
        <v>0</v>
      </c>
      <c r="G60" s="180"/>
      <c r="H60" s="180">
        <f t="shared" si="114"/>
        <v>0</v>
      </c>
      <c r="I60" s="180"/>
      <c r="J60" s="180">
        <f t="shared" si="115"/>
        <v>0</v>
      </c>
      <c r="K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0">
        <f t="shared" si="116"/>
        <v>0</v>
      </c>
      <c r="AF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0">
        <f t="shared" si="117"/>
        <v>0</v>
      </c>
      <c r="AJ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0">
        <f t="shared" si="118"/>
        <v>0</v>
      </c>
      <c r="AN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0">
        <f t="shared" si="119"/>
        <v>0</v>
      </c>
      <c r="AR60" s="180">
        <f t="shared" si="120"/>
        <v>0</v>
      </c>
    </row>
    <row r="61" spans="2:44" x14ac:dyDescent="0.25">
      <c r="B61" s="178" t="s">
        <v>561</v>
      </c>
      <c r="C61" s="179" t="s">
        <v>533</v>
      </c>
      <c r="D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0">
        <f t="shared" ref="F61" si="153">D61+E61</f>
        <v>0</v>
      </c>
      <c r="G61" s="180"/>
      <c r="H61" s="180">
        <f t="shared" ref="H61" si="154">F61-G61</f>
        <v>0</v>
      </c>
      <c r="I61" s="180"/>
      <c r="J61" s="180">
        <f t="shared" ref="J61" si="155">F61-I61</f>
        <v>0</v>
      </c>
      <c r="K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0">
        <f t="shared" ref="AE61" si="156">AB61+AC61+AD61</f>
        <v>0</v>
      </c>
      <c r="AF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0">
        <f t="shared" ref="AI61" si="157">AF61+AG61+AH61</f>
        <v>0</v>
      </c>
      <c r="AJ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0">
        <f t="shared" ref="AM61" si="158">AJ61+AK61+AL61</f>
        <v>0</v>
      </c>
      <c r="AN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0">
        <f t="shared" ref="AQ61" si="159">AN61+AO61+AP61</f>
        <v>0</v>
      </c>
      <c r="AR61" s="180">
        <f t="shared" ref="AR61" si="160">AE61+AI61+AM61+AQ61</f>
        <v>0</v>
      </c>
    </row>
    <row r="62" spans="2:44" x14ac:dyDescent="0.25">
      <c r="B62" s="178" t="s">
        <v>562</v>
      </c>
      <c r="C62" s="179" t="s">
        <v>563</v>
      </c>
      <c r="D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0">
        <f t="shared" si="113"/>
        <v>0</v>
      </c>
      <c r="G62" s="180"/>
      <c r="H62" s="180">
        <f t="shared" si="114"/>
        <v>0</v>
      </c>
      <c r="I62" s="180"/>
      <c r="J62" s="180">
        <f t="shared" si="115"/>
        <v>0</v>
      </c>
      <c r="K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0">
        <f t="shared" si="116"/>
        <v>0</v>
      </c>
      <c r="AF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0">
        <f t="shared" si="117"/>
        <v>0</v>
      </c>
      <c r="AJ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0">
        <f t="shared" si="118"/>
        <v>0</v>
      </c>
      <c r="AN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0">
        <f t="shared" si="119"/>
        <v>0</v>
      </c>
      <c r="AR62" s="180">
        <f t="shared" si="120"/>
        <v>0</v>
      </c>
    </row>
    <row r="63" spans="2:44" x14ac:dyDescent="0.25">
      <c r="B63" s="178" t="s">
        <v>263</v>
      </c>
      <c r="C63" s="179" t="s">
        <v>147</v>
      </c>
      <c r="D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0">
        <f t="shared" si="113"/>
        <v>0</v>
      </c>
      <c r="G63" s="180"/>
      <c r="H63" s="180">
        <f t="shared" si="114"/>
        <v>0</v>
      </c>
      <c r="I63" s="180"/>
      <c r="J63" s="180">
        <f t="shared" si="115"/>
        <v>0</v>
      </c>
      <c r="K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0">
        <f t="shared" si="116"/>
        <v>0</v>
      </c>
      <c r="AF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0">
        <f t="shared" si="117"/>
        <v>0</v>
      </c>
      <c r="AJ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0">
        <f t="shared" si="118"/>
        <v>0</v>
      </c>
      <c r="AN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0">
        <f t="shared" si="119"/>
        <v>0</v>
      </c>
      <c r="AR63" s="180">
        <f t="shared" si="120"/>
        <v>0</v>
      </c>
    </row>
    <row r="64" spans="2:44" x14ac:dyDescent="0.25">
      <c r="B64" s="178" t="s">
        <v>564</v>
      </c>
      <c r="C64" s="179" t="s">
        <v>565</v>
      </c>
      <c r="D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605000</v>
      </c>
      <c r="E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0">
        <f t="shared" ref="F64" si="161">D64+E64</f>
        <v>605000</v>
      </c>
      <c r="G64" s="180"/>
      <c r="H64" s="180">
        <f t="shared" ref="H64" si="162">F64-G64</f>
        <v>605000</v>
      </c>
      <c r="I64" s="180"/>
      <c r="J64" s="180">
        <f t="shared" ref="J64" si="163">F64-I64</f>
        <v>605000</v>
      </c>
      <c r="K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605000</v>
      </c>
      <c r="U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0">
        <f t="shared" ref="AE64" si="164">AB64+AC64+AD64</f>
        <v>0</v>
      </c>
      <c r="AF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0">
        <f t="shared" ref="AI64" si="165">AF64+AG64+AH64</f>
        <v>0</v>
      </c>
      <c r="AJ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0">
        <f t="shared" ref="AM64" si="166">AJ64+AK64+AL64</f>
        <v>0</v>
      </c>
      <c r="AN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0">
        <f t="shared" ref="AQ64" si="167">AN64+AO64+AP64</f>
        <v>0</v>
      </c>
      <c r="AR64" s="180">
        <f t="shared" ref="AR64" si="168">AE64+AI64+AM64+AQ64</f>
        <v>0</v>
      </c>
    </row>
    <row r="65" spans="2:44" x14ac:dyDescent="0.25">
      <c r="B65" s="178" t="s">
        <v>566</v>
      </c>
      <c r="C65" s="179" t="s">
        <v>567</v>
      </c>
      <c r="D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0">
        <f t="shared" si="113"/>
        <v>0</v>
      </c>
      <c r="G65" s="180"/>
      <c r="H65" s="180">
        <f t="shared" si="114"/>
        <v>0</v>
      </c>
      <c r="I65" s="180"/>
      <c r="J65" s="180">
        <f t="shared" si="115"/>
        <v>0</v>
      </c>
      <c r="K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0">
        <f t="shared" si="116"/>
        <v>0</v>
      </c>
      <c r="AF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0">
        <f t="shared" si="117"/>
        <v>0</v>
      </c>
      <c r="AJ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0">
        <f t="shared" si="118"/>
        <v>0</v>
      </c>
      <c r="AN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0">
        <f t="shared" si="119"/>
        <v>0</v>
      </c>
      <c r="AR65" s="180">
        <f t="shared" si="120"/>
        <v>0</v>
      </c>
    </row>
    <row r="66" spans="2:44" x14ac:dyDescent="0.25">
      <c r="B66" s="178" t="s">
        <v>568</v>
      </c>
      <c r="C66" s="179" t="s">
        <v>569</v>
      </c>
      <c r="D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0">
        <f t="shared" ref="F66" si="169">D66+E66</f>
        <v>0</v>
      </c>
      <c r="G66" s="180"/>
      <c r="H66" s="180">
        <f t="shared" ref="H66" si="170">F66-G66</f>
        <v>0</v>
      </c>
      <c r="I66" s="180"/>
      <c r="J66" s="180">
        <f t="shared" ref="J66" si="171">F66-I66</f>
        <v>0</v>
      </c>
      <c r="K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0">
        <f t="shared" ref="AE66" si="172">AB66+AC66+AD66</f>
        <v>0</v>
      </c>
      <c r="AF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0">
        <f t="shared" ref="AI66" si="173">AF66+AG66+AH66</f>
        <v>0</v>
      </c>
      <c r="AJ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0">
        <f t="shared" ref="AM66" si="174">AJ66+AK66+AL66</f>
        <v>0</v>
      </c>
      <c r="AN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0">
        <f t="shared" ref="AQ66" si="175">AN66+AO66+AP66</f>
        <v>0</v>
      </c>
      <c r="AR66" s="180">
        <f t="shared" ref="AR66" si="176">AE66+AI66+AM66+AQ66</f>
        <v>0</v>
      </c>
    </row>
    <row r="67" spans="2:44" x14ac:dyDescent="0.25">
      <c r="B67" s="178" t="s">
        <v>570</v>
      </c>
      <c r="C67" s="179" t="s">
        <v>571</v>
      </c>
      <c r="D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0">
        <f t="shared" si="113"/>
        <v>0</v>
      </c>
      <c r="G67" s="180"/>
      <c r="H67" s="180">
        <f t="shared" si="114"/>
        <v>0</v>
      </c>
      <c r="I67" s="180"/>
      <c r="J67" s="180">
        <f t="shared" si="115"/>
        <v>0</v>
      </c>
      <c r="K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0">
        <f t="shared" si="116"/>
        <v>0</v>
      </c>
      <c r="AF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0">
        <f t="shared" si="117"/>
        <v>0</v>
      </c>
      <c r="AJ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0">
        <f t="shared" si="118"/>
        <v>0</v>
      </c>
      <c r="AN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0">
        <f t="shared" si="119"/>
        <v>0</v>
      </c>
      <c r="AR67" s="180">
        <f t="shared" si="120"/>
        <v>0</v>
      </c>
    </row>
    <row r="68" spans="2:44" x14ac:dyDescent="0.25">
      <c r="B68" s="178" t="s">
        <v>572</v>
      </c>
      <c r="C68" s="179" t="s">
        <v>573</v>
      </c>
      <c r="D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0">
        <f t="shared" ref="F68" si="177">D68+E68</f>
        <v>0</v>
      </c>
      <c r="G68" s="180"/>
      <c r="H68" s="180">
        <f t="shared" ref="H68" si="178">F68-G68</f>
        <v>0</v>
      </c>
      <c r="I68" s="180"/>
      <c r="J68" s="180">
        <f t="shared" ref="J68" si="179">F68-I68</f>
        <v>0</v>
      </c>
      <c r="K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0">
        <f t="shared" ref="AE68" si="180">AB68+AC68+AD68</f>
        <v>0</v>
      </c>
      <c r="AF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0">
        <f t="shared" ref="AI68" si="181">AF68+AG68+AH68</f>
        <v>0</v>
      </c>
      <c r="AJ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0">
        <f t="shared" ref="AM68" si="182">AJ68+AK68+AL68</f>
        <v>0</v>
      </c>
      <c r="AN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0">
        <f t="shared" ref="AQ68" si="183">AN68+AO68+AP68</f>
        <v>0</v>
      </c>
      <c r="AR68" s="180">
        <f t="shared" ref="AR68" si="184">AE68+AI68+AM68+AQ68</f>
        <v>0</v>
      </c>
    </row>
    <row r="69" spans="2:44" x14ac:dyDescent="0.25">
      <c r="B69" s="178" t="s">
        <v>574</v>
      </c>
      <c r="C69" s="179" t="s">
        <v>575</v>
      </c>
      <c r="D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0">
        <f t="shared" si="113"/>
        <v>0</v>
      </c>
      <c r="G69" s="180"/>
      <c r="H69" s="180">
        <f t="shared" si="114"/>
        <v>0</v>
      </c>
      <c r="I69" s="180"/>
      <c r="J69" s="180">
        <f t="shared" si="115"/>
        <v>0</v>
      </c>
      <c r="K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0">
        <f t="shared" si="116"/>
        <v>0</v>
      </c>
      <c r="AF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0">
        <f t="shared" si="117"/>
        <v>0</v>
      </c>
      <c r="AJ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0">
        <f t="shared" si="118"/>
        <v>0</v>
      </c>
      <c r="AN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0">
        <f t="shared" si="119"/>
        <v>0</v>
      </c>
      <c r="AR69" s="180">
        <f t="shared" si="120"/>
        <v>0</v>
      </c>
    </row>
    <row r="70" spans="2:44" x14ac:dyDescent="0.25">
      <c r="B70" s="178" t="s">
        <v>576</v>
      </c>
      <c r="C70" s="179" t="s">
        <v>577</v>
      </c>
      <c r="D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0">
        <f t="shared" ref="F70" si="185">D70+E70</f>
        <v>0</v>
      </c>
      <c r="G70" s="180"/>
      <c r="H70" s="180">
        <f t="shared" ref="H70" si="186">F70-G70</f>
        <v>0</v>
      </c>
      <c r="I70" s="180"/>
      <c r="J70" s="180">
        <f t="shared" ref="J70" si="187">F70-I70</f>
        <v>0</v>
      </c>
      <c r="K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0">
        <f t="shared" ref="AE70" si="188">AB70+AC70+AD70</f>
        <v>0</v>
      </c>
      <c r="AF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0">
        <f t="shared" ref="AI70" si="189">AF70+AG70+AH70</f>
        <v>0</v>
      </c>
      <c r="AJ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0">
        <f t="shared" ref="AM70" si="190">AJ70+AK70+AL70</f>
        <v>0</v>
      </c>
      <c r="AN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0">
        <f t="shared" ref="AQ70" si="191">AN70+AO70+AP70</f>
        <v>0</v>
      </c>
      <c r="AR70" s="180">
        <f t="shared" ref="AR70" si="192">AE70+AI70+AM70+AQ70</f>
        <v>0</v>
      </c>
    </row>
    <row r="71" spans="2:44" x14ac:dyDescent="0.25">
      <c r="B71" s="178" t="s">
        <v>578</v>
      </c>
      <c r="C71" s="179" t="s">
        <v>579</v>
      </c>
      <c r="D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0">
        <f t="shared" ref="F71:F82" si="193">D71+E71</f>
        <v>0</v>
      </c>
      <c r="G71" s="180"/>
      <c r="H71" s="180">
        <f t="shared" ref="H71:H82" si="194">F71-G71</f>
        <v>0</v>
      </c>
      <c r="I71" s="180"/>
      <c r="J71" s="180">
        <f t="shared" ref="J71:J82" si="195">F71-I71</f>
        <v>0</v>
      </c>
      <c r="K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0">
        <f t="shared" ref="AE71:AE82" si="196">AB71+AC71+AD71</f>
        <v>0</v>
      </c>
      <c r="AF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0">
        <f t="shared" ref="AI71:AI82" si="197">AF71+AG71+AH71</f>
        <v>0</v>
      </c>
      <c r="AJ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0">
        <f t="shared" ref="AM71:AM82" si="198">AJ71+AK71+AL71</f>
        <v>0</v>
      </c>
      <c r="AN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0">
        <f t="shared" ref="AQ71:AQ82" si="199">AN71+AO71+AP71</f>
        <v>0</v>
      </c>
      <c r="AR71" s="180">
        <f t="shared" ref="AR71:AR82" si="200">AE71+AI71+AM71+AQ71</f>
        <v>0</v>
      </c>
    </row>
    <row r="72" spans="2:44" x14ac:dyDescent="0.25">
      <c r="B72" s="178" t="s">
        <v>276</v>
      </c>
      <c r="C72" s="179" t="s">
        <v>160</v>
      </c>
      <c r="D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0">
        <f t="shared" si="193"/>
        <v>0</v>
      </c>
      <c r="G72" s="180"/>
      <c r="H72" s="180">
        <f t="shared" si="194"/>
        <v>0</v>
      </c>
      <c r="I72" s="180"/>
      <c r="J72" s="180">
        <f t="shared" si="195"/>
        <v>0</v>
      </c>
      <c r="K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0">
        <f t="shared" si="196"/>
        <v>0</v>
      </c>
      <c r="AF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0">
        <f t="shared" si="197"/>
        <v>0</v>
      </c>
      <c r="AJ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0">
        <f t="shared" si="198"/>
        <v>0</v>
      </c>
      <c r="AN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0">
        <f t="shared" si="199"/>
        <v>0</v>
      </c>
      <c r="AR72" s="180">
        <f t="shared" si="200"/>
        <v>0</v>
      </c>
    </row>
    <row r="73" spans="2:44" x14ac:dyDescent="0.25">
      <c r="B73" s="178" t="s">
        <v>580</v>
      </c>
      <c r="C73" s="179" t="s">
        <v>581</v>
      </c>
      <c r="D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0">
        <f t="shared" si="193"/>
        <v>0</v>
      </c>
      <c r="G73" s="180"/>
      <c r="H73" s="180">
        <f t="shared" si="194"/>
        <v>0</v>
      </c>
      <c r="I73" s="180"/>
      <c r="J73" s="180">
        <f t="shared" si="195"/>
        <v>0</v>
      </c>
      <c r="K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0">
        <f t="shared" si="196"/>
        <v>0</v>
      </c>
      <c r="AF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0">
        <f t="shared" si="197"/>
        <v>0</v>
      </c>
      <c r="AJ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0">
        <f t="shared" si="198"/>
        <v>0</v>
      </c>
      <c r="AN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0">
        <f t="shared" si="199"/>
        <v>0</v>
      </c>
      <c r="AR73" s="180">
        <f t="shared" si="200"/>
        <v>0</v>
      </c>
    </row>
    <row r="74" spans="2:44" x14ac:dyDescent="0.25">
      <c r="B74" s="178" t="s">
        <v>582</v>
      </c>
      <c r="C74" s="179" t="s">
        <v>583</v>
      </c>
      <c r="D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0">
        <f t="shared" si="193"/>
        <v>0</v>
      </c>
      <c r="G74" s="180"/>
      <c r="H74" s="180">
        <f t="shared" si="194"/>
        <v>0</v>
      </c>
      <c r="I74" s="180"/>
      <c r="J74" s="180">
        <f t="shared" si="195"/>
        <v>0</v>
      </c>
      <c r="K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0">
        <f t="shared" si="196"/>
        <v>0</v>
      </c>
      <c r="AF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0">
        <f t="shared" si="197"/>
        <v>0</v>
      </c>
      <c r="AJ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0">
        <f t="shared" si="198"/>
        <v>0</v>
      </c>
      <c r="AN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0">
        <f t="shared" si="199"/>
        <v>0</v>
      </c>
      <c r="AR74" s="180">
        <f t="shared" si="200"/>
        <v>0</v>
      </c>
    </row>
    <row r="75" spans="2:44" x14ac:dyDescent="0.25">
      <c r="B75" s="178" t="s">
        <v>584</v>
      </c>
      <c r="C75" s="179" t="s">
        <v>585</v>
      </c>
      <c r="D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0">
        <f t="shared" si="193"/>
        <v>0</v>
      </c>
      <c r="G75" s="180"/>
      <c r="H75" s="180">
        <f t="shared" si="194"/>
        <v>0</v>
      </c>
      <c r="I75" s="180"/>
      <c r="J75" s="180">
        <f t="shared" si="195"/>
        <v>0</v>
      </c>
      <c r="K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0">
        <f t="shared" si="196"/>
        <v>0</v>
      </c>
      <c r="AF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0">
        <f t="shared" si="197"/>
        <v>0</v>
      </c>
      <c r="AJ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0">
        <f t="shared" si="198"/>
        <v>0</v>
      </c>
      <c r="AN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0">
        <f t="shared" si="199"/>
        <v>0</v>
      </c>
      <c r="AR75" s="180">
        <f t="shared" si="200"/>
        <v>0</v>
      </c>
    </row>
    <row r="76" spans="2:44" x14ac:dyDescent="0.25">
      <c r="B76" s="178" t="s">
        <v>586</v>
      </c>
      <c r="C76" s="179" t="s">
        <v>587</v>
      </c>
      <c r="D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0">
        <f t="shared" si="193"/>
        <v>0</v>
      </c>
      <c r="G76" s="180"/>
      <c r="H76" s="180">
        <f t="shared" si="194"/>
        <v>0</v>
      </c>
      <c r="I76" s="180"/>
      <c r="J76" s="180">
        <f t="shared" si="195"/>
        <v>0</v>
      </c>
      <c r="K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0">
        <f t="shared" si="196"/>
        <v>0</v>
      </c>
      <c r="AF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0">
        <f t="shared" si="197"/>
        <v>0</v>
      </c>
      <c r="AJ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0">
        <f t="shared" si="198"/>
        <v>0</v>
      </c>
      <c r="AN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0">
        <f t="shared" si="199"/>
        <v>0</v>
      </c>
      <c r="AR76" s="180">
        <f t="shared" si="200"/>
        <v>0</v>
      </c>
    </row>
    <row r="77" spans="2:44" x14ac:dyDescent="0.25">
      <c r="B77" s="178" t="s">
        <v>588</v>
      </c>
      <c r="C77" s="179" t="s">
        <v>589</v>
      </c>
      <c r="D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0">
        <f t="shared" si="193"/>
        <v>0</v>
      </c>
      <c r="G77" s="180"/>
      <c r="H77" s="180">
        <f t="shared" si="194"/>
        <v>0</v>
      </c>
      <c r="I77" s="180"/>
      <c r="J77" s="180">
        <f t="shared" si="195"/>
        <v>0</v>
      </c>
      <c r="K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0">
        <f t="shared" si="196"/>
        <v>0</v>
      </c>
      <c r="AF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0">
        <f t="shared" si="197"/>
        <v>0</v>
      </c>
      <c r="AJ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0">
        <f t="shared" si="198"/>
        <v>0</v>
      </c>
      <c r="AN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0">
        <f t="shared" si="199"/>
        <v>0</v>
      </c>
      <c r="AR77" s="180">
        <f t="shared" si="200"/>
        <v>0</v>
      </c>
    </row>
    <row r="78" spans="2:44" x14ac:dyDescent="0.25">
      <c r="B78" s="178" t="s">
        <v>590</v>
      </c>
      <c r="C78" s="179" t="s">
        <v>591</v>
      </c>
      <c r="D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0">
        <f t="shared" si="193"/>
        <v>0</v>
      </c>
      <c r="G78" s="180"/>
      <c r="H78" s="180">
        <f t="shared" si="194"/>
        <v>0</v>
      </c>
      <c r="I78" s="180"/>
      <c r="J78" s="180">
        <f t="shared" si="195"/>
        <v>0</v>
      </c>
      <c r="K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0">
        <f t="shared" si="196"/>
        <v>0</v>
      </c>
      <c r="AF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0">
        <f t="shared" si="197"/>
        <v>0</v>
      </c>
      <c r="AJ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0">
        <f t="shared" si="198"/>
        <v>0</v>
      </c>
      <c r="AN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0">
        <f t="shared" si="199"/>
        <v>0</v>
      </c>
      <c r="AR78" s="180">
        <f t="shared" si="200"/>
        <v>0</v>
      </c>
    </row>
    <row r="79" spans="2:44" x14ac:dyDescent="0.25">
      <c r="B79" s="178" t="s">
        <v>592</v>
      </c>
      <c r="C79" s="179" t="s">
        <v>593</v>
      </c>
      <c r="D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0">
        <f t="shared" si="193"/>
        <v>0</v>
      </c>
      <c r="G79" s="180"/>
      <c r="H79" s="180">
        <f t="shared" si="194"/>
        <v>0</v>
      </c>
      <c r="I79" s="180"/>
      <c r="J79" s="180">
        <f t="shared" si="195"/>
        <v>0</v>
      </c>
      <c r="K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0">
        <f t="shared" si="196"/>
        <v>0</v>
      </c>
      <c r="AF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0">
        <f t="shared" si="197"/>
        <v>0</v>
      </c>
      <c r="AJ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0">
        <f t="shared" si="198"/>
        <v>0</v>
      </c>
      <c r="AN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0">
        <f t="shared" si="199"/>
        <v>0</v>
      </c>
      <c r="AR79" s="180">
        <f t="shared" si="200"/>
        <v>0</v>
      </c>
    </row>
    <row r="80" spans="2:44" x14ac:dyDescent="0.25">
      <c r="B80" s="178" t="s">
        <v>594</v>
      </c>
      <c r="C80" s="179" t="s">
        <v>595</v>
      </c>
      <c r="D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0">
        <f t="shared" si="193"/>
        <v>0</v>
      </c>
      <c r="G80" s="180"/>
      <c r="H80" s="180">
        <f t="shared" si="194"/>
        <v>0</v>
      </c>
      <c r="I80" s="180"/>
      <c r="J80" s="180">
        <f t="shared" si="195"/>
        <v>0</v>
      </c>
      <c r="K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0">
        <f t="shared" si="196"/>
        <v>0</v>
      </c>
      <c r="AF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0">
        <f t="shared" si="197"/>
        <v>0</v>
      </c>
      <c r="AJ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0">
        <f t="shared" si="198"/>
        <v>0</v>
      </c>
      <c r="AN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0">
        <f t="shared" si="199"/>
        <v>0</v>
      </c>
      <c r="AR80" s="180">
        <f t="shared" si="200"/>
        <v>0</v>
      </c>
    </row>
    <row r="81" spans="2:44" x14ac:dyDescent="0.25">
      <c r="B81" s="178" t="s">
        <v>596</v>
      </c>
      <c r="C81" s="179" t="s">
        <v>597</v>
      </c>
      <c r="D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0">
        <f t="shared" si="193"/>
        <v>0</v>
      </c>
      <c r="G81" s="180"/>
      <c r="H81" s="180">
        <f t="shared" si="194"/>
        <v>0</v>
      </c>
      <c r="I81" s="180"/>
      <c r="J81" s="180">
        <f t="shared" si="195"/>
        <v>0</v>
      </c>
      <c r="K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0">
        <f t="shared" si="196"/>
        <v>0</v>
      </c>
      <c r="AF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0">
        <f t="shared" si="197"/>
        <v>0</v>
      </c>
      <c r="AJ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0">
        <f t="shared" si="198"/>
        <v>0</v>
      </c>
      <c r="AN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0">
        <f t="shared" si="199"/>
        <v>0</v>
      </c>
      <c r="AR81" s="180">
        <f t="shared" si="200"/>
        <v>0</v>
      </c>
    </row>
    <row r="82" spans="2:44" x14ac:dyDescent="0.25">
      <c r="B82" s="178" t="s">
        <v>598</v>
      </c>
      <c r="C82" s="179" t="s">
        <v>599</v>
      </c>
      <c r="D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0">
        <f t="shared" si="193"/>
        <v>0</v>
      </c>
      <c r="G82" s="180"/>
      <c r="H82" s="180">
        <f t="shared" si="194"/>
        <v>0</v>
      </c>
      <c r="I82" s="180"/>
      <c r="J82" s="180">
        <f t="shared" si="195"/>
        <v>0</v>
      </c>
      <c r="K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0">
        <f t="shared" si="196"/>
        <v>0</v>
      </c>
      <c r="AF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0">
        <f t="shared" si="197"/>
        <v>0</v>
      </c>
      <c r="AJ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0">
        <f t="shared" si="198"/>
        <v>0</v>
      </c>
      <c r="AN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0">
        <f t="shared" si="199"/>
        <v>0</v>
      </c>
      <c r="AR82" s="180">
        <f t="shared" si="200"/>
        <v>0</v>
      </c>
    </row>
    <row r="83" spans="2:44" x14ac:dyDescent="0.25">
      <c r="B83" s="187" t="s">
        <v>264</v>
      </c>
      <c r="C83" s="188" t="s">
        <v>148</v>
      </c>
      <c r="D83" s="189">
        <f>SUM(D84:D88)</f>
        <v>0</v>
      </c>
      <c r="E83" s="189">
        <f>SUM(E84:E88)</f>
        <v>0</v>
      </c>
      <c r="F83" s="189">
        <f t="shared" si="0"/>
        <v>0</v>
      </c>
      <c r="G83" s="189">
        <f>SUM(G84:G88)</f>
        <v>0</v>
      </c>
      <c r="H83" s="189">
        <f t="shared" si="4"/>
        <v>0</v>
      </c>
      <c r="I83" s="189">
        <f>SUM(I84:I88)</f>
        <v>0</v>
      </c>
      <c r="J83" s="189">
        <f t="shared" si="5"/>
        <v>0</v>
      </c>
      <c r="K83" s="189">
        <f t="shared" ref="K83:AD83" si="201">SUM(K84:K88)</f>
        <v>0</v>
      </c>
      <c r="L83" s="189">
        <f t="shared" si="201"/>
        <v>0</v>
      </c>
      <c r="M83" s="189">
        <f t="shared" si="201"/>
        <v>0</v>
      </c>
      <c r="N83" s="189">
        <f t="shared" si="201"/>
        <v>0</v>
      </c>
      <c r="O83" s="189">
        <f t="shared" si="201"/>
        <v>0</v>
      </c>
      <c r="P83" s="189">
        <f t="shared" ref="P83:Q83" si="202">SUM(P84:P88)</f>
        <v>0</v>
      </c>
      <c r="Q83" s="189">
        <f t="shared" si="202"/>
        <v>0</v>
      </c>
      <c r="R83" s="189">
        <f t="shared" si="201"/>
        <v>0</v>
      </c>
      <c r="S83" s="189">
        <f t="shared" si="201"/>
        <v>0</v>
      </c>
      <c r="T83" s="189">
        <f t="shared" ref="T83" si="203">SUM(T84:T88)</f>
        <v>0</v>
      </c>
      <c r="U83" s="189">
        <f t="shared" si="201"/>
        <v>0</v>
      </c>
      <c r="V83" s="189">
        <f t="shared" si="201"/>
        <v>0</v>
      </c>
      <c r="W83" s="189">
        <f t="shared" ref="W83" si="204">SUM(W84:W88)</f>
        <v>0</v>
      </c>
      <c r="X83" s="189">
        <f t="shared" si="201"/>
        <v>0</v>
      </c>
      <c r="Y83" s="189">
        <f t="shared" ref="Y83:Z83" si="205">SUM(Y84:Y88)</f>
        <v>0</v>
      </c>
      <c r="Z83" s="189">
        <f t="shared" si="205"/>
        <v>0</v>
      </c>
      <c r="AA83" s="189">
        <f t="shared" si="201"/>
        <v>0</v>
      </c>
      <c r="AB83" s="189">
        <f t="shared" si="201"/>
        <v>0</v>
      </c>
      <c r="AC83" s="189">
        <f t="shared" si="201"/>
        <v>0</v>
      </c>
      <c r="AD83" s="189">
        <f t="shared" si="201"/>
        <v>0</v>
      </c>
      <c r="AE83" s="189">
        <f t="shared" si="9"/>
        <v>0</v>
      </c>
      <c r="AF83" s="189">
        <f>SUM(AF84:AF88)</f>
        <v>0</v>
      </c>
      <c r="AG83" s="189">
        <f>SUM(AG84:AG88)</f>
        <v>0</v>
      </c>
      <c r="AH83" s="189">
        <f>SUM(AH84:AH88)</f>
        <v>0</v>
      </c>
      <c r="AI83" s="189">
        <f t="shared" si="10"/>
        <v>0</v>
      </c>
      <c r="AJ83" s="189">
        <f>SUM(AJ84:AJ88)</f>
        <v>0</v>
      </c>
      <c r="AK83" s="189">
        <f>SUM(AK84:AK88)</f>
        <v>0</v>
      </c>
      <c r="AL83" s="189">
        <f>SUM(AL84:AL88)</f>
        <v>0</v>
      </c>
      <c r="AM83" s="189">
        <f t="shared" si="11"/>
        <v>0</v>
      </c>
      <c r="AN83" s="189">
        <f>SUM(AN84:AN88)</f>
        <v>0</v>
      </c>
      <c r="AO83" s="189">
        <f>SUM(AO84:AO88)</f>
        <v>0</v>
      </c>
      <c r="AP83" s="189">
        <f>SUM(AP84:AP88)</f>
        <v>0</v>
      </c>
      <c r="AQ83" s="189">
        <f t="shared" si="12"/>
        <v>0</v>
      </c>
      <c r="AR83" s="189">
        <f t="shared" si="13"/>
        <v>0</v>
      </c>
    </row>
    <row r="84" spans="2:44" x14ac:dyDescent="0.25">
      <c r="B84" s="178" t="s">
        <v>265</v>
      </c>
      <c r="C84" s="179" t="s">
        <v>149</v>
      </c>
      <c r="D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0">
        <f t="shared" si="0"/>
        <v>0</v>
      </c>
      <c r="G84" s="180"/>
      <c r="H84" s="180">
        <f t="shared" si="4"/>
        <v>0</v>
      </c>
      <c r="I84" s="180"/>
      <c r="J84" s="180">
        <f t="shared" si="5"/>
        <v>0</v>
      </c>
      <c r="K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0">
        <f t="shared" si="9"/>
        <v>0</v>
      </c>
      <c r="AF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0">
        <f t="shared" si="10"/>
        <v>0</v>
      </c>
      <c r="AJ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0">
        <f t="shared" si="11"/>
        <v>0</v>
      </c>
      <c r="AN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0">
        <f t="shared" si="12"/>
        <v>0</v>
      </c>
      <c r="AR84" s="180">
        <f t="shared" si="13"/>
        <v>0</v>
      </c>
    </row>
    <row r="85" spans="2:44" x14ac:dyDescent="0.25">
      <c r="B85" s="178" t="s">
        <v>600</v>
      </c>
      <c r="C85" s="179" t="s">
        <v>601</v>
      </c>
      <c r="D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0">
        <f t="shared" ref="F85:F88" si="206">D85+E85</f>
        <v>0</v>
      </c>
      <c r="G85" s="180"/>
      <c r="H85" s="180">
        <f t="shared" ref="H85:H88" si="207">F85-G85</f>
        <v>0</v>
      </c>
      <c r="I85" s="180"/>
      <c r="J85" s="180">
        <f t="shared" ref="J85:J88" si="208">F85-I85</f>
        <v>0</v>
      </c>
      <c r="K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0">
        <f t="shared" ref="AE85:AE88" si="209">AB85+AC85+AD85</f>
        <v>0</v>
      </c>
      <c r="AF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0">
        <f t="shared" ref="AI85:AI88" si="210">AF85+AG85+AH85</f>
        <v>0</v>
      </c>
      <c r="AJ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0">
        <f t="shared" ref="AM85:AM88" si="211">AJ85+AK85+AL85</f>
        <v>0</v>
      </c>
      <c r="AN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0">
        <f t="shared" ref="AQ85:AQ88" si="212">AN85+AO85+AP85</f>
        <v>0</v>
      </c>
      <c r="AR85" s="180">
        <f t="shared" ref="AR85:AR88" si="213">AE85+AI85+AM85+AQ85</f>
        <v>0</v>
      </c>
    </row>
    <row r="86" spans="2:44" x14ac:dyDescent="0.25">
      <c r="B86" s="178" t="s">
        <v>266</v>
      </c>
      <c r="C86" s="179" t="s">
        <v>150</v>
      </c>
      <c r="D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0">
        <f t="shared" si="206"/>
        <v>0</v>
      </c>
      <c r="G86" s="180"/>
      <c r="H86" s="180">
        <f t="shared" si="207"/>
        <v>0</v>
      </c>
      <c r="I86" s="180"/>
      <c r="J86" s="180">
        <f t="shared" si="208"/>
        <v>0</v>
      </c>
      <c r="K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0">
        <f t="shared" si="209"/>
        <v>0</v>
      </c>
      <c r="AF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0">
        <f t="shared" si="210"/>
        <v>0</v>
      </c>
      <c r="AJ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0">
        <f t="shared" si="211"/>
        <v>0</v>
      </c>
      <c r="AN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0">
        <f t="shared" si="212"/>
        <v>0</v>
      </c>
      <c r="AR86" s="180">
        <f t="shared" si="213"/>
        <v>0</v>
      </c>
    </row>
    <row r="87" spans="2:44" x14ac:dyDescent="0.25">
      <c r="B87" s="178" t="s">
        <v>602</v>
      </c>
      <c r="C87" s="179" t="s">
        <v>603</v>
      </c>
      <c r="D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0">
        <f t="shared" ref="F87" si="214">D87+E87</f>
        <v>0</v>
      </c>
      <c r="G87" s="180"/>
      <c r="H87" s="180">
        <f t="shared" ref="H87" si="215">F87-G87</f>
        <v>0</v>
      </c>
      <c r="I87" s="180"/>
      <c r="J87" s="180">
        <f t="shared" ref="J87" si="216">F87-I87</f>
        <v>0</v>
      </c>
      <c r="K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0">
        <f t="shared" ref="AE87" si="217">AB87+AC87+AD87</f>
        <v>0</v>
      </c>
      <c r="AF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0">
        <f t="shared" ref="AI87" si="218">AF87+AG87+AH87</f>
        <v>0</v>
      </c>
      <c r="AJ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0">
        <f t="shared" ref="AM87" si="219">AJ87+AK87+AL87</f>
        <v>0</v>
      </c>
      <c r="AN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0">
        <f t="shared" ref="AQ87" si="220">AN87+AO87+AP87</f>
        <v>0</v>
      </c>
      <c r="AR87" s="180">
        <f t="shared" ref="AR87" si="221">AE87+AI87+AM87+AQ87</f>
        <v>0</v>
      </c>
    </row>
    <row r="88" spans="2:44" x14ac:dyDescent="0.25">
      <c r="B88" s="178" t="s">
        <v>604</v>
      </c>
      <c r="C88" s="179" t="s">
        <v>605</v>
      </c>
      <c r="D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0">
        <f t="shared" si="206"/>
        <v>0</v>
      </c>
      <c r="G88" s="180"/>
      <c r="H88" s="180">
        <f t="shared" si="207"/>
        <v>0</v>
      </c>
      <c r="I88" s="180"/>
      <c r="J88" s="180">
        <f t="shared" si="208"/>
        <v>0</v>
      </c>
      <c r="K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0">
        <f t="shared" si="209"/>
        <v>0</v>
      </c>
      <c r="AF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0">
        <f t="shared" si="210"/>
        <v>0</v>
      </c>
      <c r="AJ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0">
        <f t="shared" si="211"/>
        <v>0</v>
      </c>
      <c r="AN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0">
        <f t="shared" si="212"/>
        <v>0</v>
      </c>
      <c r="AR88" s="180">
        <f t="shared" si="213"/>
        <v>0</v>
      </c>
    </row>
    <row r="89" spans="2:44" x14ac:dyDescent="0.25">
      <c r="B89" s="187" t="s">
        <v>267</v>
      </c>
      <c r="C89" s="188" t="s">
        <v>151</v>
      </c>
      <c r="D89" s="189">
        <f>SUM(D90:D95)</f>
        <v>0</v>
      </c>
      <c r="E89" s="189">
        <f>SUM(E90:E95)</f>
        <v>0</v>
      </c>
      <c r="F89" s="189">
        <f t="shared" si="0"/>
        <v>0</v>
      </c>
      <c r="G89" s="189">
        <f t="shared" ref="G89:I89" si="222">SUM(G90:G95)</f>
        <v>0</v>
      </c>
      <c r="H89" s="189">
        <f t="shared" si="4"/>
        <v>0</v>
      </c>
      <c r="I89" s="189">
        <f t="shared" si="222"/>
        <v>0</v>
      </c>
      <c r="J89" s="189">
        <f t="shared" si="5"/>
        <v>0</v>
      </c>
      <c r="K89" s="189">
        <f t="shared" ref="K89:AP89" si="223">SUM(K90:K95)</f>
        <v>0</v>
      </c>
      <c r="L89" s="189">
        <f t="shared" si="223"/>
        <v>0</v>
      </c>
      <c r="M89" s="189">
        <f t="shared" si="223"/>
        <v>0</v>
      </c>
      <c r="N89" s="189">
        <f t="shared" si="223"/>
        <v>0</v>
      </c>
      <c r="O89" s="189">
        <f t="shared" si="223"/>
        <v>0</v>
      </c>
      <c r="P89" s="189">
        <f t="shared" ref="P89:Q89" si="224">SUM(P90:P95)</f>
        <v>0</v>
      </c>
      <c r="Q89" s="189">
        <f t="shared" si="224"/>
        <v>0</v>
      </c>
      <c r="R89" s="189">
        <f t="shared" si="223"/>
        <v>0</v>
      </c>
      <c r="S89" s="189">
        <f t="shared" si="223"/>
        <v>0</v>
      </c>
      <c r="T89" s="189">
        <f t="shared" ref="T89" si="225">SUM(T90:T95)</f>
        <v>0</v>
      </c>
      <c r="U89" s="189">
        <f t="shared" si="223"/>
        <v>0</v>
      </c>
      <c r="V89" s="189">
        <f t="shared" si="223"/>
        <v>0</v>
      </c>
      <c r="W89" s="189">
        <f t="shared" ref="W89" si="226">SUM(W90:W95)</f>
        <v>0</v>
      </c>
      <c r="X89" s="189">
        <f t="shared" si="223"/>
        <v>0</v>
      </c>
      <c r="Y89" s="189">
        <f t="shared" ref="Y89:Z89" si="227">SUM(Y90:Y95)</f>
        <v>0</v>
      </c>
      <c r="Z89" s="189">
        <f t="shared" si="227"/>
        <v>0</v>
      </c>
      <c r="AA89" s="189">
        <f t="shared" si="223"/>
        <v>0</v>
      </c>
      <c r="AB89" s="189">
        <f t="shared" si="223"/>
        <v>0</v>
      </c>
      <c r="AC89" s="189">
        <f t="shared" si="223"/>
        <v>0</v>
      </c>
      <c r="AD89" s="189">
        <f t="shared" si="223"/>
        <v>0</v>
      </c>
      <c r="AE89" s="189">
        <f t="shared" si="9"/>
        <v>0</v>
      </c>
      <c r="AF89" s="189">
        <f t="shared" si="223"/>
        <v>0</v>
      </c>
      <c r="AG89" s="189">
        <f t="shared" si="223"/>
        <v>0</v>
      </c>
      <c r="AH89" s="189">
        <f t="shared" si="223"/>
        <v>0</v>
      </c>
      <c r="AI89" s="189">
        <f t="shared" si="10"/>
        <v>0</v>
      </c>
      <c r="AJ89" s="189">
        <f t="shared" si="223"/>
        <v>0</v>
      </c>
      <c r="AK89" s="189">
        <f t="shared" si="223"/>
        <v>0</v>
      </c>
      <c r="AL89" s="189">
        <f t="shared" si="223"/>
        <v>0</v>
      </c>
      <c r="AM89" s="189">
        <f t="shared" si="11"/>
        <v>0</v>
      </c>
      <c r="AN89" s="189">
        <f t="shared" si="223"/>
        <v>0</v>
      </c>
      <c r="AO89" s="189">
        <f t="shared" si="223"/>
        <v>0</v>
      </c>
      <c r="AP89" s="189">
        <f t="shared" si="223"/>
        <v>0</v>
      </c>
      <c r="AQ89" s="189">
        <f t="shared" si="12"/>
        <v>0</v>
      </c>
      <c r="AR89" s="189">
        <f t="shared" si="13"/>
        <v>0</v>
      </c>
    </row>
    <row r="90" spans="2:44" x14ac:dyDescent="0.25">
      <c r="B90" s="178" t="s">
        <v>268</v>
      </c>
      <c r="C90" s="179" t="s">
        <v>152</v>
      </c>
      <c r="D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0">
        <f t="shared" ref="F90:F95" si="228">D90+E90</f>
        <v>0</v>
      </c>
      <c r="G90" s="180"/>
      <c r="H90" s="180">
        <f t="shared" ref="H90:H95" si="229">F90-G90</f>
        <v>0</v>
      </c>
      <c r="I90" s="180"/>
      <c r="J90" s="180">
        <f t="shared" ref="J90:J95" si="230">F90-I90</f>
        <v>0</v>
      </c>
      <c r="K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0">
        <f t="shared" ref="AE90:AE95" si="231">AB90+AC90+AD90</f>
        <v>0</v>
      </c>
      <c r="AF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0">
        <f t="shared" ref="AI90:AI95" si="232">AF90+AG90+AH90</f>
        <v>0</v>
      </c>
      <c r="AJ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0">
        <f t="shared" ref="AM90:AM95" si="233">AJ90+AK90+AL90</f>
        <v>0</v>
      </c>
      <c r="AN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0">
        <f t="shared" ref="AQ90:AQ95" si="234">AN90+AO90+AP90</f>
        <v>0</v>
      </c>
      <c r="AR90" s="180">
        <f t="shared" ref="AR90:AR95" si="235">AE90+AI90+AM90+AQ90</f>
        <v>0</v>
      </c>
    </row>
    <row r="91" spans="2:44" x14ac:dyDescent="0.25">
      <c r="B91" s="178" t="s">
        <v>606</v>
      </c>
      <c r="C91" s="179" t="s">
        <v>607</v>
      </c>
      <c r="D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0">
        <f t="shared" si="228"/>
        <v>0</v>
      </c>
      <c r="G91" s="180"/>
      <c r="H91" s="180">
        <f t="shared" si="229"/>
        <v>0</v>
      </c>
      <c r="I91" s="180"/>
      <c r="J91" s="180">
        <f t="shared" si="230"/>
        <v>0</v>
      </c>
      <c r="K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0">
        <f t="shared" si="231"/>
        <v>0</v>
      </c>
      <c r="AF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0">
        <f t="shared" si="232"/>
        <v>0</v>
      </c>
      <c r="AJ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0">
        <f t="shared" si="233"/>
        <v>0</v>
      </c>
      <c r="AN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0">
        <f t="shared" si="234"/>
        <v>0</v>
      </c>
      <c r="AR91" s="180">
        <f t="shared" si="235"/>
        <v>0</v>
      </c>
    </row>
    <row r="92" spans="2:44" x14ac:dyDescent="0.25">
      <c r="B92" s="178" t="s">
        <v>269</v>
      </c>
      <c r="C92" s="179" t="s">
        <v>153</v>
      </c>
      <c r="D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0">
        <f t="shared" ref="F92:F93" si="236">D92+E92</f>
        <v>0</v>
      </c>
      <c r="G92" s="180"/>
      <c r="H92" s="180">
        <f t="shared" ref="H92:H93" si="237">F92-G92</f>
        <v>0</v>
      </c>
      <c r="I92" s="180"/>
      <c r="J92" s="180">
        <f t="shared" ref="J92:J93" si="238">F92-I92</f>
        <v>0</v>
      </c>
      <c r="K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0">
        <f t="shared" ref="AE92:AE93" si="239">AB92+AC92+AD92</f>
        <v>0</v>
      </c>
      <c r="AF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0">
        <f t="shared" ref="AI92:AI93" si="240">AF92+AG92+AH92</f>
        <v>0</v>
      </c>
      <c r="AJ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0">
        <f t="shared" ref="AM92:AM93" si="241">AJ92+AK92+AL92</f>
        <v>0</v>
      </c>
      <c r="AN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0">
        <f t="shared" ref="AQ92:AQ93" si="242">AN92+AO92+AP92</f>
        <v>0</v>
      </c>
      <c r="AR92" s="180">
        <f t="shared" ref="AR92:AR93" si="243">AE92+AI92+AM92+AQ92</f>
        <v>0</v>
      </c>
    </row>
    <row r="93" spans="2:44" x14ac:dyDescent="0.25">
      <c r="B93" s="178" t="s">
        <v>608</v>
      </c>
      <c r="C93" s="179" t="s">
        <v>609</v>
      </c>
      <c r="D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0">
        <f t="shared" si="236"/>
        <v>0</v>
      </c>
      <c r="G93" s="180"/>
      <c r="H93" s="180">
        <f t="shared" si="237"/>
        <v>0</v>
      </c>
      <c r="I93" s="180"/>
      <c r="J93" s="180">
        <f t="shared" si="238"/>
        <v>0</v>
      </c>
      <c r="K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0">
        <f t="shared" si="239"/>
        <v>0</v>
      </c>
      <c r="AF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0">
        <f t="shared" si="240"/>
        <v>0</v>
      </c>
      <c r="AJ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0">
        <f t="shared" si="241"/>
        <v>0</v>
      </c>
      <c r="AN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0">
        <f t="shared" si="242"/>
        <v>0</v>
      </c>
      <c r="AR93" s="180">
        <f t="shared" si="243"/>
        <v>0</v>
      </c>
    </row>
    <row r="94" spans="2:44" x14ac:dyDescent="0.25">
      <c r="B94" s="178" t="s">
        <v>610</v>
      </c>
      <c r="C94" s="179" t="s">
        <v>611</v>
      </c>
      <c r="D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0">
        <f t="shared" ref="F94" si="244">D94+E94</f>
        <v>0</v>
      </c>
      <c r="G94" s="180"/>
      <c r="H94" s="180">
        <f t="shared" ref="H94" si="245">F94-G94</f>
        <v>0</v>
      </c>
      <c r="I94" s="180"/>
      <c r="J94" s="180">
        <f t="shared" ref="J94" si="246">F94-I94</f>
        <v>0</v>
      </c>
      <c r="K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0">
        <f t="shared" ref="AE94" si="247">AB94+AC94+AD94</f>
        <v>0</v>
      </c>
      <c r="AF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0">
        <f t="shared" ref="AI94" si="248">AF94+AG94+AH94</f>
        <v>0</v>
      </c>
      <c r="AJ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0">
        <f t="shared" ref="AM94" si="249">AJ94+AK94+AL94</f>
        <v>0</v>
      </c>
      <c r="AN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0">
        <f t="shared" ref="AQ94" si="250">AN94+AO94+AP94</f>
        <v>0</v>
      </c>
      <c r="AR94" s="180">
        <f t="shared" ref="AR94" si="251">AE94+AI94+AM94+AQ94</f>
        <v>0</v>
      </c>
    </row>
    <row r="95" spans="2:44" x14ac:dyDescent="0.25">
      <c r="B95" s="178" t="s">
        <v>612</v>
      </c>
      <c r="C95" s="179" t="s">
        <v>613</v>
      </c>
      <c r="D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0">
        <f t="shared" si="228"/>
        <v>0</v>
      </c>
      <c r="G95" s="180"/>
      <c r="H95" s="180">
        <f t="shared" si="229"/>
        <v>0</v>
      </c>
      <c r="I95" s="180"/>
      <c r="J95" s="180">
        <f t="shared" si="230"/>
        <v>0</v>
      </c>
      <c r="K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0">
        <f t="shared" si="231"/>
        <v>0</v>
      </c>
      <c r="AF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0">
        <f t="shared" si="232"/>
        <v>0</v>
      </c>
      <c r="AJ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0">
        <f t="shared" si="233"/>
        <v>0</v>
      </c>
      <c r="AN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0">
        <f t="shared" si="234"/>
        <v>0</v>
      </c>
      <c r="AR95" s="180">
        <f t="shared" si="235"/>
        <v>0</v>
      </c>
    </row>
    <row r="96" spans="2:44" x14ac:dyDescent="0.25">
      <c r="B96" s="187" t="s">
        <v>270</v>
      </c>
      <c r="C96" s="188" t="s">
        <v>154</v>
      </c>
      <c r="D96" s="189">
        <f>SUM(D97:D105)</f>
        <v>0</v>
      </c>
      <c r="E96" s="189">
        <f>SUM(E97:E105)</f>
        <v>0</v>
      </c>
      <c r="F96" s="189">
        <f t="shared" si="0"/>
        <v>0</v>
      </c>
      <c r="G96" s="189">
        <f>SUM(G97:G105)</f>
        <v>0</v>
      </c>
      <c r="H96" s="189">
        <f t="shared" si="4"/>
        <v>0</v>
      </c>
      <c r="I96" s="189">
        <f>SUM(I97:I105)</f>
        <v>0</v>
      </c>
      <c r="J96" s="189">
        <f t="shared" si="5"/>
        <v>0</v>
      </c>
      <c r="K96" s="189">
        <f t="shared" ref="K96:AD96" si="252">SUM(K97:K105)</f>
        <v>0</v>
      </c>
      <c r="L96" s="189">
        <f t="shared" si="252"/>
        <v>0</v>
      </c>
      <c r="M96" s="189">
        <f t="shared" si="252"/>
        <v>0</v>
      </c>
      <c r="N96" s="189">
        <f t="shared" si="252"/>
        <v>0</v>
      </c>
      <c r="O96" s="189">
        <f t="shared" si="252"/>
        <v>0</v>
      </c>
      <c r="P96" s="189">
        <f t="shared" ref="P96:Q96" si="253">SUM(P97:P105)</f>
        <v>0</v>
      </c>
      <c r="Q96" s="189">
        <f t="shared" si="253"/>
        <v>0</v>
      </c>
      <c r="R96" s="189">
        <f t="shared" si="252"/>
        <v>0</v>
      </c>
      <c r="S96" s="189">
        <f t="shared" si="252"/>
        <v>0</v>
      </c>
      <c r="T96" s="189">
        <f t="shared" ref="T96" si="254">SUM(T97:T105)</f>
        <v>0</v>
      </c>
      <c r="U96" s="189">
        <f t="shared" si="252"/>
        <v>0</v>
      </c>
      <c r="V96" s="189">
        <f t="shared" si="252"/>
        <v>0</v>
      </c>
      <c r="W96" s="189">
        <f t="shared" ref="W96" si="255">SUM(W97:W105)</f>
        <v>0</v>
      </c>
      <c r="X96" s="189">
        <f t="shared" si="252"/>
        <v>0</v>
      </c>
      <c r="Y96" s="189">
        <f t="shared" ref="Y96:Z96" si="256">SUM(Y97:Y105)</f>
        <v>0</v>
      </c>
      <c r="Z96" s="189">
        <f t="shared" si="256"/>
        <v>0</v>
      </c>
      <c r="AA96" s="189">
        <f t="shared" si="252"/>
        <v>0</v>
      </c>
      <c r="AB96" s="189">
        <f t="shared" si="252"/>
        <v>0</v>
      </c>
      <c r="AC96" s="189">
        <f t="shared" si="252"/>
        <v>0</v>
      </c>
      <c r="AD96" s="189">
        <f t="shared" si="252"/>
        <v>0</v>
      </c>
      <c r="AE96" s="189">
        <f t="shared" si="9"/>
        <v>0</v>
      </c>
      <c r="AF96" s="189">
        <f>SUM(AF97:AF105)</f>
        <v>0</v>
      </c>
      <c r="AG96" s="189">
        <f>SUM(AG97:AG105)</f>
        <v>0</v>
      </c>
      <c r="AH96" s="189">
        <f>SUM(AH97:AH105)</f>
        <v>0</v>
      </c>
      <c r="AI96" s="189">
        <f t="shared" si="10"/>
        <v>0</v>
      </c>
      <c r="AJ96" s="189">
        <f>SUM(AJ97:AJ105)</f>
        <v>0</v>
      </c>
      <c r="AK96" s="189">
        <f>SUM(AK97:AK105)</f>
        <v>0</v>
      </c>
      <c r="AL96" s="189">
        <f>SUM(AL97:AL105)</f>
        <v>0</v>
      </c>
      <c r="AM96" s="189">
        <f t="shared" si="11"/>
        <v>0</v>
      </c>
      <c r="AN96" s="189">
        <f>SUM(AN97:AN105)</f>
        <v>0</v>
      </c>
      <c r="AO96" s="189">
        <f>SUM(AO97:AO105)</f>
        <v>0</v>
      </c>
      <c r="AP96" s="189">
        <f>SUM(AP97:AP105)</f>
        <v>0</v>
      </c>
      <c r="AQ96" s="189">
        <f t="shared" si="12"/>
        <v>0</v>
      </c>
      <c r="AR96" s="189">
        <f t="shared" si="13"/>
        <v>0</v>
      </c>
    </row>
    <row r="97" spans="2:44" x14ac:dyDescent="0.25">
      <c r="B97" s="178" t="s">
        <v>618</v>
      </c>
      <c r="C97" s="179" t="s">
        <v>619</v>
      </c>
      <c r="D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0">
        <f>D97+E97</f>
        <v>0</v>
      </c>
      <c r="G97" s="180"/>
      <c r="H97" s="180">
        <f>F97-G97</f>
        <v>0</v>
      </c>
      <c r="I97" s="180"/>
      <c r="J97" s="180">
        <f>F97-I97</f>
        <v>0</v>
      </c>
      <c r="K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0">
        <f>AB97+AC97+AD97</f>
        <v>0</v>
      </c>
      <c r="AF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0">
        <f>AF97+AG97+AH97</f>
        <v>0</v>
      </c>
      <c r="AJ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0">
        <f>AJ97+AK97+AL97</f>
        <v>0</v>
      </c>
      <c r="AN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0">
        <f>AN97+AO97+AP97</f>
        <v>0</v>
      </c>
      <c r="AR97" s="180">
        <f>AE97+AI97+AM97+AQ97</f>
        <v>0</v>
      </c>
    </row>
    <row r="98" spans="2:44" x14ac:dyDescent="0.25">
      <c r="B98" s="178" t="s">
        <v>620</v>
      </c>
      <c r="C98" s="179" t="s">
        <v>621</v>
      </c>
      <c r="D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0">
        <f t="shared" ref="F98" si="257">D98+E98</f>
        <v>0</v>
      </c>
      <c r="G98" s="180"/>
      <c r="H98" s="180">
        <f t="shared" ref="H98" si="258">F98-G98</f>
        <v>0</v>
      </c>
      <c r="I98" s="180"/>
      <c r="J98" s="180">
        <f t="shared" ref="J98" si="259">F98-I98</f>
        <v>0</v>
      </c>
      <c r="K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0">
        <f t="shared" ref="AE98" si="260">AB98+AC98+AD98</f>
        <v>0</v>
      </c>
      <c r="AF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0">
        <f t="shared" ref="AI98" si="261">AF98+AG98+AH98</f>
        <v>0</v>
      </c>
      <c r="AJ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0">
        <f t="shared" ref="AM98" si="262">AJ98+AK98+AL98</f>
        <v>0</v>
      </c>
      <c r="AN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0">
        <f t="shared" ref="AQ98" si="263">AN98+AO98+AP98</f>
        <v>0</v>
      </c>
      <c r="AR98" s="180">
        <f t="shared" ref="AR98" si="264">AE98+AI98+AM98+AQ98</f>
        <v>0</v>
      </c>
    </row>
    <row r="99" spans="2:44" x14ac:dyDescent="0.25">
      <c r="B99" s="178" t="s">
        <v>271</v>
      </c>
      <c r="C99" s="179" t="s">
        <v>155</v>
      </c>
      <c r="D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0">
        <f t="shared" ref="F99" si="265">D99+E99</f>
        <v>0</v>
      </c>
      <c r="G99" s="180"/>
      <c r="H99" s="180">
        <f t="shared" ref="H99" si="266">F99-G99</f>
        <v>0</v>
      </c>
      <c r="I99" s="180"/>
      <c r="J99" s="180">
        <f t="shared" ref="J99" si="267">F99-I99</f>
        <v>0</v>
      </c>
      <c r="K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0">
        <f t="shared" ref="AE99" si="268">AB99+AC99+AD99</f>
        <v>0</v>
      </c>
      <c r="AF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0">
        <f t="shared" ref="AI99" si="269">AF99+AG99+AH99</f>
        <v>0</v>
      </c>
      <c r="AJ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0">
        <f t="shared" ref="AM99" si="270">AJ99+AK99+AL99</f>
        <v>0</v>
      </c>
      <c r="AN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0">
        <f t="shared" ref="AQ99" si="271">AN99+AO99+AP99</f>
        <v>0</v>
      </c>
      <c r="AR99" s="180">
        <f t="shared" ref="AR99" si="272">AE99+AI99+AM99+AQ99</f>
        <v>0</v>
      </c>
    </row>
    <row r="100" spans="2:44" x14ac:dyDescent="0.25">
      <c r="B100" s="178" t="s">
        <v>614</v>
      </c>
      <c r="C100" s="179" t="s">
        <v>615</v>
      </c>
      <c r="D1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0">
        <f t="shared" ref="F100:F105" si="273">D100+E100</f>
        <v>0</v>
      </c>
      <c r="G100" s="180"/>
      <c r="H100" s="180">
        <f t="shared" ref="H100:H105" si="274">F100-G100</f>
        <v>0</v>
      </c>
      <c r="I100" s="180"/>
      <c r="J100" s="180">
        <f t="shared" ref="J100:J105" si="275">F100-I100</f>
        <v>0</v>
      </c>
      <c r="K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0">
        <f t="shared" ref="AE100:AE105" si="276">AB100+AC100+AD100</f>
        <v>0</v>
      </c>
      <c r="AF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0">
        <f t="shared" ref="AI100:AI105" si="277">AF100+AG100+AH100</f>
        <v>0</v>
      </c>
      <c r="AJ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0">
        <f t="shared" ref="AM100:AM105" si="278">AJ100+AK100+AL100</f>
        <v>0</v>
      </c>
      <c r="AN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0">
        <f t="shared" ref="AQ100:AQ105" si="279">AN100+AO100+AP100</f>
        <v>0</v>
      </c>
      <c r="AR100" s="180">
        <f t="shared" ref="AR100:AR105" si="280">AE100+AI100+AM100+AQ100</f>
        <v>0</v>
      </c>
    </row>
    <row r="101" spans="2:44" x14ac:dyDescent="0.25">
      <c r="B101" s="178" t="s">
        <v>616</v>
      </c>
      <c r="C101" s="179" t="s">
        <v>617</v>
      </c>
      <c r="D1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0">
        <f t="shared" ref="F101:F102" si="281">D101+E101</f>
        <v>0</v>
      </c>
      <c r="G101" s="180"/>
      <c r="H101" s="180">
        <f t="shared" ref="H101:H102" si="282">F101-G101</f>
        <v>0</v>
      </c>
      <c r="I101" s="180"/>
      <c r="J101" s="180">
        <f t="shared" ref="J101:J102" si="283">F101-I101</f>
        <v>0</v>
      </c>
      <c r="K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0">
        <f t="shared" ref="AE101:AE102" si="284">AB101+AC101+AD101</f>
        <v>0</v>
      </c>
      <c r="AF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0">
        <f t="shared" ref="AI101:AI102" si="285">AF101+AG101+AH101</f>
        <v>0</v>
      </c>
      <c r="AJ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0">
        <f t="shared" ref="AM101:AM102" si="286">AJ101+AK101+AL101</f>
        <v>0</v>
      </c>
      <c r="AN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0">
        <f t="shared" ref="AQ101:AQ102" si="287">AN101+AO101+AP101</f>
        <v>0</v>
      </c>
      <c r="AR101" s="180">
        <f t="shared" ref="AR101:AR102" si="288">AE101+AI101+AM101+AQ101</f>
        <v>0</v>
      </c>
    </row>
    <row r="102" spans="2:44" x14ac:dyDescent="0.25">
      <c r="B102" s="178" t="s">
        <v>272</v>
      </c>
      <c r="C102" s="179" t="s">
        <v>156</v>
      </c>
      <c r="D1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0">
        <f t="shared" si="281"/>
        <v>0</v>
      </c>
      <c r="G102" s="180"/>
      <c r="H102" s="180">
        <f t="shared" si="282"/>
        <v>0</v>
      </c>
      <c r="I102" s="180"/>
      <c r="J102" s="180">
        <f t="shared" si="283"/>
        <v>0</v>
      </c>
      <c r="K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0">
        <f t="shared" si="284"/>
        <v>0</v>
      </c>
      <c r="AF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0">
        <f t="shared" si="285"/>
        <v>0</v>
      </c>
      <c r="AJ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0">
        <f t="shared" si="286"/>
        <v>0</v>
      </c>
      <c r="AN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0">
        <f t="shared" si="287"/>
        <v>0</v>
      </c>
      <c r="AR102" s="180">
        <f t="shared" si="288"/>
        <v>0</v>
      </c>
    </row>
    <row r="103" spans="2:44" x14ac:dyDescent="0.25">
      <c r="B103" s="178" t="s">
        <v>622</v>
      </c>
      <c r="C103" s="179" t="s">
        <v>619</v>
      </c>
      <c r="D1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0">
        <f>D103+E103</f>
        <v>0</v>
      </c>
      <c r="G103" s="180"/>
      <c r="H103" s="180">
        <f>F103-G103</f>
        <v>0</v>
      </c>
      <c r="I103" s="180"/>
      <c r="J103" s="180">
        <f>F103-I103</f>
        <v>0</v>
      </c>
      <c r="K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0">
        <f>AB103+AC103+AD103</f>
        <v>0</v>
      </c>
      <c r="AF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0">
        <f>AF103+AG103+AH103</f>
        <v>0</v>
      </c>
      <c r="AJ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0">
        <f>AJ103+AK103+AL103</f>
        <v>0</v>
      </c>
      <c r="AN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0">
        <f>AN103+AO103+AP103</f>
        <v>0</v>
      </c>
      <c r="AR103" s="180">
        <f>AE103+AI103+AM103+AQ103</f>
        <v>0</v>
      </c>
    </row>
    <row r="104" spans="2:44" x14ac:dyDescent="0.25">
      <c r="B104" s="178" t="s">
        <v>273</v>
      </c>
      <c r="C104" s="179" t="s">
        <v>157</v>
      </c>
      <c r="D1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0">
        <f t="shared" ref="F104" si="289">D104+E104</f>
        <v>0</v>
      </c>
      <c r="G104" s="180"/>
      <c r="H104" s="180">
        <f t="shared" ref="H104" si="290">F104-G104</f>
        <v>0</v>
      </c>
      <c r="I104" s="180"/>
      <c r="J104" s="180">
        <f t="shared" ref="J104" si="291">F104-I104</f>
        <v>0</v>
      </c>
      <c r="K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0">
        <f t="shared" ref="AE104" si="292">AB104+AC104+AD104</f>
        <v>0</v>
      </c>
      <c r="AF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0">
        <f t="shared" ref="AI104" si="293">AF104+AG104+AH104</f>
        <v>0</v>
      </c>
      <c r="AJ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0">
        <f t="shared" ref="AM104" si="294">AJ104+AK104+AL104</f>
        <v>0</v>
      </c>
      <c r="AN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0">
        <f t="shared" ref="AQ104" si="295">AN104+AO104+AP104</f>
        <v>0</v>
      </c>
      <c r="AR104" s="180">
        <f t="shared" ref="AR104" si="296">AE104+AI104+AM104+AQ104</f>
        <v>0</v>
      </c>
    </row>
    <row r="105" spans="2:44" x14ac:dyDescent="0.25">
      <c r="B105" s="178" t="s">
        <v>623</v>
      </c>
      <c r="C105" s="179" t="s">
        <v>621</v>
      </c>
      <c r="D1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0">
        <f t="shared" si="273"/>
        <v>0</v>
      </c>
      <c r="G105" s="180"/>
      <c r="H105" s="180">
        <f t="shared" si="274"/>
        <v>0</v>
      </c>
      <c r="I105" s="180"/>
      <c r="J105" s="180">
        <f t="shared" si="275"/>
        <v>0</v>
      </c>
      <c r="K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0">
        <f t="shared" si="276"/>
        <v>0</v>
      </c>
      <c r="AF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0">
        <f t="shared" si="277"/>
        <v>0</v>
      </c>
      <c r="AJ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0">
        <f t="shared" si="278"/>
        <v>0</v>
      </c>
      <c r="AN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0">
        <f t="shared" si="279"/>
        <v>0</v>
      </c>
      <c r="AR105" s="180">
        <f t="shared" si="280"/>
        <v>0</v>
      </c>
    </row>
    <row r="106" spans="2:44" x14ac:dyDescent="0.25">
      <c r="B106" s="175" t="s">
        <v>277</v>
      </c>
      <c r="C106" s="176" t="s">
        <v>161</v>
      </c>
      <c r="D106" s="177">
        <f>D107+D118+D133+D149+D164+D190+D207+D214</f>
        <v>2710014</v>
      </c>
      <c r="E106" s="177">
        <f>E107+E118+E133+E149+E164+E190+E207+E214</f>
        <v>940000</v>
      </c>
      <c r="F106" s="177">
        <f t="shared" si="0"/>
        <v>3650014</v>
      </c>
      <c r="G106" s="177">
        <f>G107+G118+G133+G149+G164+G190+G207+G214</f>
        <v>0</v>
      </c>
      <c r="H106" s="177">
        <f t="shared" si="4"/>
        <v>3650014</v>
      </c>
      <c r="I106" s="177">
        <f>I107+I118+I133+I149+I164+I190+I207+I214</f>
        <v>0</v>
      </c>
      <c r="J106" s="177">
        <f t="shared" si="5"/>
        <v>3650014</v>
      </c>
      <c r="K106" s="177">
        <f t="shared" ref="K106:AD106" si="297">K107+K118+K133+K149+K164+K190+K207+K214</f>
        <v>0</v>
      </c>
      <c r="L106" s="177">
        <f t="shared" si="297"/>
        <v>0</v>
      </c>
      <c r="M106" s="177">
        <f t="shared" si="297"/>
        <v>0</v>
      </c>
      <c r="N106" s="177">
        <f t="shared" si="297"/>
        <v>0</v>
      </c>
      <c r="O106" s="177">
        <f t="shared" si="297"/>
        <v>0</v>
      </c>
      <c r="P106" s="177">
        <f t="shared" si="297"/>
        <v>0</v>
      </c>
      <c r="Q106" s="177">
        <f t="shared" si="297"/>
        <v>0</v>
      </c>
      <c r="R106" s="177">
        <f t="shared" si="297"/>
        <v>0</v>
      </c>
      <c r="S106" s="177">
        <f t="shared" si="297"/>
        <v>0</v>
      </c>
      <c r="T106" s="177">
        <f t="shared" ref="T106" si="298">T107+T118+T133+T149+T164+T190+T207+T214</f>
        <v>3145950</v>
      </c>
      <c r="U106" s="177">
        <f t="shared" si="297"/>
        <v>0</v>
      </c>
      <c r="V106" s="177">
        <f t="shared" si="297"/>
        <v>0</v>
      </c>
      <c r="W106" s="177">
        <f t="shared" si="297"/>
        <v>0</v>
      </c>
      <c r="X106" s="177">
        <f t="shared" si="297"/>
        <v>0</v>
      </c>
      <c r="Y106" s="177">
        <f t="shared" ref="Y106:Z106" si="299">Y107+Y118+Y133+Y149+Y164+Y190+Y207+Y214</f>
        <v>0</v>
      </c>
      <c r="Z106" s="177">
        <f t="shared" si="299"/>
        <v>0</v>
      </c>
      <c r="AA106" s="177">
        <f t="shared" si="297"/>
        <v>0</v>
      </c>
      <c r="AB106" s="177">
        <f t="shared" si="297"/>
        <v>0</v>
      </c>
      <c r="AC106" s="177">
        <f t="shared" si="297"/>
        <v>368550</v>
      </c>
      <c r="AD106" s="177">
        <f t="shared" si="297"/>
        <v>0</v>
      </c>
      <c r="AE106" s="177">
        <f t="shared" si="9"/>
        <v>368550</v>
      </c>
      <c r="AF106" s="177">
        <f>AF107+AF118+AF133+AF149+AF164+AF190+AF207+AF214</f>
        <v>0</v>
      </c>
      <c r="AG106" s="177">
        <f>AG107+AG118+AG133+AG149+AG164+AG190+AG207+AG214</f>
        <v>0</v>
      </c>
      <c r="AH106" s="177">
        <f>AH107+AH118+AH133+AH149+AH164+AH190+AH207+AH214</f>
        <v>0</v>
      </c>
      <c r="AI106" s="177">
        <f t="shared" si="10"/>
        <v>0</v>
      </c>
      <c r="AJ106" s="177">
        <f>AJ107+AJ118+AJ133+AJ149+AJ164+AJ190+AJ207+AJ214</f>
        <v>0</v>
      </c>
      <c r="AK106" s="177">
        <f>AK107+AK118+AK133+AK149+AK164+AK190+AK207+AK214</f>
        <v>0</v>
      </c>
      <c r="AL106" s="177">
        <f>AL107+AL118+AL133+AL149+AL164+AL190+AL207+AL214</f>
        <v>7500</v>
      </c>
      <c r="AM106" s="177">
        <f t="shared" si="11"/>
        <v>7500</v>
      </c>
      <c r="AN106" s="177">
        <f>AN107+AN118+AN133+AN149+AN164+AN190+AN207+AN214</f>
        <v>0</v>
      </c>
      <c r="AO106" s="177">
        <f>AO107+AO118+AO133+AO149+AO164+AO190+AO207+AO214</f>
        <v>70000</v>
      </c>
      <c r="AP106" s="177">
        <f>AP107+AP118+AP133+AP149+AP164+AP190+AP207+AP214</f>
        <v>0</v>
      </c>
      <c r="AQ106" s="177">
        <f t="shared" si="12"/>
        <v>70000</v>
      </c>
      <c r="AR106" s="177">
        <f t="shared" si="13"/>
        <v>446050</v>
      </c>
    </row>
    <row r="107" spans="2:44" x14ac:dyDescent="0.25">
      <c r="B107" s="187" t="s">
        <v>278</v>
      </c>
      <c r="C107" s="188" t="s">
        <v>162</v>
      </c>
      <c r="D107" s="189">
        <f>SUM(D108:D117)</f>
        <v>6000</v>
      </c>
      <c r="E107" s="189">
        <f>SUM(E108:E117)</f>
        <v>0</v>
      </c>
      <c r="F107" s="189">
        <f t="shared" ref="F107:F221" si="300">D107+E107</f>
        <v>6000</v>
      </c>
      <c r="G107" s="189">
        <f>SUM(G108:G117)</f>
        <v>0</v>
      </c>
      <c r="H107" s="189">
        <f t="shared" si="4"/>
        <v>6000</v>
      </c>
      <c r="I107" s="189">
        <f>SUM(I108:I117)</f>
        <v>0</v>
      </c>
      <c r="J107" s="189">
        <f t="shared" si="5"/>
        <v>6000</v>
      </c>
      <c r="K107" s="189">
        <f t="shared" ref="K107:AD107" si="301">SUM(K108:K117)</f>
        <v>0</v>
      </c>
      <c r="L107" s="189">
        <f t="shared" si="301"/>
        <v>0</v>
      </c>
      <c r="M107" s="189">
        <f t="shared" si="301"/>
        <v>0</v>
      </c>
      <c r="N107" s="189">
        <f t="shared" si="301"/>
        <v>0</v>
      </c>
      <c r="O107" s="189">
        <f t="shared" si="301"/>
        <v>0</v>
      </c>
      <c r="P107" s="189">
        <f t="shared" ref="P107:Q107" si="302">SUM(P108:P117)</f>
        <v>0</v>
      </c>
      <c r="Q107" s="189">
        <f t="shared" si="302"/>
        <v>0</v>
      </c>
      <c r="R107" s="189">
        <f t="shared" si="301"/>
        <v>0</v>
      </c>
      <c r="S107" s="189">
        <f t="shared" si="301"/>
        <v>0</v>
      </c>
      <c r="T107" s="189">
        <f t="shared" ref="T107" si="303">SUM(T108:T117)</f>
        <v>6000</v>
      </c>
      <c r="U107" s="189">
        <f t="shared" si="301"/>
        <v>0</v>
      </c>
      <c r="V107" s="189">
        <f t="shared" si="301"/>
        <v>0</v>
      </c>
      <c r="W107" s="189">
        <f t="shared" ref="W107" si="304">SUM(W108:W117)</f>
        <v>0</v>
      </c>
      <c r="X107" s="189">
        <f t="shared" si="301"/>
        <v>0</v>
      </c>
      <c r="Y107" s="189">
        <f t="shared" ref="Y107:Z107" si="305">SUM(Y108:Y117)</f>
        <v>0</v>
      </c>
      <c r="Z107" s="189">
        <f t="shared" si="305"/>
        <v>0</v>
      </c>
      <c r="AA107" s="189">
        <f t="shared" si="301"/>
        <v>0</v>
      </c>
      <c r="AB107" s="189">
        <f t="shared" si="301"/>
        <v>0</v>
      </c>
      <c r="AC107" s="189">
        <f t="shared" si="301"/>
        <v>6000</v>
      </c>
      <c r="AD107" s="189">
        <f t="shared" si="301"/>
        <v>0</v>
      </c>
      <c r="AE107" s="189">
        <f t="shared" si="9"/>
        <v>6000</v>
      </c>
      <c r="AF107" s="189">
        <f>SUM(AF108:AF117)</f>
        <v>0</v>
      </c>
      <c r="AG107" s="189">
        <f>SUM(AG108:AG117)</f>
        <v>0</v>
      </c>
      <c r="AH107" s="189">
        <f>SUM(AH108:AH117)</f>
        <v>0</v>
      </c>
      <c r="AI107" s="189">
        <f t="shared" si="10"/>
        <v>0</v>
      </c>
      <c r="AJ107" s="189">
        <f>SUM(AJ108:AJ117)</f>
        <v>0</v>
      </c>
      <c r="AK107" s="189">
        <f>SUM(AK108:AK117)</f>
        <v>0</v>
      </c>
      <c r="AL107" s="189">
        <f>SUM(AL108:AL117)</f>
        <v>0</v>
      </c>
      <c r="AM107" s="189">
        <f t="shared" si="11"/>
        <v>0</v>
      </c>
      <c r="AN107" s="189">
        <f>SUM(AN108:AN117)</f>
        <v>0</v>
      </c>
      <c r="AO107" s="189">
        <f>SUM(AO108:AO117)</f>
        <v>0</v>
      </c>
      <c r="AP107" s="189">
        <f>SUM(AP108:AP117)</f>
        <v>0</v>
      </c>
      <c r="AQ107" s="189">
        <f t="shared" si="12"/>
        <v>0</v>
      </c>
      <c r="AR107" s="189">
        <f t="shared" si="13"/>
        <v>6000</v>
      </c>
    </row>
    <row r="108" spans="2:44" x14ac:dyDescent="0.25">
      <c r="B108" s="178" t="s">
        <v>624</v>
      </c>
      <c r="C108" s="179" t="s">
        <v>124</v>
      </c>
      <c r="D1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0">
        <f t="shared" si="300"/>
        <v>0</v>
      </c>
      <c r="G108" s="180"/>
      <c r="H108" s="180">
        <f t="shared" ref="H108:H115" si="306">F108-G108</f>
        <v>0</v>
      </c>
      <c r="I108" s="180"/>
      <c r="J108" s="180">
        <f t="shared" ref="J108:J115" si="307">F108-I108</f>
        <v>0</v>
      </c>
      <c r="K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0">
        <f t="shared" ref="AE108:AE115" si="308">AB108+AC108+AD108</f>
        <v>0</v>
      </c>
      <c r="AF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0">
        <f t="shared" ref="AI108:AI115" si="309">AF108+AG108+AH108</f>
        <v>0</v>
      </c>
      <c r="AJ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0">
        <f t="shared" ref="AM108:AM115" si="310">AJ108+AK108+AL108</f>
        <v>0</v>
      </c>
      <c r="AN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0">
        <f t="shared" ref="AQ108:AQ115" si="311">AN108+AO108+AP108</f>
        <v>0</v>
      </c>
      <c r="AR108" s="180">
        <f t="shared" ref="AR108:AR115" si="312">AE108+AI108+AM108+AQ108</f>
        <v>0</v>
      </c>
    </row>
    <row r="109" spans="2:44" x14ac:dyDescent="0.25">
      <c r="B109" s="178" t="s">
        <v>625</v>
      </c>
      <c r="C109" s="179" t="s">
        <v>626</v>
      </c>
      <c r="D1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0">
        <f t="shared" ref="F109:F112" si="313">D109+E109</f>
        <v>0</v>
      </c>
      <c r="G109" s="180"/>
      <c r="H109" s="180">
        <f t="shared" si="306"/>
        <v>0</v>
      </c>
      <c r="I109" s="180"/>
      <c r="J109" s="180">
        <f t="shared" si="307"/>
        <v>0</v>
      </c>
      <c r="K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0">
        <f t="shared" si="308"/>
        <v>0</v>
      </c>
      <c r="AF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0">
        <f t="shared" si="309"/>
        <v>0</v>
      </c>
      <c r="AJ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0">
        <f t="shared" si="310"/>
        <v>0</v>
      </c>
      <c r="AN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0">
        <f t="shared" si="311"/>
        <v>0</v>
      </c>
      <c r="AR109" s="180">
        <f t="shared" si="312"/>
        <v>0</v>
      </c>
    </row>
    <row r="110" spans="2:44" x14ac:dyDescent="0.25">
      <c r="B110" s="178" t="s">
        <v>627</v>
      </c>
      <c r="C110" s="179" t="s">
        <v>628</v>
      </c>
      <c r="D1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0">
        <f t="shared" si="313"/>
        <v>0</v>
      </c>
      <c r="G110" s="180"/>
      <c r="H110" s="180">
        <f t="shared" si="306"/>
        <v>0</v>
      </c>
      <c r="I110" s="180"/>
      <c r="J110" s="180">
        <f t="shared" si="307"/>
        <v>0</v>
      </c>
      <c r="K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0">
        <f t="shared" si="308"/>
        <v>0</v>
      </c>
      <c r="AF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0">
        <f t="shared" si="309"/>
        <v>0</v>
      </c>
      <c r="AJ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0">
        <f t="shared" si="310"/>
        <v>0</v>
      </c>
      <c r="AN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0">
        <f t="shared" si="311"/>
        <v>0</v>
      </c>
      <c r="AR110" s="180">
        <f t="shared" si="312"/>
        <v>0</v>
      </c>
    </row>
    <row r="111" spans="2:44" x14ac:dyDescent="0.25">
      <c r="B111" s="178" t="s">
        <v>279</v>
      </c>
      <c r="C111" s="179" t="s">
        <v>163</v>
      </c>
      <c r="D1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0">
        <f t="shared" si="313"/>
        <v>0</v>
      </c>
      <c r="G111" s="180"/>
      <c r="H111" s="180">
        <f t="shared" ref="H111:H112" si="314">F111-G111</f>
        <v>0</v>
      </c>
      <c r="I111" s="180"/>
      <c r="J111" s="180">
        <f t="shared" ref="J111:J112" si="315">F111-I111</f>
        <v>0</v>
      </c>
      <c r="K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0">
        <f t="shared" ref="AE111:AE112" si="316">AB111+AC111+AD111</f>
        <v>0</v>
      </c>
      <c r="AF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0">
        <f t="shared" ref="AI111:AI112" si="317">AF111+AG111+AH111</f>
        <v>0</v>
      </c>
      <c r="AJ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0">
        <f t="shared" ref="AM111:AM112" si="318">AJ111+AK111+AL111</f>
        <v>0</v>
      </c>
      <c r="AN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0">
        <f t="shared" ref="AQ111:AQ112" si="319">AN111+AO111+AP111</f>
        <v>0</v>
      </c>
      <c r="AR111" s="180">
        <f t="shared" ref="AR111:AR112" si="320">AE111+AI111+AM111+AQ111</f>
        <v>0</v>
      </c>
    </row>
    <row r="112" spans="2:44" x14ac:dyDescent="0.25">
      <c r="B112" s="178" t="s">
        <v>629</v>
      </c>
      <c r="C112" s="179" t="s">
        <v>630</v>
      </c>
      <c r="D1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1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0">
        <f t="shared" si="313"/>
        <v>6000</v>
      </c>
      <c r="G112" s="180"/>
      <c r="H112" s="180">
        <f t="shared" si="314"/>
        <v>6000</v>
      </c>
      <c r="I112" s="180"/>
      <c r="J112" s="180">
        <f t="shared" si="315"/>
        <v>6000</v>
      </c>
      <c r="K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U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D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0">
        <f t="shared" si="316"/>
        <v>6000</v>
      </c>
      <c r="AF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0">
        <f t="shared" si="317"/>
        <v>0</v>
      </c>
      <c r="AJ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0">
        <f t="shared" si="318"/>
        <v>0</v>
      </c>
      <c r="AN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0">
        <f t="shared" si="319"/>
        <v>0</v>
      </c>
      <c r="AR112" s="180">
        <f t="shared" si="320"/>
        <v>6000</v>
      </c>
    </row>
    <row r="113" spans="2:44" x14ac:dyDescent="0.25">
      <c r="B113" s="178" t="s">
        <v>631</v>
      </c>
      <c r="C113" s="179" t="s">
        <v>632</v>
      </c>
      <c r="D1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0">
        <f t="shared" si="300"/>
        <v>0</v>
      </c>
      <c r="G113" s="180"/>
      <c r="H113" s="180">
        <f t="shared" ref="H113:H114" si="321">F113-G113</f>
        <v>0</v>
      </c>
      <c r="I113" s="180"/>
      <c r="J113" s="180">
        <f t="shared" ref="J113:J114" si="322">F113-I113</f>
        <v>0</v>
      </c>
      <c r="K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0">
        <f t="shared" ref="AE113:AE114" si="323">AB113+AC113+AD113</f>
        <v>0</v>
      </c>
      <c r="AF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0">
        <f t="shared" ref="AI113:AI114" si="324">AF113+AG113+AH113</f>
        <v>0</v>
      </c>
      <c r="AJ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0">
        <f t="shared" ref="AM113:AM114" si="325">AJ113+AK113+AL113</f>
        <v>0</v>
      </c>
      <c r="AN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0">
        <f t="shared" ref="AQ113:AQ114" si="326">AN113+AO113+AP113</f>
        <v>0</v>
      </c>
      <c r="AR113" s="180">
        <f t="shared" ref="AR113:AR114" si="327">AE113+AI113+AM113+AQ113</f>
        <v>0</v>
      </c>
    </row>
    <row r="114" spans="2:44" x14ac:dyDescent="0.25">
      <c r="B114" s="178" t="s">
        <v>633</v>
      </c>
      <c r="C114" s="179" t="s">
        <v>634</v>
      </c>
      <c r="D1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0">
        <f t="shared" si="300"/>
        <v>0</v>
      </c>
      <c r="G114" s="180"/>
      <c r="H114" s="180">
        <f t="shared" si="321"/>
        <v>0</v>
      </c>
      <c r="I114" s="180"/>
      <c r="J114" s="180">
        <f t="shared" si="322"/>
        <v>0</v>
      </c>
      <c r="K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0">
        <f t="shared" si="323"/>
        <v>0</v>
      </c>
      <c r="AF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0">
        <f t="shared" si="324"/>
        <v>0</v>
      </c>
      <c r="AJ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0">
        <f t="shared" si="325"/>
        <v>0</v>
      </c>
      <c r="AN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0">
        <f t="shared" si="326"/>
        <v>0</v>
      </c>
      <c r="AR114" s="180">
        <f t="shared" si="327"/>
        <v>0</v>
      </c>
    </row>
    <row r="115" spans="2:44" x14ac:dyDescent="0.25">
      <c r="B115" s="178" t="s">
        <v>635</v>
      </c>
      <c r="C115" s="179" t="s">
        <v>636</v>
      </c>
      <c r="D1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0">
        <f t="shared" ref="F115" si="328">D115+E115</f>
        <v>0</v>
      </c>
      <c r="G115" s="180"/>
      <c r="H115" s="180">
        <f t="shared" si="306"/>
        <v>0</v>
      </c>
      <c r="I115" s="180"/>
      <c r="J115" s="180">
        <f t="shared" si="307"/>
        <v>0</v>
      </c>
      <c r="K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0">
        <f t="shared" si="308"/>
        <v>0</v>
      </c>
      <c r="AF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0">
        <f t="shared" si="309"/>
        <v>0</v>
      </c>
      <c r="AJ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0">
        <f t="shared" si="310"/>
        <v>0</v>
      </c>
      <c r="AN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0">
        <f t="shared" si="311"/>
        <v>0</v>
      </c>
      <c r="AR115" s="180">
        <f t="shared" si="312"/>
        <v>0</v>
      </c>
    </row>
    <row r="116" spans="2:44" x14ac:dyDescent="0.25">
      <c r="B116" s="178" t="s">
        <v>637</v>
      </c>
      <c r="C116" s="179" t="s">
        <v>638</v>
      </c>
      <c r="D1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0">
        <f t="shared" ref="F116" si="329">D116+E116</f>
        <v>0</v>
      </c>
      <c r="G116" s="180"/>
      <c r="H116" s="180">
        <f t="shared" si="4"/>
        <v>0</v>
      </c>
      <c r="I116" s="180"/>
      <c r="J116" s="180">
        <f t="shared" si="5"/>
        <v>0</v>
      </c>
      <c r="K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0">
        <f t="shared" si="9"/>
        <v>0</v>
      </c>
      <c r="AF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0">
        <f t="shared" si="10"/>
        <v>0</v>
      </c>
      <c r="AJ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0">
        <f t="shared" si="11"/>
        <v>0</v>
      </c>
      <c r="AN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0">
        <f t="shared" si="12"/>
        <v>0</v>
      </c>
      <c r="AR116" s="180">
        <f t="shared" si="13"/>
        <v>0</v>
      </c>
    </row>
    <row r="117" spans="2:44" x14ac:dyDescent="0.25">
      <c r="B117" s="178" t="s">
        <v>639</v>
      </c>
      <c r="C117" s="179" t="s">
        <v>640</v>
      </c>
      <c r="D1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0">
        <f t="shared" si="300"/>
        <v>0</v>
      </c>
      <c r="G117" s="180"/>
      <c r="H117" s="180">
        <f t="shared" ref="H117" si="330">F117-G117</f>
        <v>0</v>
      </c>
      <c r="I117" s="180"/>
      <c r="J117" s="180">
        <f t="shared" ref="J117" si="331">F117-I117</f>
        <v>0</v>
      </c>
      <c r="K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0">
        <f t="shared" ref="AE117" si="332">AB117+AC117+AD117</f>
        <v>0</v>
      </c>
      <c r="AF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0">
        <f t="shared" ref="AI117" si="333">AF117+AG117+AH117</f>
        <v>0</v>
      </c>
      <c r="AJ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0">
        <f t="shared" ref="AM117" si="334">AJ117+AK117+AL117</f>
        <v>0</v>
      </c>
      <c r="AN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0">
        <f t="shared" ref="AQ117" si="335">AN117+AO117+AP117</f>
        <v>0</v>
      </c>
      <c r="AR117" s="180">
        <f t="shared" ref="AR117" si="336">AE117+AI117+AM117+AQ117</f>
        <v>0</v>
      </c>
    </row>
    <row r="118" spans="2:44" x14ac:dyDescent="0.25">
      <c r="B118" s="187" t="s">
        <v>280</v>
      </c>
      <c r="C118" s="188" t="s">
        <v>164</v>
      </c>
      <c r="D118" s="189">
        <f>SUM(D119:D132)</f>
        <v>70000</v>
      </c>
      <c r="E118" s="189">
        <f>SUM(E119:E132)</f>
        <v>0</v>
      </c>
      <c r="F118" s="189">
        <f t="shared" si="300"/>
        <v>70000</v>
      </c>
      <c r="G118" s="189">
        <f t="shared" ref="G118:I118" si="337">SUM(G119:G132)</f>
        <v>0</v>
      </c>
      <c r="H118" s="189">
        <f t="shared" si="4"/>
        <v>70000</v>
      </c>
      <c r="I118" s="189">
        <f t="shared" si="337"/>
        <v>0</v>
      </c>
      <c r="J118" s="189">
        <f t="shared" si="5"/>
        <v>70000</v>
      </c>
      <c r="K118" s="189">
        <f t="shared" ref="K118:AP118" si="338">SUM(K119:K132)</f>
        <v>0</v>
      </c>
      <c r="L118" s="189">
        <f t="shared" si="338"/>
        <v>0</v>
      </c>
      <c r="M118" s="189">
        <f t="shared" si="338"/>
        <v>0</v>
      </c>
      <c r="N118" s="189">
        <f t="shared" si="338"/>
        <v>0</v>
      </c>
      <c r="O118" s="189">
        <f t="shared" si="338"/>
        <v>0</v>
      </c>
      <c r="P118" s="189">
        <f t="shared" ref="P118:Q118" si="339">SUM(P119:P132)</f>
        <v>0</v>
      </c>
      <c r="Q118" s="189">
        <f t="shared" si="339"/>
        <v>0</v>
      </c>
      <c r="R118" s="189">
        <f t="shared" si="338"/>
        <v>0</v>
      </c>
      <c r="S118" s="189">
        <f t="shared" si="338"/>
        <v>0</v>
      </c>
      <c r="T118" s="189">
        <f t="shared" ref="T118" si="340">SUM(T119:T132)</f>
        <v>70000</v>
      </c>
      <c r="U118" s="189">
        <f t="shared" si="338"/>
        <v>0</v>
      </c>
      <c r="V118" s="189">
        <f t="shared" si="338"/>
        <v>0</v>
      </c>
      <c r="W118" s="189">
        <f t="shared" ref="W118" si="341">SUM(W119:W132)</f>
        <v>0</v>
      </c>
      <c r="X118" s="189">
        <f t="shared" si="338"/>
        <v>0</v>
      </c>
      <c r="Y118" s="189">
        <f t="shared" ref="Y118:Z118" si="342">SUM(Y119:Y132)</f>
        <v>0</v>
      </c>
      <c r="Z118" s="189">
        <f t="shared" si="342"/>
        <v>0</v>
      </c>
      <c r="AA118" s="189">
        <f t="shared" si="338"/>
        <v>0</v>
      </c>
      <c r="AB118" s="189">
        <f t="shared" si="338"/>
        <v>0</v>
      </c>
      <c r="AC118" s="189">
        <f t="shared" si="338"/>
        <v>0</v>
      </c>
      <c r="AD118" s="189">
        <f t="shared" si="338"/>
        <v>0</v>
      </c>
      <c r="AE118" s="189">
        <f t="shared" si="9"/>
        <v>0</v>
      </c>
      <c r="AF118" s="189">
        <f t="shared" si="338"/>
        <v>0</v>
      </c>
      <c r="AG118" s="189">
        <f t="shared" si="338"/>
        <v>0</v>
      </c>
      <c r="AH118" s="189">
        <f t="shared" si="338"/>
        <v>0</v>
      </c>
      <c r="AI118" s="189">
        <f t="shared" si="10"/>
        <v>0</v>
      </c>
      <c r="AJ118" s="189">
        <f t="shared" si="338"/>
        <v>0</v>
      </c>
      <c r="AK118" s="189">
        <f t="shared" si="338"/>
        <v>0</v>
      </c>
      <c r="AL118" s="189">
        <f t="shared" si="338"/>
        <v>0</v>
      </c>
      <c r="AM118" s="189">
        <f t="shared" si="11"/>
        <v>0</v>
      </c>
      <c r="AN118" s="189">
        <f t="shared" si="338"/>
        <v>0</v>
      </c>
      <c r="AO118" s="189">
        <f t="shared" si="338"/>
        <v>70000</v>
      </c>
      <c r="AP118" s="189">
        <f t="shared" si="338"/>
        <v>0</v>
      </c>
      <c r="AQ118" s="189">
        <f t="shared" si="12"/>
        <v>70000</v>
      </c>
      <c r="AR118" s="189">
        <f t="shared" si="13"/>
        <v>70000</v>
      </c>
    </row>
    <row r="119" spans="2:44" x14ac:dyDescent="0.25">
      <c r="B119" s="178" t="s">
        <v>281</v>
      </c>
      <c r="C119" s="179" t="s">
        <v>165</v>
      </c>
      <c r="D1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0">
        <f t="shared" si="300"/>
        <v>0</v>
      </c>
      <c r="G119" s="180"/>
      <c r="H119" s="180">
        <f t="shared" ref="H119:H132" si="343">F119-G119</f>
        <v>0</v>
      </c>
      <c r="I119" s="180"/>
      <c r="J119" s="180">
        <f t="shared" ref="J119:J132" si="344">F119-I119</f>
        <v>0</v>
      </c>
      <c r="K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0">
        <f t="shared" ref="AE119:AE132" si="345">AB119+AC119+AD119</f>
        <v>0</v>
      </c>
      <c r="AF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0">
        <f t="shared" ref="AI119:AI132" si="346">AF119+AG119+AH119</f>
        <v>0</v>
      </c>
      <c r="AJ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0">
        <f t="shared" ref="AM119:AM132" si="347">AJ119+AK119+AL119</f>
        <v>0</v>
      </c>
      <c r="AN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0">
        <f t="shared" ref="AQ119:AQ132" si="348">AN119+AO119+AP119</f>
        <v>0</v>
      </c>
      <c r="AR119" s="180">
        <f t="shared" ref="AR119:AR132" si="349">AE119+AI119+AM119+AQ119</f>
        <v>0</v>
      </c>
    </row>
    <row r="120" spans="2:44" x14ac:dyDescent="0.25">
      <c r="B120" s="178" t="s">
        <v>641</v>
      </c>
      <c r="C120" s="179" t="s">
        <v>642</v>
      </c>
      <c r="D1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0">
        <f t="shared" ref="F120:F125" si="350">D120+E120</f>
        <v>0</v>
      </c>
      <c r="G120" s="180"/>
      <c r="H120" s="180">
        <f t="shared" ref="H120:H125" si="351">F120-G120</f>
        <v>0</v>
      </c>
      <c r="I120" s="180"/>
      <c r="J120" s="180">
        <f t="shared" ref="J120:J125" si="352">F120-I120</f>
        <v>0</v>
      </c>
      <c r="K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0">
        <f t="shared" ref="AE120:AE125" si="353">AB120+AC120+AD120</f>
        <v>0</v>
      </c>
      <c r="AF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0">
        <f t="shared" ref="AI120:AI125" si="354">AF120+AG120+AH120</f>
        <v>0</v>
      </c>
      <c r="AJ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0">
        <f t="shared" ref="AM120:AM125" si="355">AJ120+AK120+AL120</f>
        <v>0</v>
      </c>
      <c r="AN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0">
        <f t="shared" ref="AQ120:AQ125" si="356">AN120+AO120+AP120</f>
        <v>0</v>
      </c>
      <c r="AR120" s="180">
        <f t="shared" ref="AR120:AR125" si="357">AE120+AI120+AM120+AQ120</f>
        <v>0</v>
      </c>
    </row>
    <row r="121" spans="2:44" x14ac:dyDescent="0.25">
      <c r="B121" s="178" t="s">
        <v>282</v>
      </c>
      <c r="C121" s="179" t="s">
        <v>166</v>
      </c>
      <c r="D1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0">
        <f t="shared" si="350"/>
        <v>0</v>
      </c>
      <c r="G121" s="180"/>
      <c r="H121" s="180">
        <f t="shared" si="351"/>
        <v>0</v>
      </c>
      <c r="I121" s="180"/>
      <c r="J121" s="180">
        <f t="shared" si="352"/>
        <v>0</v>
      </c>
      <c r="K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0">
        <f t="shared" si="353"/>
        <v>0</v>
      </c>
      <c r="AF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0">
        <f t="shared" si="354"/>
        <v>0</v>
      </c>
      <c r="AJ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0">
        <f t="shared" si="355"/>
        <v>0</v>
      </c>
      <c r="AN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0">
        <f t="shared" si="356"/>
        <v>0</v>
      </c>
      <c r="AR121" s="180">
        <f t="shared" si="357"/>
        <v>0</v>
      </c>
    </row>
    <row r="122" spans="2:44" x14ac:dyDescent="0.25">
      <c r="B122" s="178" t="s">
        <v>643</v>
      </c>
      <c r="C122" s="179" t="s">
        <v>644</v>
      </c>
      <c r="D1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0">
        <f t="shared" si="350"/>
        <v>0</v>
      </c>
      <c r="G122" s="180"/>
      <c r="H122" s="180">
        <f t="shared" si="351"/>
        <v>0</v>
      </c>
      <c r="I122" s="180"/>
      <c r="J122" s="180">
        <f t="shared" si="352"/>
        <v>0</v>
      </c>
      <c r="K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0">
        <f t="shared" si="353"/>
        <v>0</v>
      </c>
      <c r="AF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0">
        <f t="shared" si="354"/>
        <v>0</v>
      </c>
      <c r="AJ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0">
        <f t="shared" si="355"/>
        <v>0</v>
      </c>
      <c r="AN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0">
        <f t="shared" si="356"/>
        <v>0</v>
      </c>
      <c r="AR122" s="180">
        <f t="shared" si="357"/>
        <v>0</v>
      </c>
    </row>
    <row r="123" spans="2:44" x14ac:dyDescent="0.25">
      <c r="B123" s="178" t="s">
        <v>645</v>
      </c>
      <c r="C123" s="179" t="s">
        <v>646</v>
      </c>
      <c r="D1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0">
        <f t="shared" si="350"/>
        <v>0</v>
      </c>
      <c r="G123" s="180"/>
      <c r="H123" s="180">
        <f t="shared" si="351"/>
        <v>0</v>
      </c>
      <c r="I123" s="180"/>
      <c r="J123" s="180">
        <f t="shared" si="352"/>
        <v>0</v>
      </c>
      <c r="K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0">
        <f t="shared" si="353"/>
        <v>0</v>
      </c>
      <c r="AF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0">
        <f t="shared" si="354"/>
        <v>0</v>
      </c>
      <c r="AJ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0">
        <f t="shared" si="355"/>
        <v>0</v>
      </c>
      <c r="AN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0">
        <f t="shared" si="356"/>
        <v>0</v>
      </c>
      <c r="AR123" s="180">
        <f t="shared" si="357"/>
        <v>0</v>
      </c>
    </row>
    <row r="124" spans="2:44" x14ac:dyDescent="0.25">
      <c r="B124" s="178" t="s">
        <v>647</v>
      </c>
      <c r="C124" s="179" t="s">
        <v>648</v>
      </c>
      <c r="D1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0">
        <f t="shared" si="350"/>
        <v>0</v>
      </c>
      <c r="G124" s="180"/>
      <c r="H124" s="180">
        <f t="shared" si="351"/>
        <v>0</v>
      </c>
      <c r="I124" s="180"/>
      <c r="J124" s="180">
        <f t="shared" si="352"/>
        <v>0</v>
      </c>
      <c r="K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0">
        <f t="shared" si="353"/>
        <v>0</v>
      </c>
      <c r="AF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0">
        <f t="shared" si="354"/>
        <v>0</v>
      </c>
      <c r="AJ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0">
        <f t="shared" si="355"/>
        <v>0</v>
      </c>
      <c r="AN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0">
        <f t="shared" si="356"/>
        <v>0</v>
      </c>
      <c r="AR124" s="180">
        <f t="shared" si="357"/>
        <v>0</v>
      </c>
    </row>
    <row r="125" spans="2:44" x14ac:dyDescent="0.25">
      <c r="B125" s="178" t="s">
        <v>649</v>
      </c>
      <c r="C125" s="179" t="s">
        <v>650</v>
      </c>
      <c r="D1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0">
        <f t="shared" si="350"/>
        <v>0</v>
      </c>
      <c r="G125" s="180"/>
      <c r="H125" s="180">
        <f t="shared" si="351"/>
        <v>0</v>
      </c>
      <c r="I125" s="180"/>
      <c r="J125" s="180">
        <f t="shared" si="352"/>
        <v>0</v>
      </c>
      <c r="K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0">
        <f t="shared" si="353"/>
        <v>0</v>
      </c>
      <c r="AF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0">
        <f t="shared" si="354"/>
        <v>0</v>
      </c>
      <c r="AJ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0">
        <f t="shared" si="355"/>
        <v>0</v>
      </c>
      <c r="AN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0">
        <f t="shared" si="356"/>
        <v>0</v>
      </c>
      <c r="AR125" s="180">
        <f t="shared" si="357"/>
        <v>0</v>
      </c>
    </row>
    <row r="126" spans="2:44" x14ac:dyDescent="0.25">
      <c r="B126" s="178" t="s">
        <v>651</v>
      </c>
      <c r="C126" s="179" t="s">
        <v>652</v>
      </c>
      <c r="D1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0">
        <f t="shared" si="300"/>
        <v>0</v>
      </c>
      <c r="G126" s="180"/>
      <c r="H126" s="180">
        <f t="shared" si="343"/>
        <v>0</v>
      </c>
      <c r="I126" s="180"/>
      <c r="J126" s="180">
        <f t="shared" si="344"/>
        <v>0</v>
      </c>
      <c r="K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0">
        <f t="shared" si="345"/>
        <v>0</v>
      </c>
      <c r="AF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0">
        <f t="shared" si="346"/>
        <v>0</v>
      </c>
      <c r="AJ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0">
        <f t="shared" si="347"/>
        <v>0</v>
      </c>
      <c r="AN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0">
        <f t="shared" si="348"/>
        <v>0</v>
      </c>
      <c r="AR126" s="180">
        <f t="shared" si="349"/>
        <v>0</v>
      </c>
    </row>
    <row r="127" spans="2:44" x14ac:dyDescent="0.25">
      <c r="B127" s="178" t="s">
        <v>653</v>
      </c>
      <c r="C127" s="179" t="s">
        <v>654</v>
      </c>
      <c r="D1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0">
        <f t="shared" si="300"/>
        <v>0</v>
      </c>
      <c r="G127" s="180"/>
      <c r="H127" s="180">
        <f t="shared" si="343"/>
        <v>0</v>
      </c>
      <c r="I127" s="180"/>
      <c r="J127" s="180">
        <f t="shared" si="344"/>
        <v>0</v>
      </c>
      <c r="K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0">
        <f t="shared" si="345"/>
        <v>0</v>
      </c>
      <c r="AF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0">
        <f t="shared" si="346"/>
        <v>0</v>
      </c>
      <c r="AJ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0">
        <f t="shared" si="347"/>
        <v>0</v>
      </c>
      <c r="AN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0">
        <f t="shared" si="348"/>
        <v>0</v>
      </c>
      <c r="AR127" s="180">
        <f t="shared" si="349"/>
        <v>0</v>
      </c>
    </row>
    <row r="128" spans="2:44" x14ac:dyDescent="0.25">
      <c r="B128" s="178" t="s">
        <v>655</v>
      </c>
      <c r="C128" s="179" t="s">
        <v>656</v>
      </c>
      <c r="D1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0">
        <f t="shared" ref="F128" si="358">D128+E128</f>
        <v>0</v>
      </c>
      <c r="G128" s="180"/>
      <c r="H128" s="180">
        <f t="shared" ref="H128" si="359">F128-G128</f>
        <v>0</v>
      </c>
      <c r="I128" s="180"/>
      <c r="J128" s="180">
        <f t="shared" ref="J128" si="360">F128-I128</f>
        <v>0</v>
      </c>
      <c r="K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0">
        <f t="shared" ref="AE128" si="361">AB128+AC128+AD128</f>
        <v>0</v>
      </c>
      <c r="AF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0">
        <f t="shared" ref="AI128" si="362">AF128+AG128+AH128</f>
        <v>0</v>
      </c>
      <c r="AJ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0">
        <f t="shared" ref="AM128" si="363">AJ128+AK128+AL128</f>
        <v>0</v>
      </c>
      <c r="AN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0">
        <f t="shared" ref="AQ128" si="364">AN128+AO128+AP128</f>
        <v>0</v>
      </c>
      <c r="AR128" s="180">
        <f t="shared" ref="AR128" si="365">AE128+AI128+AM128+AQ128</f>
        <v>0</v>
      </c>
    </row>
    <row r="129" spans="2:44" x14ac:dyDescent="0.25">
      <c r="B129" s="178" t="s">
        <v>283</v>
      </c>
      <c r="C129" s="179" t="s">
        <v>167</v>
      </c>
      <c r="D1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0">
        <f t="shared" ref="F129:F130" si="366">D129+E129</f>
        <v>0</v>
      </c>
      <c r="G129" s="180"/>
      <c r="H129" s="180">
        <f t="shared" ref="H129:H130" si="367">F129-G129</f>
        <v>0</v>
      </c>
      <c r="I129" s="180"/>
      <c r="J129" s="180">
        <f t="shared" ref="J129:J130" si="368">F129-I129</f>
        <v>0</v>
      </c>
      <c r="K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0">
        <f t="shared" ref="AE129:AE130" si="369">AB129+AC129+AD129</f>
        <v>0</v>
      </c>
      <c r="AF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0">
        <f t="shared" ref="AI129:AI130" si="370">AF129+AG129+AH129</f>
        <v>0</v>
      </c>
      <c r="AJ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0">
        <f t="shared" ref="AM129:AM130" si="371">AJ129+AK129+AL129</f>
        <v>0</v>
      </c>
      <c r="AN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0">
        <f t="shared" ref="AQ129:AQ130" si="372">AN129+AO129+AP129</f>
        <v>0</v>
      </c>
      <c r="AR129" s="180">
        <f t="shared" ref="AR129:AR130" si="373">AE129+AI129+AM129+AQ129</f>
        <v>0</v>
      </c>
    </row>
    <row r="130" spans="2:44" x14ac:dyDescent="0.25">
      <c r="B130" s="178" t="s">
        <v>657</v>
      </c>
      <c r="C130" s="179" t="s">
        <v>658</v>
      </c>
      <c r="D1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0">
        <f t="shared" si="366"/>
        <v>0</v>
      </c>
      <c r="G130" s="180"/>
      <c r="H130" s="180">
        <f t="shared" si="367"/>
        <v>0</v>
      </c>
      <c r="I130" s="180"/>
      <c r="J130" s="180">
        <f t="shared" si="368"/>
        <v>0</v>
      </c>
      <c r="K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0">
        <f t="shared" si="369"/>
        <v>0</v>
      </c>
      <c r="AF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0">
        <f t="shared" si="370"/>
        <v>0</v>
      </c>
      <c r="AJ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0">
        <f t="shared" si="371"/>
        <v>0</v>
      </c>
      <c r="AN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0">
        <f t="shared" si="372"/>
        <v>0</v>
      </c>
      <c r="AR130" s="180">
        <f t="shared" si="373"/>
        <v>0</v>
      </c>
    </row>
    <row r="131" spans="2:44" x14ac:dyDescent="0.25">
      <c r="B131" s="178" t="s">
        <v>659</v>
      </c>
      <c r="C131" s="179" t="s">
        <v>660</v>
      </c>
      <c r="D1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0">
        <f t="shared" si="300"/>
        <v>0</v>
      </c>
      <c r="G131" s="180"/>
      <c r="H131" s="180">
        <f t="shared" si="343"/>
        <v>0</v>
      </c>
      <c r="I131" s="180"/>
      <c r="J131" s="180">
        <f t="shared" si="344"/>
        <v>0</v>
      </c>
      <c r="K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0">
        <f t="shared" si="345"/>
        <v>0</v>
      </c>
      <c r="AF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0">
        <f t="shared" si="346"/>
        <v>0</v>
      </c>
      <c r="AJ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0">
        <f t="shared" si="347"/>
        <v>0</v>
      </c>
      <c r="AN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0">
        <f t="shared" si="348"/>
        <v>0</v>
      </c>
      <c r="AR131" s="180">
        <f t="shared" si="349"/>
        <v>0</v>
      </c>
    </row>
    <row r="132" spans="2:44" x14ac:dyDescent="0.25">
      <c r="B132" s="178" t="s">
        <v>661</v>
      </c>
      <c r="C132" s="179" t="s">
        <v>662</v>
      </c>
      <c r="D1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70000</v>
      </c>
      <c r="E1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0">
        <f t="shared" si="300"/>
        <v>70000</v>
      </c>
      <c r="G132" s="180"/>
      <c r="H132" s="180">
        <f t="shared" si="343"/>
        <v>70000</v>
      </c>
      <c r="I132" s="180"/>
      <c r="J132" s="180">
        <f t="shared" si="344"/>
        <v>70000</v>
      </c>
      <c r="K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70000</v>
      </c>
      <c r="U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0">
        <f t="shared" si="345"/>
        <v>0</v>
      </c>
      <c r="AF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0">
        <f t="shared" si="346"/>
        <v>0</v>
      </c>
      <c r="AJ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0">
        <f t="shared" si="347"/>
        <v>0</v>
      </c>
      <c r="AN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70000</v>
      </c>
      <c r="AP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0">
        <f t="shared" si="348"/>
        <v>70000</v>
      </c>
      <c r="AR132" s="180">
        <f t="shared" si="349"/>
        <v>70000</v>
      </c>
    </row>
    <row r="133" spans="2:44" x14ac:dyDescent="0.25">
      <c r="B133" s="187" t="s">
        <v>284</v>
      </c>
      <c r="C133" s="188" t="s">
        <v>168</v>
      </c>
      <c r="D133" s="189">
        <f>SUM(D134:D148)</f>
        <v>0</v>
      </c>
      <c r="E133" s="189">
        <f>SUM(E134:E148)</f>
        <v>0</v>
      </c>
      <c r="F133" s="189">
        <f t="shared" si="300"/>
        <v>0</v>
      </c>
      <c r="G133" s="189">
        <f t="shared" ref="G133:I133" si="374">SUM(G134:G148)</f>
        <v>0</v>
      </c>
      <c r="H133" s="189">
        <f t="shared" si="4"/>
        <v>0</v>
      </c>
      <c r="I133" s="189">
        <f t="shared" si="374"/>
        <v>0</v>
      </c>
      <c r="J133" s="189">
        <f t="shared" si="5"/>
        <v>0</v>
      </c>
      <c r="K133" s="189">
        <f t="shared" ref="K133:AP133" si="375">SUM(K134:K148)</f>
        <v>0</v>
      </c>
      <c r="L133" s="189">
        <f t="shared" si="375"/>
        <v>0</v>
      </c>
      <c r="M133" s="189">
        <f t="shared" si="375"/>
        <v>0</v>
      </c>
      <c r="N133" s="189">
        <f t="shared" si="375"/>
        <v>0</v>
      </c>
      <c r="O133" s="189">
        <f t="shared" si="375"/>
        <v>0</v>
      </c>
      <c r="P133" s="189">
        <f t="shared" ref="P133:Q133" si="376">SUM(P134:P148)</f>
        <v>0</v>
      </c>
      <c r="Q133" s="189">
        <f t="shared" si="376"/>
        <v>0</v>
      </c>
      <c r="R133" s="189">
        <f t="shared" si="375"/>
        <v>0</v>
      </c>
      <c r="S133" s="189">
        <f t="shared" si="375"/>
        <v>0</v>
      </c>
      <c r="T133" s="189">
        <f t="shared" ref="T133" si="377">SUM(T134:T148)</f>
        <v>0</v>
      </c>
      <c r="U133" s="189">
        <f t="shared" si="375"/>
        <v>0</v>
      </c>
      <c r="V133" s="189">
        <f t="shared" si="375"/>
        <v>0</v>
      </c>
      <c r="W133" s="189">
        <f t="shared" ref="W133" si="378">SUM(W134:W148)</f>
        <v>0</v>
      </c>
      <c r="X133" s="189">
        <f t="shared" si="375"/>
        <v>0</v>
      </c>
      <c r="Y133" s="189">
        <f t="shared" ref="Y133:Z133" si="379">SUM(Y134:Y148)</f>
        <v>0</v>
      </c>
      <c r="Z133" s="189">
        <f t="shared" si="379"/>
        <v>0</v>
      </c>
      <c r="AA133" s="189">
        <f t="shared" si="375"/>
        <v>0</v>
      </c>
      <c r="AB133" s="189">
        <f t="shared" si="375"/>
        <v>0</v>
      </c>
      <c r="AC133" s="189">
        <f t="shared" si="375"/>
        <v>0</v>
      </c>
      <c r="AD133" s="189">
        <f t="shared" si="375"/>
        <v>0</v>
      </c>
      <c r="AE133" s="189">
        <f t="shared" si="9"/>
        <v>0</v>
      </c>
      <c r="AF133" s="189">
        <f t="shared" si="375"/>
        <v>0</v>
      </c>
      <c r="AG133" s="189">
        <f t="shared" si="375"/>
        <v>0</v>
      </c>
      <c r="AH133" s="189">
        <f t="shared" si="375"/>
        <v>0</v>
      </c>
      <c r="AI133" s="189">
        <f t="shared" si="10"/>
        <v>0</v>
      </c>
      <c r="AJ133" s="189">
        <f t="shared" si="375"/>
        <v>0</v>
      </c>
      <c r="AK133" s="189">
        <f t="shared" si="375"/>
        <v>0</v>
      </c>
      <c r="AL133" s="189">
        <f t="shared" si="375"/>
        <v>0</v>
      </c>
      <c r="AM133" s="189">
        <f t="shared" si="11"/>
        <v>0</v>
      </c>
      <c r="AN133" s="189">
        <f t="shared" si="375"/>
        <v>0</v>
      </c>
      <c r="AO133" s="189">
        <f t="shared" si="375"/>
        <v>0</v>
      </c>
      <c r="AP133" s="189">
        <f t="shared" si="375"/>
        <v>0</v>
      </c>
      <c r="AQ133" s="189">
        <f t="shared" si="12"/>
        <v>0</v>
      </c>
      <c r="AR133" s="189">
        <f t="shared" si="13"/>
        <v>0</v>
      </c>
    </row>
    <row r="134" spans="2:44" x14ac:dyDescent="0.25">
      <c r="B134" s="178" t="s">
        <v>663</v>
      </c>
      <c r="C134" s="179" t="s">
        <v>664</v>
      </c>
      <c r="D1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0">
        <f t="shared" si="300"/>
        <v>0</v>
      </c>
      <c r="G134" s="180"/>
      <c r="H134" s="180">
        <f t="shared" ref="H134:H148" si="380">F134-G134</f>
        <v>0</v>
      </c>
      <c r="I134" s="180"/>
      <c r="J134" s="180">
        <f t="shared" ref="J134:J148" si="381">F134-I134</f>
        <v>0</v>
      </c>
      <c r="K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0">
        <f t="shared" ref="AE134:AE148" si="382">AB134+AC134+AD134</f>
        <v>0</v>
      </c>
      <c r="AF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0">
        <f t="shared" ref="AI134:AI148" si="383">AF134+AG134+AH134</f>
        <v>0</v>
      </c>
      <c r="AJ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0">
        <f t="shared" ref="AM134:AM148" si="384">AJ134+AK134+AL134</f>
        <v>0</v>
      </c>
      <c r="AN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0">
        <f t="shared" ref="AQ134:AQ148" si="385">AN134+AO134+AP134</f>
        <v>0</v>
      </c>
      <c r="AR134" s="180">
        <f t="shared" ref="AR134:AR148" si="386">AE134+AI134+AM134+AQ134</f>
        <v>0</v>
      </c>
    </row>
    <row r="135" spans="2:44" x14ac:dyDescent="0.25">
      <c r="B135" s="178" t="s">
        <v>285</v>
      </c>
      <c r="C135" s="179" t="s">
        <v>169</v>
      </c>
      <c r="D1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0">
        <f t="shared" si="300"/>
        <v>0</v>
      </c>
      <c r="G135" s="180"/>
      <c r="H135" s="180">
        <f t="shared" si="380"/>
        <v>0</v>
      </c>
      <c r="I135" s="180"/>
      <c r="J135" s="180">
        <f t="shared" si="381"/>
        <v>0</v>
      </c>
      <c r="K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0">
        <f t="shared" si="382"/>
        <v>0</v>
      </c>
      <c r="AF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0">
        <f t="shared" si="383"/>
        <v>0</v>
      </c>
      <c r="AJ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0">
        <f t="shared" si="384"/>
        <v>0</v>
      </c>
      <c r="AN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0">
        <f t="shared" si="385"/>
        <v>0</v>
      </c>
      <c r="AR135" s="180">
        <f t="shared" si="386"/>
        <v>0</v>
      </c>
    </row>
    <row r="136" spans="2:44" x14ac:dyDescent="0.25">
      <c r="B136" s="178" t="s">
        <v>665</v>
      </c>
      <c r="C136" s="179" t="s">
        <v>666</v>
      </c>
      <c r="D1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0">
        <f t="shared" si="300"/>
        <v>0</v>
      </c>
      <c r="G136" s="180"/>
      <c r="H136" s="180">
        <f t="shared" si="380"/>
        <v>0</v>
      </c>
      <c r="I136" s="180"/>
      <c r="J136" s="180">
        <f t="shared" si="381"/>
        <v>0</v>
      </c>
      <c r="K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0">
        <f t="shared" si="382"/>
        <v>0</v>
      </c>
      <c r="AF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0">
        <f t="shared" si="383"/>
        <v>0</v>
      </c>
      <c r="AJ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0">
        <f t="shared" si="384"/>
        <v>0</v>
      </c>
      <c r="AN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0">
        <f t="shared" si="385"/>
        <v>0</v>
      </c>
      <c r="AR136" s="180">
        <f t="shared" si="386"/>
        <v>0</v>
      </c>
    </row>
    <row r="137" spans="2:44" x14ac:dyDescent="0.25">
      <c r="B137" s="178" t="s">
        <v>286</v>
      </c>
      <c r="C137" s="179" t="s">
        <v>170</v>
      </c>
      <c r="D1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0">
        <f t="shared" si="300"/>
        <v>0</v>
      </c>
      <c r="G137" s="180"/>
      <c r="H137" s="180">
        <f t="shared" si="380"/>
        <v>0</v>
      </c>
      <c r="I137" s="180"/>
      <c r="J137" s="180">
        <f t="shared" si="381"/>
        <v>0</v>
      </c>
      <c r="K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0">
        <f t="shared" si="382"/>
        <v>0</v>
      </c>
      <c r="AF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0">
        <f t="shared" si="383"/>
        <v>0</v>
      </c>
      <c r="AJ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0">
        <f t="shared" si="384"/>
        <v>0</v>
      </c>
      <c r="AN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0">
        <f t="shared" si="385"/>
        <v>0</v>
      </c>
      <c r="AR137" s="180">
        <f t="shared" si="386"/>
        <v>0</v>
      </c>
    </row>
    <row r="138" spans="2:44" x14ac:dyDescent="0.25">
      <c r="B138" s="178" t="s">
        <v>667</v>
      </c>
      <c r="C138" s="179" t="s">
        <v>668</v>
      </c>
      <c r="D1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0">
        <f t="shared" ref="F138:F143" si="387">D138+E138</f>
        <v>0</v>
      </c>
      <c r="G138" s="180"/>
      <c r="H138" s="180">
        <f t="shared" ref="H138:H143" si="388">F138-G138</f>
        <v>0</v>
      </c>
      <c r="I138" s="180"/>
      <c r="J138" s="180">
        <f t="shared" ref="J138:J143" si="389">F138-I138</f>
        <v>0</v>
      </c>
      <c r="K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0">
        <f t="shared" ref="AE138:AE143" si="390">AB138+AC138+AD138</f>
        <v>0</v>
      </c>
      <c r="AF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0">
        <f t="shared" ref="AI138:AI143" si="391">AF138+AG138+AH138</f>
        <v>0</v>
      </c>
      <c r="AJ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0">
        <f t="shared" ref="AM138:AM143" si="392">AJ138+AK138+AL138</f>
        <v>0</v>
      </c>
      <c r="AN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0">
        <f t="shared" ref="AQ138:AQ143" si="393">AN138+AO138+AP138</f>
        <v>0</v>
      </c>
      <c r="AR138" s="180">
        <f t="shared" ref="AR138:AR143" si="394">AE138+AI138+AM138+AQ138</f>
        <v>0</v>
      </c>
    </row>
    <row r="139" spans="2:44" x14ac:dyDescent="0.25">
      <c r="B139" s="178" t="s">
        <v>669</v>
      </c>
      <c r="C139" s="179" t="s">
        <v>670</v>
      </c>
      <c r="D1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0">
        <f t="shared" ref="F139:F140" si="395">D139+E139</f>
        <v>0</v>
      </c>
      <c r="G139" s="180"/>
      <c r="H139" s="180">
        <f t="shared" ref="H139:H140" si="396">F139-G139</f>
        <v>0</v>
      </c>
      <c r="I139" s="180"/>
      <c r="J139" s="180">
        <f t="shared" ref="J139:J140" si="397">F139-I139</f>
        <v>0</v>
      </c>
      <c r="K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0">
        <f t="shared" ref="AE139:AE140" si="398">AB139+AC139+AD139</f>
        <v>0</v>
      </c>
      <c r="AF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0">
        <f t="shared" ref="AI139:AI140" si="399">AF139+AG139+AH139</f>
        <v>0</v>
      </c>
      <c r="AJ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0">
        <f t="shared" ref="AM139:AM140" si="400">AJ139+AK139+AL139</f>
        <v>0</v>
      </c>
      <c r="AN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0">
        <f t="shared" ref="AQ139:AQ140" si="401">AN139+AO139+AP139</f>
        <v>0</v>
      </c>
      <c r="AR139" s="180">
        <f t="shared" ref="AR139:AR140" si="402">AE139+AI139+AM139+AQ139</f>
        <v>0</v>
      </c>
    </row>
    <row r="140" spans="2:44" x14ac:dyDescent="0.25">
      <c r="B140" s="178" t="s">
        <v>671</v>
      </c>
      <c r="C140" s="179" t="s">
        <v>672</v>
      </c>
      <c r="D1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0">
        <f t="shared" si="395"/>
        <v>0</v>
      </c>
      <c r="G140" s="180"/>
      <c r="H140" s="180">
        <f t="shared" si="396"/>
        <v>0</v>
      </c>
      <c r="I140" s="180"/>
      <c r="J140" s="180">
        <f t="shared" si="397"/>
        <v>0</v>
      </c>
      <c r="K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0">
        <f t="shared" si="398"/>
        <v>0</v>
      </c>
      <c r="AF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0">
        <f t="shared" si="399"/>
        <v>0</v>
      </c>
      <c r="AJ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0">
        <f t="shared" si="400"/>
        <v>0</v>
      </c>
      <c r="AN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0">
        <f t="shared" si="401"/>
        <v>0</v>
      </c>
      <c r="AR140" s="180">
        <f t="shared" si="402"/>
        <v>0</v>
      </c>
    </row>
    <row r="141" spans="2:44" x14ac:dyDescent="0.25">
      <c r="B141" s="178" t="s">
        <v>673</v>
      </c>
      <c r="C141" s="179" t="s">
        <v>674</v>
      </c>
      <c r="D1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0">
        <f t="shared" si="387"/>
        <v>0</v>
      </c>
      <c r="G141" s="180"/>
      <c r="H141" s="180">
        <f t="shared" si="388"/>
        <v>0</v>
      </c>
      <c r="I141" s="180"/>
      <c r="J141" s="180">
        <f t="shared" si="389"/>
        <v>0</v>
      </c>
      <c r="K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0">
        <f t="shared" si="390"/>
        <v>0</v>
      </c>
      <c r="AF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0">
        <f t="shared" si="391"/>
        <v>0</v>
      </c>
      <c r="AJ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0">
        <f t="shared" si="392"/>
        <v>0</v>
      </c>
      <c r="AN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0">
        <f t="shared" si="393"/>
        <v>0</v>
      </c>
      <c r="AR141" s="180">
        <f t="shared" si="394"/>
        <v>0</v>
      </c>
    </row>
    <row r="142" spans="2:44" x14ac:dyDescent="0.25">
      <c r="B142" s="178" t="s">
        <v>675</v>
      </c>
      <c r="C142" s="179" t="s">
        <v>676</v>
      </c>
      <c r="D1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0">
        <f t="shared" si="387"/>
        <v>0</v>
      </c>
      <c r="G142" s="180"/>
      <c r="H142" s="180">
        <f t="shared" si="388"/>
        <v>0</v>
      </c>
      <c r="I142" s="180"/>
      <c r="J142" s="180">
        <f t="shared" si="389"/>
        <v>0</v>
      </c>
      <c r="K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0">
        <f t="shared" si="390"/>
        <v>0</v>
      </c>
      <c r="AF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0">
        <f t="shared" si="391"/>
        <v>0</v>
      </c>
      <c r="AJ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0">
        <f t="shared" si="392"/>
        <v>0</v>
      </c>
      <c r="AN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0">
        <f t="shared" si="393"/>
        <v>0</v>
      </c>
      <c r="AR142" s="180">
        <f t="shared" si="394"/>
        <v>0</v>
      </c>
    </row>
    <row r="143" spans="2:44" x14ac:dyDescent="0.25">
      <c r="B143" s="178" t="s">
        <v>677</v>
      </c>
      <c r="C143" s="179" t="s">
        <v>678</v>
      </c>
      <c r="D1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0">
        <f t="shared" si="387"/>
        <v>0</v>
      </c>
      <c r="G143" s="180"/>
      <c r="H143" s="180">
        <f t="shared" si="388"/>
        <v>0</v>
      </c>
      <c r="I143" s="180"/>
      <c r="J143" s="180">
        <f t="shared" si="389"/>
        <v>0</v>
      </c>
      <c r="K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0">
        <f t="shared" si="390"/>
        <v>0</v>
      </c>
      <c r="AF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0">
        <f t="shared" si="391"/>
        <v>0</v>
      </c>
      <c r="AJ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0">
        <f t="shared" si="392"/>
        <v>0</v>
      </c>
      <c r="AN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0">
        <f t="shared" si="393"/>
        <v>0</v>
      </c>
      <c r="AR143" s="180">
        <f t="shared" si="394"/>
        <v>0</v>
      </c>
    </row>
    <row r="144" spans="2:44" x14ac:dyDescent="0.25">
      <c r="B144" s="178" t="s">
        <v>679</v>
      </c>
      <c r="C144" s="179" t="s">
        <v>680</v>
      </c>
      <c r="D1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0">
        <f t="shared" si="300"/>
        <v>0</v>
      </c>
      <c r="G144" s="180"/>
      <c r="H144" s="180">
        <f t="shared" si="380"/>
        <v>0</v>
      </c>
      <c r="I144" s="180"/>
      <c r="J144" s="180">
        <f t="shared" si="381"/>
        <v>0</v>
      </c>
      <c r="K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0">
        <f t="shared" si="382"/>
        <v>0</v>
      </c>
      <c r="AF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0">
        <f t="shared" si="383"/>
        <v>0</v>
      </c>
      <c r="AJ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0">
        <f t="shared" si="384"/>
        <v>0</v>
      </c>
      <c r="AN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0">
        <f t="shared" si="385"/>
        <v>0</v>
      </c>
      <c r="AR144" s="180">
        <f t="shared" si="386"/>
        <v>0</v>
      </c>
    </row>
    <row r="145" spans="2:44" x14ac:dyDescent="0.25">
      <c r="B145" s="178" t="s">
        <v>681</v>
      </c>
      <c r="C145" s="179" t="s">
        <v>682</v>
      </c>
      <c r="D1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0">
        <f t="shared" si="300"/>
        <v>0</v>
      </c>
      <c r="G145" s="180"/>
      <c r="H145" s="180">
        <f t="shared" si="380"/>
        <v>0</v>
      </c>
      <c r="I145" s="180"/>
      <c r="J145" s="180">
        <f t="shared" si="381"/>
        <v>0</v>
      </c>
      <c r="K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0">
        <f t="shared" si="382"/>
        <v>0</v>
      </c>
      <c r="AF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0">
        <f t="shared" si="383"/>
        <v>0</v>
      </c>
      <c r="AJ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0">
        <f t="shared" si="384"/>
        <v>0</v>
      </c>
      <c r="AN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0">
        <f t="shared" si="385"/>
        <v>0</v>
      </c>
      <c r="AR145" s="180">
        <f t="shared" si="386"/>
        <v>0</v>
      </c>
    </row>
    <row r="146" spans="2:44" x14ac:dyDescent="0.25">
      <c r="B146" s="178" t="s">
        <v>683</v>
      </c>
      <c r="C146" s="179" t="s">
        <v>684</v>
      </c>
      <c r="D1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0">
        <f t="shared" ref="F146" si="403">D146+E146</f>
        <v>0</v>
      </c>
      <c r="G146" s="180"/>
      <c r="H146" s="180">
        <f t="shared" ref="H146" si="404">F146-G146</f>
        <v>0</v>
      </c>
      <c r="I146" s="180"/>
      <c r="J146" s="180">
        <f t="shared" ref="J146" si="405">F146-I146</f>
        <v>0</v>
      </c>
      <c r="K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0">
        <f t="shared" ref="AE146" si="406">AB146+AC146+AD146</f>
        <v>0</v>
      </c>
      <c r="AF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0">
        <f t="shared" ref="AI146" si="407">AF146+AG146+AH146</f>
        <v>0</v>
      </c>
      <c r="AJ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0">
        <f t="shared" ref="AM146" si="408">AJ146+AK146+AL146</f>
        <v>0</v>
      </c>
      <c r="AN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0">
        <f t="shared" ref="AQ146" si="409">AN146+AO146+AP146</f>
        <v>0</v>
      </c>
      <c r="AR146" s="180">
        <f t="shared" ref="AR146" si="410">AE146+AI146+AM146+AQ146</f>
        <v>0</v>
      </c>
    </row>
    <row r="147" spans="2:44" x14ac:dyDescent="0.25">
      <c r="B147" s="178" t="s">
        <v>685</v>
      </c>
      <c r="C147" s="179" t="s">
        <v>686</v>
      </c>
      <c r="D1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0">
        <f t="shared" ref="F147" si="411">D147+E147</f>
        <v>0</v>
      </c>
      <c r="G147" s="180"/>
      <c r="H147" s="180">
        <f t="shared" ref="H147" si="412">F147-G147</f>
        <v>0</v>
      </c>
      <c r="I147" s="180"/>
      <c r="J147" s="180">
        <f t="shared" ref="J147" si="413">F147-I147</f>
        <v>0</v>
      </c>
      <c r="K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0">
        <f t="shared" ref="AE147" si="414">AB147+AC147+AD147</f>
        <v>0</v>
      </c>
      <c r="AF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0">
        <f t="shared" ref="AI147" si="415">AF147+AG147+AH147</f>
        <v>0</v>
      </c>
      <c r="AJ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0">
        <f t="shared" ref="AM147" si="416">AJ147+AK147+AL147</f>
        <v>0</v>
      </c>
      <c r="AN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0">
        <f t="shared" ref="AQ147" si="417">AN147+AO147+AP147</f>
        <v>0</v>
      </c>
      <c r="AR147" s="180">
        <f t="shared" ref="AR147" si="418">AE147+AI147+AM147+AQ147</f>
        <v>0</v>
      </c>
    </row>
    <row r="148" spans="2:44" x14ac:dyDescent="0.25">
      <c r="B148" s="178" t="s">
        <v>687</v>
      </c>
      <c r="C148" s="179" t="s">
        <v>688</v>
      </c>
      <c r="D1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0">
        <f t="shared" si="300"/>
        <v>0</v>
      </c>
      <c r="G148" s="180"/>
      <c r="H148" s="180">
        <f t="shared" si="380"/>
        <v>0</v>
      </c>
      <c r="I148" s="180"/>
      <c r="J148" s="180">
        <f t="shared" si="381"/>
        <v>0</v>
      </c>
      <c r="K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0">
        <f t="shared" si="382"/>
        <v>0</v>
      </c>
      <c r="AF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0">
        <f t="shared" si="383"/>
        <v>0</v>
      </c>
      <c r="AJ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0">
        <f t="shared" si="384"/>
        <v>0</v>
      </c>
      <c r="AN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0">
        <f t="shared" si="385"/>
        <v>0</v>
      </c>
      <c r="AR148" s="180">
        <f t="shared" si="386"/>
        <v>0</v>
      </c>
    </row>
    <row r="149" spans="2:44" x14ac:dyDescent="0.25">
      <c r="B149" s="187" t="s">
        <v>287</v>
      </c>
      <c r="C149" s="188" t="s">
        <v>171</v>
      </c>
      <c r="D149" s="189">
        <f>SUM(D150:D163)</f>
        <v>1533000</v>
      </c>
      <c r="E149" s="189">
        <f>SUM(E150:E163)</f>
        <v>940000</v>
      </c>
      <c r="F149" s="189">
        <f t="shared" si="300"/>
        <v>2473000</v>
      </c>
      <c r="G149" s="189">
        <f>SUM(G150:G163)</f>
        <v>0</v>
      </c>
      <c r="H149" s="189">
        <f t="shared" si="4"/>
        <v>2473000</v>
      </c>
      <c r="I149" s="189">
        <f>SUM(I150:I163)</f>
        <v>0</v>
      </c>
      <c r="J149" s="189">
        <f t="shared" si="5"/>
        <v>2473000</v>
      </c>
      <c r="K149" s="189">
        <f t="shared" ref="K149:AD149" si="419">SUM(K150:K163)</f>
        <v>0</v>
      </c>
      <c r="L149" s="189">
        <f t="shared" si="419"/>
        <v>0</v>
      </c>
      <c r="M149" s="189">
        <f t="shared" si="419"/>
        <v>0</v>
      </c>
      <c r="N149" s="189">
        <f t="shared" si="419"/>
        <v>0</v>
      </c>
      <c r="O149" s="189">
        <f t="shared" si="419"/>
        <v>0</v>
      </c>
      <c r="P149" s="189">
        <f t="shared" ref="P149:Q149" si="420">SUM(P150:P163)</f>
        <v>0</v>
      </c>
      <c r="Q149" s="189">
        <f t="shared" si="420"/>
        <v>0</v>
      </c>
      <c r="R149" s="189">
        <f t="shared" si="419"/>
        <v>0</v>
      </c>
      <c r="S149" s="189">
        <f t="shared" si="419"/>
        <v>0</v>
      </c>
      <c r="T149" s="189">
        <f t="shared" ref="T149" si="421">SUM(T150:T163)</f>
        <v>2133000</v>
      </c>
      <c r="U149" s="189">
        <f t="shared" si="419"/>
        <v>0</v>
      </c>
      <c r="V149" s="189">
        <f t="shared" si="419"/>
        <v>0</v>
      </c>
      <c r="W149" s="189">
        <f t="shared" ref="W149" si="422">SUM(W150:W163)</f>
        <v>0</v>
      </c>
      <c r="X149" s="189">
        <f t="shared" si="419"/>
        <v>0</v>
      </c>
      <c r="Y149" s="189">
        <f t="shared" ref="Y149:Z149" si="423">SUM(Y150:Y163)</f>
        <v>0</v>
      </c>
      <c r="Z149" s="189">
        <f t="shared" si="423"/>
        <v>0</v>
      </c>
      <c r="AA149" s="189">
        <f t="shared" si="419"/>
        <v>0</v>
      </c>
      <c r="AB149" s="189">
        <f t="shared" si="419"/>
        <v>0</v>
      </c>
      <c r="AC149" s="189">
        <f t="shared" si="419"/>
        <v>56000</v>
      </c>
      <c r="AD149" s="189">
        <f t="shared" si="419"/>
        <v>0</v>
      </c>
      <c r="AE149" s="189">
        <f t="shared" si="9"/>
        <v>56000</v>
      </c>
      <c r="AF149" s="189">
        <f>SUM(AF150:AF163)</f>
        <v>0</v>
      </c>
      <c r="AG149" s="189">
        <f>SUM(AG150:AG163)</f>
        <v>0</v>
      </c>
      <c r="AH149" s="189">
        <f>SUM(AH150:AH163)</f>
        <v>0</v>
      </c>
      <c r="AI149" s="189">
        <f t="shared" si="10"/>
        <v>0</v>
      </c>
      <c r="AJ149" s="189">
        <f>SUM(AJ150:AJ163)</f>
        <v>0</v>
      </c>
      <c r="AK149" s="189">
        <f>SUM(AK150:AK163)</f>
        <v>0</v>
      </c>
      <c r="AL149" s="189">
        <f>SUM(AL150:AL163)</f>
        <v>0</v>
      </c>
      <c r="AM149" s="189">
        <f t="shared" si="11"/>
        <v>0</v>
      </c>
      <c r="AN149" s="189">
        <f>SUM(AN150:AN163)</f>
        <v>0</v>
      </c>
      <c r="AO149" s="189">
        <f>SUM(AO150:AO163)</f>
        <v>0</v>
      </c>
      <c r="AP149" s="189">
        <f>SUM(AP150:AP163)</f>
        <v>0</v>
      </c>
      <c r="AQ149" s="189">
        <f t="shared" si="12"/>
        <v>0</v>
      </c>
      <c r="AR149" s="189">
        <f t="shared" si="13"/>
        <v>56000</v>
      </c>
    </row>
    <row r="150" spans="2:44" x14ac:dyDescent="0.25">
      <c r="B150" s="178" t="s">
        <v>689</v>
      </c>
      <c r="C150" s="179" t="s">
        <v>690</v>
      </c>
      <c r="D1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0">
        <f t="shared" si="300"/>
        <v>0</v>
      </c>
      <c r="G150" s="180"/>
      <c r="H150" s="180">
        <f t="shared" ref="H150:H163" si="424">F150-G150</f>
        <v>0</v>
      </c>
      <c r="I150" s="180"/>
      <c r="J150" s="180">
        <f t="shared" ref="J150:J163" si="425">F150-I150</f>
        <v>0</v>
      </c>
      <c r="K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0">
        <f t="shared" ref="AE150:AE163" si="426">AB150+AC150+AD150</f>
        <v>0</v>
      </c>
      <c r="AF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0">
        <f t="shared" ref="AI150:AI163" si="427">AF150+AG150+AH150</f>
        <v>0</v>
      </c>
      <c r="AJ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0">
        <f t="shared" ref="AM150:AM163" si="428">AJ150+AK150+AL150</f>
        <v>0</v>
      </c>
      <c r="AN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0">
        <f t="shared" ref="AQ150:AQ163" si="429">AN150+AO150+AP150</f>
        <v>0</v>
      </c>
      <c r="AR150" s="180">
        <f t="shared" ref="AR150:AR163" si="430">AE150+AI150+AM150+AQ150</f>
        <v>0</v>
      </c>
    </row>
    <row r="151" spans="2:44" x14ac:dyDescent="0.25">
      <c r="B151" s="178" t="s">
        <v>288</v>
      </c>
      <c r="C151" s="179" t="s">
        <v>172</v>
      </c>
      <c r="D1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0">
        <f t="shared" si="300"/>
        <v>0</v>
      </c>
      <c r="G151" s="180"/>
      <c r="H151" s="180">
        <f t="shared" si="424"/>
        <v>0</v>
      </c>
      <c r="I151" s="180"/>
      <c r="J151" s="180">
        <f t="shared" si="425"/>
        <v>0</v>
      </c>
      <c r="K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0">
        <f t="shared" si="426"/>
        <v>0</v>
      </c>
      <c r="AF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0">
        <f t="shared" si="427"/>
        <v>0</v>
      </c>
      <c r="AJ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0">
        <f t="shared" si="428"/>
        <v>0</v>
      </c>
      <c r="AN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0">
        <f t="shared" si="429"/>
        <v>0</v>
      </c>
      <c r="AR151" s="180">
        <f t="shared" si="430"/>
        <v>0</v>
      </c>
    </row>
    <row r="152" spans="2:44" x14ac:dyDescent="0.25">
      <c r="B152" s="178" t="s">
        <v>691</v>
      </c>
      <c r="C152" s="179" t="s">
        <v>692</v>
      </c>
      <c r="D1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0">
        <f t="shared" si="300"/>
        <v>0</v>
      </c>
      <c r="G152" s="180"/>
      <c r="H152" s="180">
        <f t="shared" si="424"/>
        <v>0</v>
      </c>
      <c r="I152" s="180"/>
      <c r="J152" s="180">
        <f t="shared" si="425"/>
        <v>0</v>
      </c>
      <c r="K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0">
        <f t="shared" si="426"/>
        <v>0</v>
      </c>
      <c r="AF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0">
        <f t="shared" si="427"/>
        <v>0</v>
      </c>
      <c r="AJ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0">
        <f t="shared" si="428"/>
        <v>0</v>
      </c>
      <c r="AN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0">
        <f t="shared" si="429"/>
        <v>0</v>
      </c>
      <c r="AR152" s="180">
        <f t="shared" si="430"/>
        <v>0</v>
      </c>
    </row>
    <row r="153" spans="2:44" x14ac:dyDescent="0.25">
      <c r="B153" s="178" t="s">
        <v>693</v>
      </c>
      <c r="C153" s="179" t="s">
        <v>694</v>
      </c>
      <c r="D1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0">
        <f t="shared" si="300"/>
        <v>0</v>
      </c>
      <c r="G153" s="180"/>
      <c r="H153" s="180">
        <f t="shared" si="424"/>
        <v>0</v>
      </c>
      <c r="I153" s="180"/>
      <c r="J153" s="180">
        <f t="shared" si="425"/>
        <v>0</v>
      </c>
      <c r="K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0">
        <f t="shared" si="426"/>
        <v>0</v>
      </c>
      <c r="AF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0">
        <f t="shared" si="427"/>
        <v>0</v>
      </c>
      <c r="AJ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0">
        <f t="shared" si="428"/>
        <v>0</v>
      </c>
      <c r="AN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0">
        <f t="shared" si="429"/>
        <v>0</v>
      </c>
      <c r="AR153" s="180">
        <f t="shared" si="430"/>
        <v>0</v>
      </c>
    </row>
    <row r="154" spans="2:44" x14ac:dyDescent="0.25">
      <c r="B154" s="178" t="s">
        <v>289</v>
      </c>
      <c r="C154" s="179" t="s">
        <v>173</v>
      </c>
      <c r="D1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0">
        <f t="shared" ref="F154:F158" si="431">D154+E154</f>
        <v>0</v>
      </c>
      <c r="G154" s="180"/>
      <c r="H154" s="180">
        <f t="shared" ref="H154:H158" si="432">F154-G154</f>
        <v>0</v>
      </c>
      <c r="I154" s="180"/>
      <c r="J154" s="180">
        <f t="shared" ref="J154:J158" si="433">F154-I154</f>
        <v>0</v>
      </c>
      <c r="K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0">
        <f t="shared" ref="AE154:AE158" si="434">AB154+AC154+AD154</f>
        <v>0</v>
      </c>
      <c r="AF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0">
        <f t="shared" ref="AI154:AI158" si="435">AF154+AG154+AH154</f>
        <v>0</v>
      </c>
      <c r="AJ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0">
        <f t="shared" ref="AM154:AM158" si="436">AJ154+AK154+AL154</f>
        <v>0</v>
      </c>
      <c r="AN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0">
        <f t="shared" ref="AQ154:AQ158" si="437">AN154+AO154+AP154</f>
        <v>0</v>
      </c>
      <c r="AR154" s="180">
        <f t="shared" ref="AR154:AR158" si="438">AE154+AI154+AM154+AQ154</f>
        <v>0</v>
      </c>
    </row>
    <row r="155" spans="2:44" x14ac:dyDescent="0.25">
      <c r="B155" s="178" t="s">
        <v>695</v>
      </c>
      <c r="C155" s="179" t="s">
        <v>696</v>
      </c>
      <c r="D1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0">
        <f t="shared" si="431"/>
        <v>0</v>
      </c>
      <c r="G155" s="180"/>
      <c r="H155" s="180">
        <f t="shared" si="432"/>
        <v>0</v>
      </c>
      <c r="I155" s="180"/>
      <c r="J155" s="180">
        <f t="shared" si="433"/>
        <v>0</v>
      </c>
      <c r="K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0">
        <f t="shared" si="434"/>
        <v>0</v>
      </c>
      <c r="AF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0">
        <f t="shared" si="435"/>
        <v>0</v>
      </c>
      <c r="AJ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0">
        <f t="shared" si="436"/>
        <v>0</v>
      </c>
      <c r="AN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0">
        <f t="shared" si="437"/>
        <v>0</v>
      </c>
      <c r="AR155" s="180">
        <f t="shared" si="438"/>
        <v>0</v>
      </c>
    </row>
    <row r="156" spans="2:44" x14ac:dyDescent="0.25">
      <c r="B156" s="178" t="s">
        <v>697</v>
      </c>
      <c r="C156" s="179" t="s">
        <v>698</v>
      </c>
      <c r="D1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0">
        <f t="shared" si="431"/>
        <v>0</v>
      </c>
      <c r="G156" s="180"/>
      <c r="H156" s="180">
        <f t="shared" si="432"/>
        <v>0</v>
      </c>
      <c r="I156" s="180"/>
      <c r="J156" s="180">
        <f t="shared" si="433"/>
        <v>0</v>
      </c>
      <c r="K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0">
        <f t="shared" si="434"/>
        <v>0</v>
      </c>
      <c r="AF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0">
        <f t="shared" si="435"/>
        <v>0</v>
      </c>
      <c r="AJ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0">
        <f t="shared" si="436"/>
        <v>0</v>
      </c>
      <c r="AN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0">
        <f t="shared" si="437"/>
        <v>0</v>
      </c>
      <c r="AR156" s="180">
        <f t="shared" si="438"/>
        <v>0</v>
      </c>
    </row>
    <row r="157" spans="2:44" x14ac:dyDescent="0.25">
      <c r="B157" s="178" t="s">
        <v>290</v>
      </c>
      <c r="C157" s="179" t="s">
        <v>174</v>
      </c>
      <c r="D1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0">
        <f t="shared" si="431"/>
        <v>0</v>
      </c>
      <c r="G157" s="180"/>
      <c r="H157" s="180">
        <f t="shared" si="432"/>
        <v>0</v>
      </c>
      <c r="I157" s="180"/>
      <c r="J157" s="180">
        <f t="shared" si="433"/>
        <v>0</v>
      </c>
      <c r="K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0">
        <f t="shared" si="434"/>
        <v>0</v>
      </c>
      <c r="AF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0">
        <f t="shared" si="435"/>
        <v>0</v>
      </c>
      <c r="AJ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0">
        <f t="shared" si="436"/>
        <v>0</v>
      </c>
      <c r="AN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0">
        <f t="shared" si="437"/>
        <v>0</v>
      </c>
      <c r="AR157" s="180">
        <f t="shared" si="438"/>
        <v>0</v>
      </c>
    </row>
    <row r="158" spans="2:44" x14ac:dyDescent="0.25">
      <c r="B158" s="178" t="s">
        <v>699</v>
      </c>
      <c r="C158" s="179" t="s">
        <v>700</v>
      </c>
      <c r="D1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0">
        <f t="shared" si="431"/>
        <v>0</v>
      </c>
      <c r="G158" s="180"/>
      <c r="H158" s="180">
        <f t="shared" si="432"/>
        <v>0</v>
      </c>
      <c r="I158" s="180"/>
      <c r="J158" s="180">
        <f t="shared" si="433"/>
        <v>0</v>
      </c>
      <c r="K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0">
        <f t="shared" si="434"/>
        <v>0</v>
      </c>
      <c r="AF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0">
        <f t="shared" si="435"/>
        <v>0</v>
      </c>
      <c r="AJ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0">
        <f t="shared" si="436"/>
        <v>0</v>
      </c>
      <c r="AN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0">
        <f t="shared" si="437"/>
        <v>0</v>
      </c>
      <c r="AR158" s="180">
        <f t="shared" si="438"/>
        <v>0</v>
      </c>
    </row>
    <row r="159" spans="2:44" x14ac:dyDescent="0.25">
      <c r="B159" s="178" t="s">
        <v>701</v>
      </c>
      <c r="C159" s="179" t="s">
        <v>702</v>
      </c>
      <c r="D1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0">
        <f t="shared" ref="F159:F161" si="439">D159+E159</f>
        <v>0</v>
      </c>
      <c r="G159" s="180"/>
      <c r="H159" s="180">
        <f t="shared" ref="H159:H161" si="440">F159-G159</f>
        <v>0</v>
      </c>
      <c r="I159" s="180"/>
      <c r="J159" s="180">
        <f t="shared" ref="J159:J161" si="441">F159-I159</f>
        <v>0</v>
      </c>
      <c r="K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0">
        <f t="shared" ref="AE159:AE161" si="442">AB159+AC159+AD159</f>
        <v>0</v>
      </c>
      <c r="AF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0">
        <f t="shared" ref="AI159:AI161" si="443">AF159+AG159+AH159</f>
        <v>0</v>
      </c>
      <c r="AJ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0">
        <f t="shared" ref="AM159:AM161" si="444">AJ159+AK159+AL159</f>
        <v>0</v>
      </c>
      <c r="AN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0">
        <f t="shared" ref="AQ159:AQ161" si="445">AN159+AO159+AP159</f>
        <v>0</v>
      </c>
      <c r="AR159" s="180">
        <f t="shared" ref="AR159:AR161" si="446">AE159+AI159+AM159+AQ159</f>
        <v>0</v>
      </c>
    </row>
    <row r="160" spans="2:44" x14ac:dyDescent="0.25">
      <c r="B160" s="178" t="s">
        <v>703</v>
      </c>
      <c r="C160" s="179" t="s">
        <v>704</v>
      </c>
      <c r="D1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0">
        <f t="shared" si="439"/>
        <v>0</v>
      </c>
      <c r="G160" s="180"/>
      <c r="H160" s="180">
        <f t="shared" si="440"/>
        <v>0</v>
      </c>
      <c r="I160" s="180"/>
      <c r="J160" s="180">
        <f t="shared" si="441"/>
        <v>0</v>
      </c>
      <c r="K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0">
        <f t="shared" si="442"/>
        <v>0</v>
      </c>
      <c r="AF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0">
        <f t="shared" si="443"/>
        <v>0</v>
      </c>
      <c r="AJ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0">
        <f t="shared" si="444"/>
        <v>0</v>
      </c>
      <c r="AN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0">
        <f t="shared" si="445"/>
        <v>0</v>
      </c>
      <c r="AR160" s="180">
        <f t="shared" si="446"/>
        <v>0</v>
      </c>
    </row>
    <row r="161" spans="2:44" x14ac:dyDescent="0.25">
      <c r="B161" s="178" t="s">
        <v>291</v>
      </c>
      <c r="C161" s="179" t="s">
        <v>175</v>
      </c>
      <c r="D1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940000</v>
      </c>
      <c r="F161" s="180">
        <f t="shared" si="439"/>
        <v>940000</v>
      </c>
      <c r="G161" s="180"/>
      <c r="H161" s="180">
        <f t="shared" si="440"/>
        <v>940000</v>
      </c>
      <c r="I161" s="180"/>
      <c r="J161" s="180">
        <f t="shared" si="441"/>
        <v>940000</v>
      </c>
      <c r="K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600000</v>
      </c>
      <c r="U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0">
        <f t="shared" si="442"/>
        <v>0</v>
      </c>
      <c r="AF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0">
        <f t="shared" si="443"/>
        <v>0</v>
      </c>
      <c r="AJ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0">
        <f t="shared" si="444"/>
        <v>0</v>
      </c>
      <c r="AN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0">
        <f t="shared" si="445"/>
        <v>0</v>
      </c>
      <c r="AR161" s="180">
        <f t="shared" si="446"/>
        <v>0</v>
      </c>
    </row>
    <row r="162" spans="2:44" x14ac:dyDescent="0.25">
      <c r="B162" s="178" t="s">
        <v>705</v>
      </c>
      <c r="C162" s="179" t="s">
        <v>706</v>
      </c>
      <c r="D1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1533000</v>
      </c>
      <c r="E1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0">
        <f t="shared" si="300"/>
        <v>1533000</v>
      </c>
      <c r="G162" s="180"/>
      <c r="H162" s="180">
        <f t="shared" si="424"/>
        <v>1533000</v>
      </c>
      <c r="I162" s="180"/>
      <c r="J162" s="180">
        <f t="shared" si="425"/>
        <v>1533000</v>
      </c>
      <c r="K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1533000</v>
      </c>
      <c r="U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56000</v>
      </c>
      <c r="AD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0">
        <f t="shared" si="426"/>
        <v>56000</v>
      </c>
      <c r="AF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0">
        <f t="shared" si="427"/>
        <v>0</v>
      </c>
      <c r="AJ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0">
        <f t="shared" si="428"/>
        <v>0</v>
      </c>
      <c r="AN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0">
        <f t="shared" si="429"/>
        <v>0</v>
      </c>
      <c r="AR162" s="180">
        <f t="shared" si="430"/>
        <v>56000</v>
      </c>
    </row>
    <row r="163" spans="2:44" x14ac:dyDescent="0.25">
      <c r="B163" s="178" t="s">
        <v>707</v>
      </c>
      <c r="C163" s="179" t="s">
        <v>708</v>
      </c>
      <c r="D1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0">
        <f t="shared" si="300"/>
        <v>0</v>
      </c>
      <c r="G163" s="180"/>
      <c r="H163" s="180">
        <f t="shared" si="424"/>
        <v>0</v>
      </c>
      <c r="I163" s="180"/>
      <c r="J163" s="180">
        <f t="shared" si="425"/>
        <v>0</v>
      </c>
      <c r="K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0">
        <f t="shared" si="426"/>
        <v>0</v>
      </c>
      <c r="AF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0">
        <f t="shared" si="427"/>
        <v>0</v>
      </c>
      <c r="AJ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0">
        <f t="shared" si="428"/>
        <v>0</v>
      </c>
      <c r="AN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0">
        <f t="shared" si="429"/>
        <v>0</v>
      </c>
      <c r="AR163" s="180">
        <f t="shared" si="430"/>
        <v>0</v>
      </c>
    </row>
    <row r="164" spans="2:44" x14ac:dyDescent="0.25">
      <c r="B164" s="187" t="s">
        <v>292</v>
      </c>
      <c r="C164" s="188" t="s">
        <v>176</v>
      </c>
      <c r="D164" s="189">
        <f>SUM(D165:D189)</f>
        <v>59250</v>
      </c>
      <c r="E164" s="189">
        <f>SUM(E165:E189)</f>
        <v>0</v>
      </c>
      <c r="F164" s="189">
        <f t="shared" si="300"/>
        <v>59250</v>
      </c>
      <c r="G164" s="189">
        <f>SUM(G165:G189)</f>
        <v>0</v>
      </c>
      <c r="H164" s="189">
        <f t="shared" si="4"/>
        <v>59250</v>
      </c>
      <c r="I164" s="189">
        <f>SUM(I165:I189)</f>
        <v>0</v>
      </c>
      <c r="J164" s="189">
        <f t="shared" si="5"/>
        <v>59250</v>
      </c>
      <c r="K164" s="189">
        <f t="shared" ref="K164:AD164" si="447">SUM(K165:K189)</f>
        <v>0</v>
      </c>
      <c r="L164" s="189">
        <f t="shared" si="447"/>
        <v>0</v>
      </c>
      <c r="M164" s="189">
        <f t="shared" si="447"/>
        <v>0</v>
      </c>
      <c r="N164" s="189">
        <f t="shared" si="447"/>
        <v>0</v>
      </c>
      <c r="O164" s="189">
        <f t="shared" si="447"/>
        <v>0</v>
      </c>
      <c r="P164" s="189">
        <f t="shared" ref="P164:Q164" si="448">SUM(P165:P189)</f>
        <v>0</v>
      </c>
      <c r="Q164" s="189">
        <f t="shared" si="448"/>
        <v>0</v>
      </c>
      <c r="R164" s="189">
        <f t="shared" si="447"/>
        <v>0</v>
      </c>
      <c r="S164" s="189">
        <f t="shared" si="447"/>
        <v>0</v>
      </c>
      <c r="T164" s="189">
        <f t="shared" ref="T164" si="449">SUM(T165:T189)</f>
        <v>59250</v>
      </c>
      <c r="U164" s="189">
        <f t="shared" si="447"/>
        <v>0</v>
      </c>
      <c r="V164" s="189">
        <f t="shared" si="447"/>
        <v>0</v>
      </c>
      <c r="W164" s="189">
        <f t="shared" ref="W164" si="450">SUM(W165:W189)</f>
        <v>0</v>
      </c>
      <c r="X164" s="189">
        <f t="shared" si="447"/>
        <v>0</v>
      </c>
      <c r="Y164" s="189">
        <f t="shared" ref="Y164:Z164" si="451">SUM(Y165:Y189)</f>
        <v>0</v>
      </c>
      <c r="Z164" s="189">
        <f t="shared" si="451"/>
        <v>0</v>
      </c>
      <c r="AA164" s="189">
        <f t="shared" si="447"/>
        <v>0</v>
      </c>
      <c r="AB164" s="189">
        <f t="shared" si="447"/>
        <v>0</v>
      </c>
      <c r="AC164" s="189">
        <f t="shared" si="447"/>
        <v>51750</v>
      </c>
      <c r="AD164" s="189">
        <f t="shared" si="447"/>
        <v>0</v>
      </c>
      <c r="AE164" s="189">
        <f t="shared" si="9"/>
        <v>51750</v>
      </c>
      <c r="AF164" s="189">
        <f>SUM(AF165:AF189)</f>
        <v>0</v>
      </c>
      <c r="AG164" s="189">
        <f>SUM(AG165:AG189)</f>
        <v>0</v>
      </c>
      <c r="AH164" s="189">
        <f>SUM(AH165:AH189)</f>
        <v>0</v>
      </c>
      <c r="AI164" s="189">
        <f t="shared" si="10"/>
        <v>0</v>
      </c>
      <c r="AJ164" s="189">
        <f>SUM(AJ165:AJ189)</f>
        <v>0</v>
      </c>
      <c r="AK164" s="189">
        <f>SUM(AK165:AK189)</f>
        <v>0</v>
      </c>
      <c r="AL164" s="189">
        <f>SUM(AL165:AL189)</f>
        <v>7500</v>
      </c>
      <c r="AM164" s="189">
        <f t="shared" si="11"/>
        <v>7500</v>
      </c>
      <c r="AN164" s="189">
        <f>SUM(AN165:AN189)</f>
        <v>0</v>
      </c>
      <c r="AO164" s="189">
        <f>SUM(AO165:AO189)</f>
        <v>0</v>
      </c>
      <c r="AP164" s="189">
        <f>SUM(AP165:AP189)</f>
        <v>0</v>
      </c>
      <c r="AQ164" s="189">
        <f t="shared" si="12"/>
        <v>0</v>
      </c>
      <c r="AR164" s="189">
        <f t="shared" si="13"/>
        <v>59250</v>
      </c>
    </row>
    <row r="165" spans="2:44" x14ac:dyDescent="0.25">
      <c r="B165" s="178" t="s">
        <v>293</v>
      </c>
      <c r="C165" s="179" t="s">
        <v>177</v>
      </c>
      <c r="D1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v>
      </c>
      <c r="E1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0">
        <f t="shared" si="300"/>
        <v>1000</v>
      </c>
      <c r="G165" s="180"/>
      <c r="H165" s="180">
        <f t="shared" ref="H165:H168" si="452">F165-G165</f>
        <v>1000</v>
      </c>
      <c r="I165" s="180"/>
      <c r="J165" s="180">
        <f t="shared" ref="J165:J168" si="453">F165-I165</f>
        <v>1000</v>
      </c>
      <c r="K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v>
      </c>
      <c r="U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D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0">
        <f t="shared" ref="AE165:AE168" si="454">AB165+AC165+AD165</f>
        <v>1000</v>
      </c>
      <c r="AF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0">
        <f t="shared" ref="AI165:AI168" si="455">AF165+AG165+AH165</f>
        <v>0</v>
      </c>
      <c r="AJ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0">
        <f t="shared" ref="AM165:AM168" si="456">AJ165+AK165+AL165</f>
        <v>0</v>
      </c>
      <c r="AN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0">
        <f t="shared" ref="AQ165:AQ168" si="457">AN165+AO165+AP165</f>
        <v>0</v>
      </c>
      <c r="AR165" s="180">
        <f t="shared" ref="AR165:AR168" si="458">AE165+AI165+AM165+AQ165</f>
        <v>1000</v>
      </c>
    </row>
    <row r="166" spans="2:44" x14ac:dyDescent="0.25">
      <c r="B166" s="178" t="s">
        <v>709</v>
      </c>
      <c r="C166" s="179" t="s">
        <v>710</v>
      </c>
      <c r="D1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0">
        <f t="shared" si="300"/>
        <v>0</v>
      </c>
      <c r="G166" s="180"/>
      <c r="H166" s="180">
        <f t="shared" si="452"/>
        <v>0</v>
      </c>
      <c r="I166" s="180"/>
      <c r="J166" s="180">
        <f t="shared" si="453"/>
        <v>0</v>
      </c>
      <c r="K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0">
        <f t="shared" si="454"/>
        <v>0</v>
      </c>
      <c r="AF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0">
        <f t="shared" si="455"/>
        <v>0</v>
      </c>
      <c r="AJ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0">
        <f t="shared" si="456"/>
        <v>0</v>
      </c>
      <c r="AN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0">
        <f t="shared" si="457"/>
        <v>0</v>
      </c>
      <c r="AR166" s="180">
        <f t="shared" si="458"/>
        <v>0</v>
      </c>
    </row>
    <row r="167" spans="2:44" x14ac:dyDescent="0.25">
      <c r="B167" s="178" t="s">
        <v>711</v>
      </c>
      <c r="C167" s="179" t="s">
        <v>712</v>
      </c>
      <c r="D1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0">
        <f t="shared" ref="F167" si="459">D167+E167</f>
        <v>0</v>
      </c>
      <c r="G167" s="180"/>
      <c r="H167" s="180">
        <f t="shared" ref="H167" si="460">F167-G167</f>
        <v>0</v>
      </c>
      <c r="I167" s="180"/>
      <c r="J167" s="180">
        <f t="shared" ref="J167" si="461">F167-I167</f>
        <v>0</v>
      </c>
      <c r="K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0">
        <f t="shared" ref="AE167" si="462">AB167+AC167+AD167</f>
        <v>0</v>
      </c>
      <c r="AF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0">
        <f t="shared" ref="AI167" si="463">AF167+AG167+AH167</f>
        <v>0</v>
      </c>
      <c r="AJ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0">
        <f t="shared" ref="AM167" si="464">AJ167+AK167+AL167</f>
        <v>0</v>
      </c>
      <c r="AN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0">
        <f t="shared" ref="AQ167" si="465">AN167+AO167+AP167</f>
        <v>0</v>
      </c>
      <c r="AR167" s="180">
        <f t="shared" ref="AR167" si="466">AE167+AI167+AM167+AQ167</f>
        <v>0</v>
      </c>
    </row>
    <row r="168" spans="2:44" x14ac:dyDescent="0.25">
      <c r="B168" s="178" t="s">
        <v>713</v>
      </c>
      <c r="C168" s="179" t="s">
        <v>714</v>
      </c>
      <c r="D1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0">
        <f t="shared" si="300"/>
        <v>0</v>
      </c>
      <c r="G168" s="180"/>
      <c r="H168" s="180">
        <f t="shared" si="452"/>
        <v>0</v>
      </c>
      <c r="I168" s="180"/>
      <c r="J168" s="180">
        <f t="shared" si="453"/>
        <v>0</v>
      </c>
      <c r="K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0">
        <f t="shared" si="454"/>
        <v>0</v>
      </c>
      <c r="AF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0">
        <f t="shared" si="455"/>
        <v>0</v>
      </c>
      <c r="AJ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0">
        <f t="shared" si="456"/>
        <v>0</v>
      </c>
      <c r="AN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0">
        <f t="shared" si="457"/>
        <v>0</v>
      </c>
      <c r="AR168" s="180">
        <f t="shared" si="458"/>
        <v>0</v>
      </c>
    </row>
    <row r="169" spans="2:44" x14ac:dyDescent="0.25">
      <c r="B169" s="178" t="s">
        <v>715</v>
      </c>
      <c r="C169" s="179" t="s">
        <v>716</v>
      </c>
      <c r="D1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0">
        <f t="shared" ref="F169:F177" si="467">D169+E169</f>
        <v>0</v>
      </c>
      <c r="G169" s="180"/>
      <c r="H169" s="180">
        <f t="shared" ref="H169:H177" si="468">F169-G169</f>
        <v>0</v>
      </c>
      <c r="I169" s="180"/>
      <c r="J169" s="180">
        <f t="shared" ref="J169:J177" si="469">F169-I169</f>
        <v>0</v>
      </c>
      <c r="K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0">
        <f t="shared" ref="AE169:AE177" si="470">AB169+AC169+AD169</f>
        <v>0</v>
      </c>
      <c r="AF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0">
        <f t="shared" ref="AI169:AI177" si="471">AF169+AG169+AH169</f>
        <v>0</v>
      </c>
      <c r="AJ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0">
        <f t="shared" ref="AM169:AM177" si="472">AJ169+AK169+AL169</f>
        <v>0</v>
      </c>
      <c r="AN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0">
        <f t="shared" ref="AQ169:AQ177" si="473">AN169+AO169+AP169</f>
        <v>0</v>
      </c>
      <c r="AR169" s="180">
        <f t="shared" ref="AR169:AR177" si="474">AE169+AI169+AM169+AQ169</f>
        <v>0</v>
      </c>
    </row>
    <row r="170" spans="2:44" x14ac:dyDescent="0.25">
      <c r="B170" s="178" t="s">
        <v>294</v>
      </c>
      <c r="C170" s="179" t="s">
        <v>178</v>
      </c>
      <c r="D1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0">
        <f t="shared" si="467"/>
        <v>0</v>
      </c>
      <c r="G170" s="180"/>
      <c r="H170" s="180">
        <f t="shared" si="468"/>
        <v>0</v>
      </c>
      <c r="I170" s="180"/>
      <c r="J170" s="180">
        <f t="shared" si="469"/>
        <v>0</v>
      </c>
      <c r="K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0">
        <f t="shared" si="470"/>
        <v>0</v>
      </c>
      <c r="AF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0">
        <f t="shared" si="471"/>
        <v>0</v>
      </c>
      <c r="AJ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0">
        <f t="shared" si="472"/>
        <v>0</v>
      </c>
      <c r="AN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0">
        <f t="shared" si="473"/>
        <v>0</v>
      </c>
      <c r="AR170" s="180">
        <f t="shared" si="474"/>
        <v>0</v>
      </c>
    </row>
    <row r="171" spans="2:44" x14ac:dyDescent="0.25">
      <c r="B171" s="178" t="s">
        <v>717</v>
      </c>
      <c r="C171" s="179" t="s">
        <v>718</v>
      </c>
      <c r="D1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39750</v>
      </c>
      <c r="E1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0">
        <f t="shared" si="467"/>
        <v>39750</v>
      </c>
      <c r="G171" s="180"/>
      <c r="H171" s="180">
        <f t="shared" si="468"/>
        <v>39750</v>
      </c>
      <c r="I171" s="180"/>
      <c r="J171" s="180">
        <f t="shared" si="469"/>
        <v>39750</v>
      </c>
      <c r="K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39750</v>
      </c>
      <c r="U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32250</v>
      </c>
      <c r="AD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0">
        <f t="shared" si="470"/>
        <v>32250</v>
      </c>
      <c r="AF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0">
        <f t="shared" si="471"/>
        <v>0</v>
      </c>
      <c r="AJ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M171" s="180">
        <f t="shared" si="472"/>
        <v>7500</v>
      </c>
      <c r="AN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0">
        <f t="shared" si="473"/>
        <v>0</v>
      </c>
      <c r="AR171" s="180">
        <f t="shared" si="474"/>
        <v>39750</v>
      </c>
    </row>
    <row r="172" spans="2:44" x14ac:dyDescent="0.25">
      <c r="B172" s="178" t="s">
        <v>719</v>
      </c>
      <c r="C172" s="179" t="s">
        <v>720</v>
      </c>
      <c r="D1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0">
        <f t="shared" si="467"/>
        <v>0</v>
      </c>
      <c r="G172" s="180"/>
      <c r="H172" s="180">
        <f t="shared" si="468"/>
        <v>0</v>
      </c>
      <c r="I172" s="180"/>
      <c r="J172" s="180">
        <f t="shared" si="469"/>
        <v>0</v>
      </c>
      <c r="K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0">
        <f t="shared" si="470"/>
        <v>0</v>
      </c>
      <c r="AF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0">
        <f t="shared" si="471"/>
        <v>0</v>
      </c>
      <c r="AJ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0">
        <f t="shared" si="472"/>
        <v>0</v>
      </c>
      <c r="AN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0">
        <f t="shared" si="473"/>
        <v>0</v>
      </c>
      <c r="AR172" s="180">
        <f t="shared" si="474"/>
        <v>0</v>
      </c>
    </row>
    <row r="173" spans="2:44" x14ac:dyDescent="0.25">
      <c r="B173" s="178" t="s">
        <v>721</v>
      </c>
      <c r="C173" s="179" t="s">
        <v>722</v>
      </c>
      <c r="D1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0">
        <f t="shared" si="467"/>
        <v>0</v>
      </c>
      <c r="G173" s="180"/>
      <c r="H173" s="180">
        <f t="shared" si="468"/>
        <v>0</v>
      </c>
      <c r="I173" s="180"/>
      <c r="J173" s="180">
        <f t="shared" si="469"/>
        <v>0</v>
      </c>
      <c r="K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0">
        <f t="shared" si="470"/>
        <v>0</v>
      </c>
      <c r="AF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0">
        <f t="shared" si="471"/>
        <v>0</v>
      </c>
      <c r="AJ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0">
        <f t="shared" si="472"/>
        <v>0</v>
      </c>
      <c r="AN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0">
        <f t="shared" si="473"/>
        <v>0</v>
      </c>
      <c r="AR173" s="180">
        <f t="shared" si="474"/>
        <v>0</v>
      </c>
    </row>
    <row r="174" spans="2:44" x14ac:dyDescent="0.25">
      <c r="B174" s="178" t="s">
        <v>723</v>
      </c>
      <c r="C174" s="179" t="s">
        <v>724</v>
      </c>
      <c r="D1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0">
        <f t="shared" si="467"/>
        <v>0</v>
      </c>
      <c r="G174" s="180"/>
      <c r="H174" s="180">
        <f t="shared" si="468"/>
        <v>0</v>
      </c>
      <c r="I174" s="180"/>
      <c r="J174" s="180">
        <f t="shared" si="469"/>
        <v>0</v>
      </c>
      <c r="K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0">
        <f t="shared" si="470"/>
        <v>0</v>
      </c>
      <c r="AF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0">
        <f t="shared" si="471"/>
        <v>0</v>
      </c>
      <c r="AJ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0">
        <f t="shared" si="472"/>
        <v>0</v>
      </c>
      <c r="AN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0">
        <f t="shared" si="473"/>
        <v>0</v>
      </c>
      <c r="AR174" s="180">
        <f t="shared" si="474"/>
        <v>0</v>
      </c>
    </row>
    <row r="175" spans="2:44" x14ac:dyDescent="0.25">
      <c r="B175" s="178" t="s">
        <v>725</v>
      </c>
      <c r="C175" s="179" t="s">
        <v>726</v>
      </c>
      <c r="D1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0">
        <f t="shared" si="467"/>
        <v>0</v>
      </c>
      <c r="G175" s="180"/>
      <c r="H175" s="180">
        <f t="shared" si="468"/>
        <v>0</v>
      </c>
      <c r="I175" s="180"/>
      <c r="J175" s="180">
        <f t="shared" si="469"/>
        <v>0</v>
      </c>
      <c r="K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0">
        <f t="shared" si="470"/>
        <v>0</v>
      </c>
      <c r="AF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0">
        <f t="shared" si="471"/>
        <v>0</v>
      </c>
      <c r="AJ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0">
        <f t="shared" si="472"/>
        <v>0</v>
      </c>
      <c r="AN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0">
        <f t="shared" si="473"/>
        <v>0</v>
      </c>
      <c r="AR175" s="180">
        <f t="shared" si="474"/>
        <v>0</v>
      </c>
    </row>
    <row r="176" spans="2:44" x14ac:dyDescent="0.25">
      <c r="B176" s="178" t="s">
        <v>295</v>
      </c>
      <c r="C176" s="179" t="s">
        <v>727</v>
      </c>
      <c r="D1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0">
        <f t="shared" si="467"/>
        <v>0</v>
      </c>
      <c r="G176" s="180"/>
      <c r="H176" s="180">
        <f t="shared" si="468"/>
        <v>0</v>
      </c>
      <c r="I176" s="180"/>
      <c r="J176" s="180">
        <f t="shared" si="469"/>
        <v>0</v>
      </c>
      <c r="K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0">
        <f t="shared" si="470"/>
        <v>0</v>
      </c>
      <c r="AF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0">
        <f t="shared" si="471"/>
        <v>0</v>
      </c>
      <c r="AJ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0">
        <f t="shared" si="472"/>
        <v>0</v>
      </c>
      <c r="AN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0">
        <f t="shared" si="473"/>
        <v>0</v>
      </c>
      <c r="AR176" s="180">
        <f t="shared" si="474"/>
        <v>0</v>
      </c>
    </row>
    <row r="177" spans="2:44" x14ac:dyDescent="0.25">
      <c r="B177" s="178" t="s">
        <v>728</v>
      </c>
      <c r="C177" s="179" t="s">
        <v>729</v>
      </c>
      <c r="D1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0">
        <f t="shared" si="467"/>
        <v>0</v>
      </c>
      <c r="G177" s="180"/>
      <c r="H177" s="180">
        <f t="shared" si="468"/>
        <v>0</v>
      </c>
      <c r="I177" s="180"/>
      <c r="J177" s="180">
        <f t="shared" si="469"/>
        <v>0</v>
      </c>
      <c r="K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0">
        <f t="shared" si="470"/>
        <v>0</v>
      </c>
      <c r="AF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0">
        <f t="shared" si="471"/>
        <v>0</v>
      </c>
      <c r="AJ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0">
        <f t="shared" si="472"/>
        <v>0</v>
      </c>
      <c r="AN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0">
        <f t="shared" si="473"/>
        <v>0</v>
      </c>
      <c r="AR177" s="180">
        <f t="shared" si="474"/>
        <v>0</v>
      </c>
    </row>
    <row r="178" spans="2:44" x14ac:dyDescent="0.25">
      <c r="B178" s="178" t="s">
        <v>296</v>
      </c>
      <c r="C178" s="179" t="s">
        <v>730</v>
      </c>
      <c r="D1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0">
        <f t="shared" ref="F178:F185" si="475">D178+E178</f>
        <v>0</v>
      </c>
      <c r="G178" s="180"/>
      <c r="H178" s="180">
        <f t="shared" ref="H178:H185" si="476">F178-G178</f>
        <v>0</v>
      </c>
      <c r="I178" s="180"/>
      <c r="J178" s="180">
        <f t="shared" ref="J178:J185" si="477">F178-I178</f>
        <v>0</v>
      </c>
      <c r="K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0">
        <f t="shared" ref="AE178:AE185" si="478">AB178+AC178+AD178</f>
        <v>0</v>
      </c>
      <c r="AF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0">
        <f t="shared" ref="AI178:AI185" si="479">AF178+AG178+AH178</f>
        <v>0</v>
      </c>
      <c r="AJ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0">
        <f t="shared" ref="AM178:AM185" si="480">AJ178+AK178+AL178</f>
        <v>0</v>
      </c>
      <c r="AN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0">
        <f t="shared" ref="AQ178:AQ185" si="481">AN178+AO178+AP178</f>
        <v>0</v>
      </c>
      <c r="AR178" s="180">
        <f t="shared" ref="AR178:AR185" si="482">AE178+AI178+AM178+AQ178</f>
        <v>0</v>
      </c>
    </row>
    <row r="179" spans="2:44" x14ac:dyDescent="0.25">
      <c r="B179" s="178" t="s">
        <v>731</v>
      </c>
      <c r="C179" s="179" t="s">
        <v>730</v>
      </c>
      <c r="D1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v>
      </c>
      <c r="E1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0">
        <f t="shared" si="475"/>
        <v>7000</v>
      </c>
      <c r="G179" s="180"/>
      <c r="H179" s="180">
        <f t="shared" si="476"/>
        <v>7000</v>
      </c>
      <c r="I179" s="180"/>
      <c r="J179" s="180">
        <f t="shared" si="477"/>
        <v>7000</v>
      </c>
      <c r="K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7000</v>
      </c>
      <c r="U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v>
      </c>
      <c r="AD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0">
        <f t="shared" si="478"/>
        <v>7000</v>
      </c>
      <c r="AF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0">
        <f t="shared" si="479"/>
        <v>0</v>
      </c>
      <c r="AJ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0">
        <f t="shared" si="480"/>
        <v>0</v>
      </c>
      <c r="AN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0">
        <f t="shared" si="481"/>
        <v>0</v>
      </c>
      <c r="AR179" s="180">
        <f t="shared" si="482"/>
        <v>7000</v>
      </c>
    </row>
    <row r="180" spans="2:44" x14ac:dyDescent="0.25">
      <c r="B180" s="178" t="s">
        <v>732</v>
      </c>
      <c r="C180" s="179" t="s">
        <v>733</v>
      </c>
      <c r="D1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0">
        <f t="shared" si="475"/>
        <v>0</v>
      </c>
      <c r="G180" s="180"/>
      <c r="H180" s="180">
        <f t="shared" si="476"/>
        <v>0</v>
      </c>
      <c r="I180" s="180"/>
      <c r="J180" s="180">
        <f t="shared" si="477"/>
        <v>0</v>
      </c>
      <c r="K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0">
        <f t="shared" si="478"/>
        <v>0</v>
      </c>
      <c r="AF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0">
        <f t="shared" si="479"/>
        <v>0</v>
      </c>
      <c r="AJ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0">
        <f t="shared" si="480"/>
        <v>0</v>
      </c>
      <c r="AN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0">
        <f t="shared" si="481"/>
        <v>0</v>
      </c>
      <c r="AR180" s="180">
        <f t="shared" si="482"/>
        <v>0</v>
      </c>
    </row>
    <row r="181" spans="2:44" x14ac:dyDescent="0.25">
      <c r="B181" s="178" t="s">
        <v>734</v>
      </c>
      <c r="C181" s="179" t="s">
        <v>735</v>
      </c>
      <c r="D1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0">
        <f t="shared" si="475"/>
        <v>0</v>
      </c>
      <c r="G181" s="180"/>
      <c r="H181" s="180">
        <f t="shared" si="476"/>
        <v>0</v>
      </c>
      <c r="I181" s="180"/>
      <c r="J181" s="180">
        <f t="shared" si="477"/>
        <v>0</v>
      </c>
      <c r="K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0">
        <f t="shared" si="478"/>
        <v>0</v>
      </c>
      <c r="AF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0">
        <f t="shared" si="479"/>
        <v>0</v>
      </c>
      <c r="AJ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0">
        <f t="shared" si="480"/>
        <v>0</v>
      </c>
      <c r="AN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0">
        <f t="shared" si="481"/>
        <v>0</v>
      </c>
      <c r="AR181" s="180">
        <f t="shared" si="482"/>
        <v>0</v>
      </c>
    </row>
    <row r="182" spans="2:44" x14ac:dyDescent="0.25">
      <c r="B182" s="178" t="s">
        <v>297</v>
      </c>
      <c r="C182" s="179" t="s">
        <v>736</v>
      </c>
      <c r="D1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0">
        <f t="shared" si="475"/>
        <v>0</v>
      </c>
      <c r="G182" s="180"/>
      <c r="H182" s="180">
        <f t="shared" si="476"/>
        <v>0</v>
      </c>
      <c r="I182" s="180"/>
      <c r="J182" s="180">
        <f t="shared" si="477"/>
        <v>0</v>
      </c>
      <c r="K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0">
        <f t="shared" si="478"/>
        <v>0</v>
      </c>
      <c r="AF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0">
        <f t="shared" si="479"/>
        <v>0</v>
      </c>
      <c r="AJ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0">
        <f t="shared" si="480"/>
        <v>0</v>
      </c>
      <c r="AN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0">
        <f t="shared" si="481"/>
        <v>0</v>
      </c>
      <c r="AR182" s="180">
        <f t="shared" si="482"/>
        <v>0</v>
      </c>
    </row>
    <row r="183" spans="2:44" x14ac:dyDescent="0.25">
      <c r="B183" s="178" t="s">
        <v>737</v>
      </c>
      <c r="C183" s="179" t="s">
        <v>736</v>
      </c>
      <c r="D1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0">
        <f t="shared" si="475"/>
        <v>0</v>
      </c>
      <c r="G183" s="180"/>
      <c r="H183" s="180">
        <f t="shared" si="476"/>
        <v>0</v>
      </c>
      <c r="I183" s="180"/>
      <c r="J183" s="180">
        <f t="shared" si="477"/>
        <v>0</v>
      </c>
      <c r="K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0">
        <f t="shared" si="478"/>
        <v>0</v>
      </c>
      <c r="AF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0">
        <f t="shared" si="479"/>
        <v>0</v>
      </c>
      <c r="AJ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0">
        <f t="shared" si="480"/>
        <v>0</v>
      </c>
      <c r="AN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0">
        <f t="shared" si="481"/>
        <v>0</v>
      </c>
      <c r="AR183" s="180">
        <f t="shared" si="482"/>
        <v>0</v>
      </c>
    </row>
    <row r="184" spans="2:44" x14ac:dyDescent="0.25">
      <c r="B184" s="178" t="s">
        <v>738</v>
      </c>
      <c r="C184" s="179" t="s">
        <v>739</v>
      </c>
      <c r="D1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0">
        <f t="shared" si="475"/>
        <v>0</v>
      </c>
      <c r="G184" s="180"/>
      <c r="H184" s="180">
        <f t="shared" si="476"/>
        <v>0</v>
      </c>
      <c r="I184" s="180"/>
      <c r="J184" s="180">
        <f t="shared" si="477"/>
        <v>0</v>
      </c>
      <c r="K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0">
        <f t="shared" si="478"/>
        <v>0</v>
      </c>
      <c r="AF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0">
        <f t="shared" si="479"/>
        <v>0</v>
      </c>
      <c r="AJ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0">
        <f t="shared" si="480"/>
        <v>0</v>
      </c>
      <c r="AN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0">
        <f t="shared" si="481"/>
        <v>0</v>
      </c>
      <c r="AR184" s="180">
        <f t="shared" si="482"/>
        <v>0</v>
      </c>
    </row>
    <row r="185" spans="2:44" x14ac:dyDescent="0.25">
      <c r="B185" s="178" t="s">
        <v>740</v>
      </c>
      <c r="C185" s="179" t="s">
        <v>741</v>
      </c>
      <c r="D1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0">
        <f t="shared" si="475"/>
        <v>0</v>
      </c>
      <c r="G185" s="180"/>
      <c r="H185" s="180">
        <f t="shared" si="476"/>
        <v>0</v>
      </c>
      <c r="I185" s="180"/>
      <c r="J185" s="180">
        <f t="shared" si="477"/>
        <v>0</v>
      </c>
      <c r="K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0">
        <f t="shared" si="478"/>
        <v>0</v>
      </c>
      <c r="AF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0">
        <f t="shared" si="479"/>
        <v>0</v>
      </c>
      <c r="AJ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0">
        <f t="shared" si="480"/>
        <v>0</v>
      </c>
      <c r="AN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0">
        <f t="shared" si="481"/>
        <v>0</v>
      </c>
      <c r="AR185" s="180">
        <f t="shared" si="482"/>
        <v>0</v>
      </c>
    </row>
    <row r="186" spans="2:44" x14ac:dyDescent="0.25">
      <c r="B186" s="178" t="s">
        <v>298</v>
      </c>
      <c r="C186" s="179" t="s">
        <v>742</v>
      </c>
      <c r="D1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0">
        <f t="shared" ref="F186:F189" si="483">D186+E186</f>
        <v>0</v>
      </c>
      <c r="G186" s="180"/>
      <c r="H186" s="180">
        <f t="shared" ref="H186:H189" si="484">F186-G186</f>
        <v>0</v>
      </c>
      <c r="I186" s="180"/>
      <c r="J186" s="180">
        <f t="shared" ref="J186:J189" si="485">F186-I186</f>
        <v>0</v>
      </c>
      <c r="K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0">
        <f t="shared" ref="AE186:AE189" si="486">AB186+AC186+AD186</f>
        <v>0</v>
      </c>
      <c r="AF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0">
        <f t="shared" ref="AI186:AI189" si="487">AF186+AG186+AH186</f>
        <v>0</v>
      </c>
      <c r="AJ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0">
        <f t="shared" ref="AM186:AM189" si="488">AJ186+AK186+AL186</f>
        <v>0</v>
      </c>
      <c r="AN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0">
        <f t="shared" ref="AQ186:AQ189" si="489">AN186+AO186+AP186</f>
        <v>0</v>
      </c>
      <c r="AR186" s="180">
        <f t="shared" ref="AR186:AR189" si="490">AE186+AI186+AM186+AQ186</f>
        <v>0</v>
      </c>
    </row>
    <row r="187" spans="2:44" x14ac:dyDescent="0.25">
      <c r="B187" s="178" t="s">
        <v>743</v>
      </c>
      <c r="C187" s="179" t="s">
        <v>744</v>
      </c>
      <c r="D1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11500</v>
      </c>
      <c r="E1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0">
        <f t="shared" si="483"/>
        <v>11500</v>
      </c>
      <c r="G187" s="180"/>
      <c r="H187" s="180">
        <f t="shared" si="484"/>
        <v>11500</v>
      </c>
      <c r="I187" s="180"/>
      <c r="J187" s="180">
        <f t="shared" si="485"/>
        <v>11500</v>
      </c>
      <c r="K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11500</v>
      </c>
      <c r="U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11500</v>
      </c>
      <c r="AD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0">
        <f t="shared" si="486"/>
        <v>11500</v>
      </c>
      <c r="AF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0">
        <f t="shared" si="487"/>
        <v>0</v>
      </c>
      <c r="AJ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0">
        <f t="shared" si="488"/>
        <v>0</v>
      </c>
      <c r="AN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0">
        <f t="shared" si="489"/>
        <v>0</v>
      </c>
      <c r="AR187" s="180">
        <f t="shared" si="490"/>
        <v>11500</v>
      </c>
    </row>
    <row r="188" spans="2:44" x14ac:dyDescent="0.25">
      <c r="B188" s="178" t="s">
        <v>745</v>
      </c>
      <c r="C188" s="179" t="s">
        <v>746</v>
      </c>
      <c r="D1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0">
        <f t="shared" si="483"/>
        <v>0</v>
      </c>
      <c r="G188" s="180"/>
      <c r="H188" s="180">
        <f t="shared" si="484"/>
        <v>0</v>
      </c>
      <c r="I188" s="180"/>
      <c r="J188" s="180">
        <f t="shared" si="485"/>
        <v>0</v>
      </c>
      <c r="K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0">
        <f t="shared" si="486"/>
        <v>0</v>
      </c>
      <c r="AF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0">
        <f t="shared" si="487"/>
        <v>0</v>
      </c>
      <c r="AJ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0">
        <f t="shared" si="488"/>
        <v>0</v>
      </c>
      <c r="AN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0">
        <f t="shared" si="489"/>
        <v>0</v>
      </c>
      <c r="AR188" s="180">
        <f t="shared" si="490"/>
        <v>0</v>
      </c>
    </row>
    <row r="189" spans="2:44" x14ac:dyDescent="0.25">
      <c r="B189" s="178" t="s">
        <v>747</v>
      </c>
      <c r="C189" s="179" t="s">
        <v>748</v>
      </c>
      <c r="D1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0">
        <f t="shared" si="483"/>
        <v>0</v>
      </c>
      <c r="G189" s="180"/>
      <c r="H189" s="180">
        <f t="shared" si="484"/>
        <v>0</v>
      </c>
      <c r="I189" s="180"/>
      <c r="J189" s="180">
        <f t="shared" si="485"/>
        <v>0</v>
      </c>
      <c r="K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0">
        <f t="shared" si="486"/>
        <v>0</v>
      </c>
      <c r="AF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0">
        <f t="shared" si="487"/>
        <v>0</v>
      </c>
      <c r="AJ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0">
        <f t="shared" si="488"/>
        <v>0</v>
      </c>
      <c r="AN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0">
        <f t="shared" si="489"/>
        <v>0</v>
      </c>
      <c r="AR189" s="180">
        <f t="shared" si="490"/>
        <v>0</v>
      </c>
    </row>
    <row r="190" spans="2:44" x14ac:dyDescent="0.25">
      <c r="B190" s="187" t="s">
        <v>299</v>
      </c>
      <c r="C190" s="188" t="s">
        <v>179</v>
      </c>
      <c r="D190" s="189">
        <f>D191+D199</f>
        <v>1041764</v>
      </c>
      <c r="E190" s="189">
        <f>E191+E199</f>
        <v>0</v>
      </c>
      <c r="F190" s="189">
        <f t="shared" si="300"/>
        <v>1041764</v>
      </c>
      <c r="G190" s="189">
        <f>G191+G199</f>
        <v>0</v>
      </c>
      <c r="H190" s="189">
        <f t="shared" si="4"/>
        <v>1041764</v>
      </c>
      <c r="I190" s="189">
        <f>I191+I199</f>
        <v>0</v>
      </c>
      <c r="J190" s="189">
        <f t="shared" si="5"/>
        <v>1041764</v>
      </c>
      <c r="K190" s="189">
        <f>K191+K199</f>
        <v>0</v>
      </c>
      <c r="L190" s="189">
        <f t="shared" ref="L190:AA190" si="491">L191+L199</f>
        <v>0</v>
      </c>
      <c r="M190" s="189">
        <f t="shared" si="491"/>
        <v>0</v>
      </c>
      <c r="N190" s="189">
        <f t="shared" si="491"/>
        <v>0</v>
      </c>
      <c r="O190" s="189">
        <f t="shared" si="491"/>
        <v>0</v>
      </c>
      <c r="P190" s="189">
        <f t="shared" si="491"/>
        <v>0</v>
      </c>
      <c r="Q190" s="189">
        <f t="shared" si="491"/>
        <v>0</v>
      </c>
      <c r="R190" s="189">
        <f t="shared" si="491"/>
        <v>0</v>
      </c>
      <c r="S190" s="189">
        <f t="shared" si="491"/>
        <v>0</v>
      </c>
      <c r="T190" s="189">
        <f t="shared" si="491"/>
        <v>877700</v>
      </c>
      <c r="U190" s="189">
        <f t="shared" si="491"/>
        <v>0</v>
      </c>
      <c r="V190" s="189">
        <f t="shared" si="491"/>
        <v>0</v>
      </c>
      <c r="W190" s="189">
        <f t="shared" si="491"/>
        <v>0</v>
      </c>
      <c r="X190" s="189">
        <f t="shared" si="491"/>
        <v>0</v>
      </c>
      <c r="Y190" s="189">
        <f t="shared" ref="Y190:Z190" si="492">Y191+Y199</f>
        <v>0</v>
      </c>
      <c r="Z190" s="189">
        <f t="shared" si="492"/>
        <v>0</v>
      </c>
      <c r="AA190" s="189">
        <f t="shared" si="491"/>
        <v>0</v>
      </c>
      <c r="AB190" s="189">
        <f t="shared" ref="AB190" si="493">AB191+AB199</f>
        <v>0</v>
      </c>
      <c r="AC190" s="189">
        <f t="shared" ref="AC190" si="494">AC191+AC199</f>
        <v>254800</v>
      </c>
      <c r="AD190" s="189">
        <f t="shared" ref="AD190" si="495">AD191+AD199</f>
        <v>0</v>
      </c>
      <c r="AE190" s="189">
        <f t="shared" si="9"/>
        <v>254800</v>
      </c>
      <c r="AF190" s="189">
        <f t="shared" ref="AF190" si="496">AF191+AF199</f>
        <v>0</v>
      </c>
      <c r="AG190" s="189">
        <f t="shared" ref="AG190" si="497">AG191+AG199</f>
        <v>0</v>
      </c>
      <c r="AH190" s="189">
        <f t="shared" ref="AH190" si="498">AH191+AH199</f>
        <v>0</v>
      </c>
      <c r="AI190" s="189">
        <f t="shared" si="10"/>
        <v>0</v>
      </c>
      <c r="AJ190" s="189">
        <f t="shared" ref="AJ190" si="499">AJ191+AJ199</f>
        <v>0</v>
      </c>
      <c r="AK190" s="189">
        <f t="shared" ref="AK190" si="500">AK191+AK199</f>
        <v>0</v>
      </c>
      <c r="AL190" s="189">
        <f t="shared" ref="AL190" si="501">AL191+AL199</f>
        <v>0</v>
      </c>
      <c r="AM190" s="189">
        <f t="shared" si="11"/>
        <v>0</v>
      </c>
      <c r="AN190" s="189">
        <f t="shared" ref="AN190" si="502">AN191+AN199</f>
        <v>0</v>
      </c>
      <c r="AO190" s="189">
        <f t="shared" ref="AO190" si="503">AO191+AO199</f>
        <v>0</v>
      </c>
      <c r="AP190" s="189">
        <f t="shared" ref="AP190" si="504">AP191+AP199</f>
        <v>0</v>
      </c>
      <c r="AQ190" s="189">
        <f t="shared" si="12"/>
        <v>0</v>
      </c>
      <c r="AR190" s="189">
        <f t="shared" si="13"/>
        <v>254800</v>
      </c>
    </row>
    <row r="191" spans="2:44" x14ac:dyDescent="0.25">
      <c r="B191" s="187" t="s">
        <v>300</v>
      </c>
      <c r="C191" s="188" t="s">
        <v>180</v>
      </c>
      <c r="D191" s="189">
        <f>SUM(D192:D198)</f>
        <v>651000</v>
      </c>
      <c r="E191" s="189">
        <f>SUM(E192:E198)</f>
        <v>0</v>
      </c>
      <c r="F191" s="189">
        <f>D191+E191</f>
        <v>651000</v>
      </c>
      <c r="G191" s="189">
        <f>SUM(G192:G198)</f>
        <v>0</v>
      </c>
      <c r="H191" s="189">
        <f>F191-G191</f>
        <v>651000</v>
      </c>
      <c r="I191" s="189">
        <f>SUM(I192:I198)</f>
        <v>0</v>
      </c>
      <c r="J191" s="189">
        <f>F191-I191</f>
        <v>651000</v>
      </c>
      <c r="K191" s="189">
        <f t="shared" ref="K191:AD191" si="505">SUM(K192:K198)</f>
        <v>0</v>
      </c>
      <c r="L191" s="189">
        <f t="shared" si="505"/>
        <v>0</v>
      </c>
      <c r="M191" s="189">
        <f t="shared" si="505"/>
        <v>0</v>
      </c>
      <c r="N191" s="189">
        <f t="shared" si="505"/>
        <v>0</v>
      </c>
      <c r="O191" s="189">
        <f t="shared" si="505"/>
        <v>0</v>
      </c>
      <c r="P191" s="189">
        <f t="shared" ref="P191:Q191" si="506">SUM(P192:P198)</f>
        <v>0</v>
      </c>
      <c r="Q191" s="189">
        <f t="shared" si="506"/>
        <v>0</v>
      </c>
      <c r="R191" s="189">
        <f t="shared" si="505"/>
        <v>0</v>
      </c>
      <c r="S191" s="189">
        <f t="shared" si="505"/>
        <v>0</v>
      </c>
      <c r="T191" s="189">
        <f t="shared" ref="T191" si="507">SUM(T192:T198)</f>
        <v>591000</v>
      </c>
      <c r="U191" s="189">
        <f t="shared" si="505"/>
        <v>0</v>
      </c>
      <c r="V191" s="189">
        <f t="shared" si="505"/>
        <v>0</v>
      </c>
      <c r="W191" s="189">
        <f t="shared" ref="W191" si="508">SUM(W192:W198)</f>
        <v>0</v>
      </c>
      <c r="X191" s="189">
        <f t="shared" si="505"/>
        <v>0</v>
      </c>
      <c r="Y191" s="189">
        <f t="shared" ref="Y191:Z191" si="509">SUM(Y192:Y198)</f>
        <v>0</v>
      </c>
      <c r="Z191" s="189">
        <f t="shared" si="509"/>
        <v>0</v>
      </c>
      <c r="AA191" s="189">
        <f t="shared" si="505"/>
        <v>0</v>
      </c>
      <c r="AB191" s="189">
        <f t="shared" si="505"/>
        <v>0</v>
      </c>
      <c r="AC191" s="189">
        <f t="shared" si="505"/>
        <v>120000</v>
      </c>
      <c r="AD191" s="189">
        <f t="shared" si="505"/>
        <v>0</v>
      </c>
      <c r="AE191" s="189">
        <f>AB191+AC191+AD191</f>
        <v>120000</v>
      </c>
      <c r="AF191" s="189">
        <f>SUM(AF192:AF198)</f>
        <v>0</v>
      </c>
      <c r="AG191" s="189">
        <f>SUM(AG192:AG198)</f>
        <v>0</v>
      </c>
      <c r="AH191" s="189">
        <f>SUM(AH192:AH198)</f>
        <v>0</v>
      </c>
      <c r="AI191" s="189">
        <f>AF191+AG191+AH191</f>
        <v>0</v>
      </c>
      <c r="AJ191" s="189">
        <f>SUM(AJ192:AJ198)</f>
        <v>0</v>
      </c>
      <c r="AK191" s="189">
        <f>SUM(AK192:AK198)</f>
        <v>0</v>
      </c>
      <c r="AL191" s="189">
        <f>SUM(AL192:AL198)</f>
        <v>0</v>
      </c>
      <c r="AM191" s="189">
        <f>AJ191+AK191+AL191</f>
        <v>0</v>
      </c>
      <c r="AN191" s="189">
        <f>SUM(AN192:AN198)</f>
        <v>0</v>
      </c>
      <c r="AO191" s="189">
        <f>SUM(AO192:AO198)</f>
        <v>0</v>
      </c>
      <c r="AP191" s="189">
        <f>SUM(AP192:AP198)</f>
        <v>0</v>
      </c>
      <c r="AQ191" s="189">
        <f>AN191+AO191+AP191</f>
        <v>0</v>
      </c>
      <c r="AR191" s="189">
        <f>AE191+AI191+AM191+AQ191</f>
        <v>120000</v>
      </c>
    </row>
    <row r="192" spans="2:44" x14ac:dyDescent="0.25">
      <c r="B192" s="178" t="s">
        <v>306</v>
      </c>
      <c r="C192" s="179" t="s">
        <v>186</v>
      </c>
      <c r="D1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0">
        <f t="shared" ref="F192:F194" si="510">D192+E192</f>
        <v>0</v>
      </c>
      <c r="G192" s="180"/>
      <c r="H192" s="180">
        <f>F192-G192</f>
        <v>0</v>
      </c>
      <c r="I192" s="180"/>
      <c r="J192" s="180">
        <f>F192-I192</f>
        <v>0</v>
      </c>
      <c r="K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0">
        <f>AB192+AC192+AD192</f>
        <v>0</v>
      </c>
      <c r="AF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0">
        <f>AF192+AG192+AH192</f>
        <v>0</v>
      </c>
      <c r="AJ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0">
        <f>AJ192+AK192+AL192</f>
        <v>0</v>
      </c>
      <c r="AN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0">
        <f>AN192+AO192+AP192</f>
        <v>0</v>
      </c>
      <c r="AR192" s="180">
        <f>AE192+AI192+AM192+AQ192</f>
        <v>0</v>
      </c>
    </row>
    <row r="193" spans="2:44" x14ac:dyDescent="0.25">
      <c r="B193" s="178" t="s">
        <v>749</v>
      </c>
      <c r="C193" s="179" t="s">
        <v>750</v>
      </c>
      <c r="D1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0">
        <f t="shared" ref="F193" si="511">D193+E193</f>
        <v>0</v>
      </c>
      <c r="G193" s="180"/>
      <c r="H193" s="180">
        <f t="shared" ref="H193" si="512">F193-G193</f>
        <v>0</v>
      </c>
      <c r="I193" s="180"/>
      <c r="J193" s="180">
        <f t="shared" ref="J193" si="513">F193-I193</f>
        <v>0</v>
      </c>
      <c r="K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0">
        <f t="shared" ref="AE193" si="514">AB193+AC193+AD193</f>
        <v>0</v>
      </c>
      <c r="AF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0">
        <f t="shared" ref="AI193" si="515">AF193+AG193+AH193</f>
        <v>0</v>
      </c>
      <c r="AJ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0">
        <f t="shared" ref="AM193" si="516">AJ193+AK193+AL193</f>
        <v>0</v>
      </c>
      <c r="AN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0">
        <f t="shared" ref="AQ193" si="517">AN193+AO193+AP193</f>
        <v>0</v>
      </c>
      <c r="AR193" s="180">
        <f t="shared" ref="AR193" si="518">AE193+AI193+AM193+AQ193</f>
        <v>0</v>
      </c>
    </row>
    <row r="194" spans="2:44" x14ac:dyDescent="0.25">
      <c r="B194" s="178" t="s">
        <v>751</v>
      </c>
      <c r="C194" s="179" t="s">
        <v>752</v>
      </c>
      <c r="D1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0">
        <f t="shared" si="510"/>
        <v>0</v>
      </c>
      <c r="G194" s="180"/>
      <c r="H194" s="180">
        <f>F194-G194</f>
        <v>0</v>
      </c>
      <c r="I194" s="180"/>
      <c r="J194" s="180">
        <f>F194-I194</f>
        <v>0</v>
      </c>
      <c r="K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0">
        <f>AB194+AC194+AD194</f>
        <v>0</v>
      </c>
      <c r="AF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0">
        <f>AF194+AG194+AH194</f>
        <v>0</v>
      </c>
      <c r="AJ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0">
        <f>AJ194+AK194+AL194</f>
        <v>0</v>
      </c>
      <c r="AN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0">
        <f>AN194+AO194+AP194</f>
        <v>0</v>
      </c>
      <c r="AR194" s="180">
        <f>AE194+AI194+AM194+AQ194</f>
        <v>0</v>
      </c>
    </row>
    <row r="195" spans="2:44" x14ac:dyDescent="0.25">
      <c r="B195" s="178" t="s">
        <v>753</v>
      </c>
      <c r="C195" s="179" t="s">
        <v>754</v>
      </c>
      <c r="D1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0">
        <f>D195+E195</f>
        <v>0</v>
      </c>
      <c r="G195" s="180"/>
      <c r="H195" s="180">
        <f t="shared" ref="H195:H196" si="519">F195-G195</f>
        <v>0</v>
      </c>
      <c r="I195" s="180"/>
      <c r="J195" s="180">
        <f t="shared" ref="J195:J196" si="520">F195-I195</f>
        <v>0</v>
      </c>
      <c r="K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0">
        <f t="shared" ref="AE195:AE196" si="521">AB195+AC195+AD195</f>
        <v>0</v>
      </c>
      <c r="AF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0">
        <f t="shared" ref="AI195:AI196" si="522">AF195+AG195+AH195</f>
        <v>0</v>
      </c>
      <c r="AJ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0">
        <f t="shared" ref="AM195:AM196" si="523">AJ195+AK195+AL195</f>
        <v>0</v>
      </c>
      <c r="AN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0">
        <f t="shared" ref="AQ195:AQ196" si="524">AN195+AO195+AP195</f>
        <v>0</v>
      </c>
      <c r="AR195" s="180">
        <f t="shared" ref="AR195:AR196" si="525">AE195+AI195+AM195+AQ195</f>
        <v>0</v>
      </c>
    </row>
    <row r="196" spans="2:44" x14ac:dyDescent="0.25">
      <c r="B196" s="178" t="s">
        <v>755</v>
      </c>
      <c r="C196" s="179" t="s">
        <v>756</v>
      </c>
      <c r="D1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651000</v>
      </c>
      <c r="E1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0">
        <f t="shared" ref="F196" si="526">D196+E196</f>
        <v>651000</v>
      </c>
      <c r="G196" s="180"/>
      <c r="H196" s="180">
        <f t="shared" si="519"/>
        <v>651000</v>
      </c>
      <c r="I196" s="180"/>
      <c r="J196" s="180">
        <f t="shared" si="520"/>
        <v>651000</v>
      </c>
      <c r="K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591000</v>
      </c>
      <c r="U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D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0">
        <f t="shared" si="521"/>
        <v>120000</v>
      </c>
      <c r="AF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0">
        <f t="shared" si="522"/>
        <v>0</v>
      </c>
      <c r="AJ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0">
        <f t="shared" si="523"/>
        <v>0</v>
      </c>
      <c r="AN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0">
        <f t="shared" si="524"/>
        <v>0</v>
      </c>
      <c r="AR196" s="180">
        <f t="shared" si="525"/>
        <v>120000</v>
      </c>
    </row>
    <row r="197" spans="2:44" x14ac:dyDescent="0.25">
      <c r="B197" s="178" t="s">
        <v>757</v>
      </c>
      <c r="C197" s="179" t="s">
        <v>758</v>
      </c>
      <c r="D1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0">
        <f t="shared" ref="F197" si="527">D197+E197</f>
        <v>0</v>
      </c>
      <c r="G197" s="180"/>
      <c r="H197" s="180">
        <f>F197-G197</f>
        <v>0</v>
      </c>
      <c r="I197" s="180"/>
      <c r="J197" s="180">
        <f>F197-I197</f>
        <v>0</v>
      </c>
      <c r="K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0">
        <f>AB197+AC197+AD197</f>
        <v>0</v>
      </c>
      <c r="AF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0">
        <f>AF197+AG197+AH197</f>
        <v>0</v>
      </c>
      <c r="AJ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0">
        <f>AJ197+AK197+AL197</f>
        <v>0</v>
      </c>
      <c r="AN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0">
        <f>AN197+AO197+AP197</f>
        <v>0</v>
      </c>
      <c r="AR197" s="180">
        <f>AE197+AI197+AM197+AQ197</f>
        <v>0</v>
      </c>
    </row>
    <row r="198" spans="2:44" x14ac:dyDescent="0.25">
      <c r="B198" s="178" t="s">
        <v>759</v>
      </c>
      <c r="C198" s="179" t="s">
        <v>760</v>
      </c>
      <c r="D1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0">
        <f>D198+E198</f>
        <v>0</v>
      </c>
      <c r="G198" s="180"/>
      <c r="H198" s="180">
        <f t="shared" ref="H198" si="528">F198-G198</f>
        <v>0</v>
      </c>
      <c r="I198" s="180"/>
      <c r="J198" s="180">
        <f t="shared" ref="J198" si="529">F198-I198</f>
        <v>0</v>
      </c>
      <c r="K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0">
        <f t="shared" ref="AE198" si="530">AB198+AC198+AD198</f>
        <v>0</v>
      </c>
      <c r="AF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0">
        <f t="shared" ref="AI198" si="531">AF198+AG198+AH198</f>
        <v>0</v>
      </c>
      <c r="AJ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0">
        <f t="shared" ref="AM198" si="532">AJ198+AK198+AL198</f>
        <v>0</v>
      </c>
      <c r="AN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0">
        <f t="shared" ref="AQ198" si="533">AN198+AO198+AP198</f>
        <v>0</v>
      </c>
      <c r="AR198" s="180">
        <f t="shared" ref="AR198" si="534">AE198+AI198+AM198+AQ198</f>
        <v>0</v>
      </c>
    </row>
    <row r="199" spans="2:44" x14ac:dyDescent="0.25">
      <c r="B199" s="187" t="s">
        <v>301</v>
      </c>
      <c r="C199" s="188" t="s">
        <v>181</v>
      </c>
      <c r="D199" s="189">
        <f>SUM(D200:D206)</f>
        <v>390764</v>
      </c>
      <c r="E199" s="189">
        <f>SUM(E200:E206)</f>
        <v>0</v>
      </c>
      <c r="F199" s="189">
        <f>D199+E199</f>
        <v>390764</v>
      </c>
      <c r="G199" s="189">
        <f t="shared" ref="G199:I199" si="535">SUM(G200:G206)</f>
        <v>0</v>
      </c>
      <c r="H199" s="189">
        <f>F199-G199</f>
        <v>390764</v>
      </c>
      <c r="I199" s="189">
        <f t="shared" si="535"/>
        <v>0</v>
      </c>
      <c r="J199" s="189">
        <f>F199-I199</f>
        <v>390764</v>
      </c>
      <c r="K199" s="189">
        <f t="shared" ref="K199:AP199" si="536">SUM(K200:K206)</f>
        <v>0</v>
      </c>
      <c r="L199" s="189">
        <f t="shared" si="536"/>
        <v>0</v>
      </c>
      <c r="M199" s="189">
        <f t="shared" si="536"/>
        <v>0</v>
      </c>
      <c r="N199" s="189">
        <f t="shared" si="536"/>
        <v>0</v>
      </c>
      <c r="O199" s="189">
        <f t="shared" si="536"/>
        <v>0</v>
      </c>
      <c r="P199" s="189">
        <f t="shared" ref="P199:Q199" si="537">SUM(P200:P206)</f>
        <v>0</v>
      </c>
      <c r="Q199" s="189">
        <f t="shared" si="537"/>
        <v>0</v>
      </c>
      <c r="R199" s="189">
        <f t="shared" si="536"/>
        <v>0</v>
      </c>
      <c r="S199" s="189">
        <f t="shared" si="536"/>
        <v>0</v>
      </c>
      <c r="T199" s="189">
        <f t="shared" ref="T199" si="538">SUM(T200:T206)</f>
        <v>286700</v>
      </c>
      <c r="U199" s="189">
        <f t="shared" si="536"/>
        <v>0</v>
      </c>
      <c r="V199" s="189">
        <f t="shared" si="536"/>
        <v>0</v>
      </c>
      <c r="W199" s="189">
        <f t="shared" ref="W199" si="539">SUM(W200:W206)</f>
        <v>0</v>
      </c>
      <c r="X199" s="189">
        <f t="shared" si="536"/>
        <v>0</v>
      </c>
      <c r="Y199" s="189">
        <f t="shared" ref="Y199:Z199" si="540">SUM(Y200:Y206)</f>
        <v>0</v>
      </c>
      <c r="Z199" s="189">
        <f t="shared" si="540"/>
        <v>0</v>
      </c>
      <c r="AA199" s="189">
        <f t="shared" si="536"/>
        <v>0</v>
      </c>
      <c r="AB199" s="189">
        <f t="shared" si="536"/>
        <v>0</v>
      </c>
      <c r="AC199" s="189">
        <f t="shared" si="536"/>
        <v>134800</v>
      </c>
      <c r="AD199" s="189">
        <f t="shared" si="536"/>
        <v>0</v>
      </c>
      <c r="AE199" s="189">
        <f>AB199+AC199+AD199</f>
        <v>134800</v>
      </c>
      <c r="AF199" s="189">
        <f t="shared" si="536"/>
        <v>0</v>
      </c>
      <c r="AG199" s="189">
        <f t="shared" si="536"/>
        <v>0</v>
      </c>
      <c r="AH199" s="189">
        <f t="shared" si="536"/>
        <v>0</v>
      </c>
      <c r="AI199" s="189">
        <f>AF199+AG199+AH199</f>
        <v>0</v>
      </c>
      <c r="AJ199" s="189">
        <f t="shared" si="536"/>
        <v>0</v>
      </c>
      <c r="AK199" s="189">
        <f t="shared" si="536"/>
        <v>0</v>
      </c>
      <c r="AL199" s="189">
        <f t="shared" si="536"/>
        <v>0</v>
      </c>
      <c r="AM199" s="189">
        <f>AJ199+AK199+AL199</f>
        <v>0</v>
      </c>
      <c r="AN199" s="189">
        <f t="shared" si="536"/>
        <v>0</v>
      </c>
      <c r="AO199" s="189">
        <f t="shared" si="536"/>
        <v>0</v>
      </c>
      <c r="AP199" s="189">
        <f t="shared" si="536"/>
        <v>0</v>
      </c>
      <c r="AQ199" s="189">
        <f>AN199+AO199+AP199</f>
        <v>0</v>
      </c>
      <c r="AR199" s="189">
        <f>AE199+AI199+AM199+AQ199</f>
        <v>134800</v>
      </c>
    </row>
    <row r="200" spans="2:44" x14ac:dyDescent="0.25">
      <c r="B200" s="178" t="s">
        <v>307</v>
      </c>
      <c r="C200" s="179" t="s">
        <v>187</v>
      </c>
      <c r="D2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0">
        <f>D200+E200</f>
        <v>0</v>
      </c>
      <c r="G200" s="180"/>
      <c r="H200" s="180">
        <f t="shared" ref="H200:H206" si="541">F200-G200</f>
        <v>0</v>
      </c>
      <c r="I200" s="180"/>
      <c r="J200" s="180">
        <f t="shared" ref="J200:J206" si="542">F200-I200</f>
        <v>0</v>
      </c>
      <c r="K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0">
        <f t="shared" ref="AE200:AE206" si="543">AB200+AC200+AD200</f>
        <v>0</v>
      </c>
      <c r="AF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0">
        <f t="shared" ref="AI200:AI206" si="544">AF200+AG200+AH200</f>
        <v>0</v>
      </c>
      <c r="AJ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0">
        <f t="shared" ref="AM200:AM206" si="545">AJ200+AK200+AL200</f>
        <v>0</v>
      </c>
      <c r="AN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0">
        <f t="shared" ref="AQ200:AQ206" si="546">AN200+AO200+AP200</f>
        <v>0</v>
      </c>
      <c r="AR200" s="180">
        <f t="shared" ref="AR200:AR206" si="547">AE200+AI200+AM200+AQ200</f>
        <v>0</v>
      </c>
    </row>
    <row r="201" spans="2:44" x14ac:dyDescent="0.25">
      <c r="B201" s="178" t="s">
        <v>761</v>
      </c>
      <c r="C201" s="179" t="s">
        <v>762</v>
      </c>
      <c r="D2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48000</v>
      </c>
      <c r="E2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0">
        <f>D201+E201</f>
        <v>48000</v>
      </c>
      <c r="G201" s="180"/>
      <c r="H201" s="180">
        <f t="shared" si="541"/>
        <v>48000</v>
      </c>
      <c r="I201" s="180"/>
      <c r="J201" s="180">
        <f t="shared" si="542"/>
        <v>48000</v>
      </c>
      <c r="K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48000</v>
      </c>
      <c r="U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48000</v>
      </c>
      <c r="AD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0">
        <f t="shared" si="543"/>
        <v>48000</v>
      </c>
      <c r="AF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0">
        <f t="shared" si="544"/>
        <v>0</v>
      </c>
      <c r="AJ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0">
        <f t="shared" si="545"/>
        <v>0</v>
      </c>
      <c r="AN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0">
        <f t="shared" si="546"/>
        <v>0</v>
      </c>
      <c r="AR201" s="180">
        <f t="shared" si="547"/>
        <v>48000</v>
      </c>
    </row>
    <row r="202" spans="2:44" x14ac:dyDescent="0.25">
      <c r="B202" s="178" t="s">
        <v>763</v>
      </c>
      <c r="C202" s="179" t="s">
        <v>762</v>
      </c>
      <c r="D2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0">
        <f t="shared" ref="F202:F204" si="548">D202+E202</f>
        <v>0</v>
      </c>
      <c r="G202" s="180"/>
      <c r="H202" s="180">
        <f t="shared" ref="H202:H204" si="549">F202-G202</f>
        <v>0</v>
      </c>
      <c r="I202" s="180"/>
      <c r="J202" s="180">
        <f t="shared" ref="J202:J204" si="550">F202-I202</f>
        <v>0</v>
      </c>
      <c r="K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0">
        <f t="shared" ref="AE202:AE204" si="551">AB202+AC202+AD202</f>
        <v>0</v>
      </c>
      <c r="AF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0">
        <f t="shared" ref="AI202:AI204" si="552">AF202+AG202+AH202</f>
        <v>0</v>
      </c>
      <c r="AJ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0">
        <f t="shared" ref="AM202:AM204" si="553">AJ202+AK202+AL202</f>
        <v>0</v>
      </c>
      <c r="AN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0">
        <f t="shared" ref="AQ202:AQ204" si="554">AN202+AO202+AP202</f>
        <v>0</v>
      </c>
      <c r="AR202" s="180">
        <f t="shared" ref="AR202:AR204" si="555">AE202+AI202+AM202+AQ202</f>
        <v>0</v>
      </c>
    </row>
    <row r="203" spans="2:44" x14ac:dyDescent="0.25">
      <c r="B203" s="178" t="s">
        <v>764</v>
      </c>
      <c r="C203" s="179" t="s">
        <v>765</v>
      </c>
      <c r="D2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0">
        <f t="shared" si="548"/>
        <v>0</v>
      </c>
      <c r="G203" s="180"/>
      <c r="H203" s="180">
        <f t="shared" si="549"/>
        <v>0</v>
      </c>
      <c r="I203" s="180"/>
      <c r="J203" s="180">
        <f t="shared" si="550"/>
        <v>0</v>
      </c>
      <c r="K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0">
        <f t="shared" si="551"/>
        <v>0</v>
      </c>
      <c r="AF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0">
        <f t="shared" si="552"/>
        <v>0</v>
      </c>
      <c r="AJ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0">
        <f t="shared" si="553"/>
        <v>0</v>
      </c>
      <c r="AN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0">
        <f t="shared" si="554"/>
        <v>0</v>
      </c>
      <c r="AR203" s="180">
        <f t="shared" si="555"/>
        <v>0</v>
      </c>
    </row>
    <row r="204" spans="2:44" x14ac:dyDescent="0.25">
      <c r="B204" s="178" t="s">
        <v>308</v>
      </c>
      <c r="C204" s="179" t="s">
        <v>766</v>
      </c>
      <c r="D2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0">
        <f t="shared" si="548"/>
        <v>0</v>
      </c>
      <c r="G204" s="180"/>
      <c r="H204" s="180">
        <f t="shared" si="549"/>
        <v>0</v>
      </c>
      <c r="I204" s="180"/>
      <c r="J204" s="180">
        <f t="shared" si="550"/>
        <v>0</v>
      </c>
      <c r="K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0">
        <f t="shared" si="551"/>
        <v>0</v>
      </c>
      <c r="AF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0">
        <f t="shared" si="552"/>
        <v>0</v>
      </c>
      <c r="AJ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0">
        <f t="shared" si="553"/>
        <v>0</v>
      </c>
      <c r="AN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0">
        <f t="shared" si="554"/>
        <v>0</v>
      </c>
      <c r="AR204" s="180">
        <f t="shared" si="555"/>
        <v>0</v>
      </c>
    </row>
    <row r="205" spans="2:44" x14ac:dyDescent="0.25">
      <c r="B205" s="178" t="s">
        <v>767</v>
      </c>
      <c r="C205" s="179" t="s">
        <v>766</v>
      </c>
      <c r="D2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342764</v>
      </c>
      <c r="E2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0">
        <f t="shared" ref="F205" si="556">D205+E205</f>
        <v>342764</v>
      </c>
      <c r="G205" s="180"/>
      <c r="H205" s="180">
        <f t="shared" ref="H205" si="557">F205-G205</f>
        <v>342764</v>
      </c>
      <c r="I205" s="180"/>
      <c r="J205" s="180">
        <f t="shared" ref="J205" si="558">F205-I205</f>
        <v>342764</v>
      </c>
      <c r="K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238700</v>
      </c>
      <c r="U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86800</v>
      </c>
      <c r="AD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0">
        <f t="shared" ref="AE205" si="559">AB205+AC205+AD205</f>
        <v>86800</v>
      </c>
      <c r="AF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0">
        <f t="shared" ref="AI205" si="560">AF205+AG205+AH205</f>
        <v>0</v>
      </c>
      <c r="AJ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0">
        <f t="shared" ref="AM205" si="561">AJ205+AK205+AL205</f>
        <v>0</v>
      </c>
      <c r="AN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0">
        <f t="shared" ref="AQ205" si="562">AN205+AO205+AP205</f>
        <v>0</v>
      </c>
      <c r="AR205" s="180">
        <f t="shared" ref="AR205" si="563">AE205+AI205+AM205+AQ205</f>
        <v>86800</v>
      </c>
    </row>
    <row r="206" spans="2:44" x14ac:dyDescent="0.25">
      <c r="B206" s="178" t="s">
        <v>768</v>
      </c>
      <c r="C206" s="179" t="s">
        <v>769</v>
      </c>
      <c r="D2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0">
        <f>D206+E206</f>
        <v>0</v>
      </c>
      <c r="G206" s="180"/>
      <c r="H206" s="180">
        <f t="shared" si="541"/>
        <v>0</v>
      </c>
      <c r="I206" s="180"/>
      <c r="J206" s="180">
        <f t="shared" si="542"/>
        <v>0</v>
      </c>
      <c r="K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0">
        <f t="shared" si="543"/>
        <v>0</v>
      </c>
      <c r="AF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0">
        <f t="shared" si="544"/>
        <v>0</v>
      </c>
      <c r="AJ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0">
        <f t="shared" si="545"/>
        <v>0</v>
      </c>
      <c r="AN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0">
        <f t="shared" si="546"/>
        <v>0</v>
      </c>
      <c r="AR206" s="180">
        <f t="shared" si="547"/>
        <v>0</v>
      </c>
    </row>
    <row r="207" spans="2:44" x14ac:dyDescent="0.25">
      <c r="B207" s="187" t="s">
        <v>302</v>
      </c>
      <c r="C207" s="188" t="s">
        <v>182</v>
      </c>
      <c r="D207" s="189">
        <f>SUM(D208:D213)</f>
        <v>0</v>
      </c>
      <c r="E207" s="189">
        <f>SUM(E208:E213)</f>
        <v>0</v>
      </c>
      <c r="F207" s="189">
        <f t="shared" si="300"/>
        <v>0</v>
      </c>
      <c r="G207" s="189">
        <f>SUM(G208:G213)</f>
        <v>0</v>
      </c>
      <c r="H207" s="189">
        <f t="shared" si="4"/>
        <v>0</v>
      </c>
      <c r="I207" s="189">
        <f>SUM(I208:I213)</f>
        <v>0</v>
      </c>
      <c r="J207" s="189">
        <f t="shared" si="5"/>
        <v>0</v>
      </c>
      <c r="K207" s="189">
        <f t="shared" ref="K207:AD207" si="564">SUM(K208:K213)</f>
        <v>0</v>
      </c>
      <c r="L207" s="189">
        <f t="shared" si="564"/>
        <v>0</v>
      </c>
      <c r="M207" s="189">
        <f t="shared" si="564"/>
        <v>0</v>
      </c>
      <c r="N207" s="189">
        <f t="shared" si="564"/>
        <v>0</v>
      </c>
      <c r="O207" s="189">
        <f t="shared" si="564"/>
        <v>0</v>
      </c>
      <c r="P207" s="189">
        <f t="shared" ref="P207:Q207" si="565">SUM(P208:P213)</f>
        <v>0</v>
      </c>
      <c r="Q207" s="189">
        <f t="shared" si="565"/>
        <v>0</v>
      </c>
      <c r="R207" s="189">
        <f t="shared" si="564"/>
        <v>0</v>
      </c>
      <c r="S207" s="189">
        <f t="shared" si="564"/>
        <v>0</v>
      </c>
      <c r="T207" s="189">
        <f t="shared" ref="T207" si="566">SUM(T208:T213)</f>
        <v>0</v>
      </c>
      <c r="U207" s="189">
        <f t="shared" si="564"/>
        <v>0</v>
      </c>
      <c r="V207" s="189">
        <f t="shared" si="564"/>
        <v>0</v>
      </c>
      <c r="W207" s="189">
        <f t="shared" ref="W207" si="567">SUM(W208:W213)</f>
        <v>0</v>
      </c>
      <c r="X207" s="189">
        <f t="shared" si="564"/>
        <v>0</v>
      </c>
      <c r="Y207" s="189">
        <f t="shared" ref="Y207:Z207" si="568">SUM(Y208:Y213)</f>
        <v>0</v>
      </c>
      <c r="Z207" s="189">
        <f t="shared" si="568"/>
        <v>0</v>
      </c>
      <c r="AA207" s="189">
        <f t="shared" si="564"/>
        <v>0</v>
      </c>
      <c r="AB207" s="189">
        <f t="shared" si="564"/>
        <v>0</v>
      </c>
      <c r="AC207" s="189">
        <f t="shared" si="564"/>
        <v>0</v>
      </c>
      <c r="AD207" s="189">
        <f t="shared" si="564"/>
        <v>0</v>
      </c>
      <c r="AE207" s="189">
        <f t="shared" si="9"/>
        <v>0</v>
      </c>
      <c r="AF207" s="189">
        <f>SUM(AF208:AF213)</f>
        <v>0</v>
      </c>
      <c r="AG207" s="189">
        <f>SUM(AG208:AG213)</f>
        <v>0</v>
      </c>
      <c r="AH207" s="189">
        <f>SUM(AH208:AH213)</f>
        <v>0</v>
      </c>
      <c r="AI207" s="189">
        <f t="shared" si="10"/>
        <v>0</v>
      </c>
      <c r="AJ207" s="189">
        <f>SUM(AJ208:AJ213)</f>
        <v>0</v>
      </c>
      <c r="AK207" s="189">
        <f>SUM(AK208:AK213)</f>
        <v>0</v>
      </c>
      <c r="AL207" s="189">
        <f>SUM(AL208:AL213)</f>
        <v>0</v>
      </c>
      <c r="AM207" s="189">
        <f t="shared" si="11"/>
        <v>0</v>
      </c>
      <c r="AN207" s="189">
        <f>SUM(AN208:AN213)</f>
        <v>0</v>
      </c>
      <c r="AO207" s="189">
        <f>SUM(AO208:AO213)</f>
        <v>0</v>
      </c>
      <c r="AP207" s="189">
        <f>SUM(AP208:AP213)</f>
        <v>0</v>
      </c>
      <c r="AQ207" s="189">
        <f t="shared" si="12"/>
        <v>0</v>
      </c>
      <c r="AR207" s="189">
        <f t="shared" si="13"/>
        <v>0</v>
      </c>
    </row>
    <row r="208" spans="2:44" x14ac:dyDescent="0.25">
      <c r="B208" s="178" t="s">
        <v>303</v>
      </c>
      <c r="C208" s="179" t="s">
        <v>183</v>
      </c>
      <c r="D2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0">
        <f t="shared" si="300"/>
        <v>0</v>
      </c>
      <c r="G208" s="180"/>
      <c r="H208" s="180">
        <f t="shared" ref="H208:H211" si="569">F208-G208</f>
        <v>0</v>
      </c>
      <c r="I208" s="180"/>
      <c r="J208" s="180">
        <f t="shared" ref="J208:J211" si="570">F208-I208</f>
        <v>0</v>
      </c>
      <c r="K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0">
        <f t="shared" ref="AE208:AE211" si="571">AB208+AC208+AD208</f>
        <v>0</v>
      </c>
      <c r="AF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0">
        <f t="shared" ref="AI208:AI211" si="572">AF208+AG208+AH208</f>
        <v>0</v>
      </c>
      <c r="AJ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0">
        <f t="shared" ref="AM208:AM211" si="573">AJ208+AK208+AL208</f>
        <v>0</v>
      </c>
      <c r="AN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0">
        <f t="shared" ref="AQ208:AQ211" si="574">AN208+AO208+AP208</f>
        <v>0</v>
      </c>
      <c r="AR208" s="180">
        <f t="shared" ref="AR208:AR211" si="575">AE208+AI208+AM208+AQ208</f>
        <v>0</v>
      </c>
    </row>
    <row r="209" spans="2:44" x14ac:dyDescent="0.25">
      <c r="B209" s="178" t="s">
        <v>770</v>
      </c>
      <c r="C209" s="179" t="s">
        <v>771</v>
      </c>
      <c r="D2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0">
        <f t="shared" ref="F209" si="576">D209+E209</f>
        <v>0</v>
      </c>
      <c r="G209" s="180"/>
      <c r="H209" s="180">
        <f t="shared" si="569"/>
        <v>0</v>
      </c>
      <c r="I209" s="180"/>
      <c r="J209" s="180">
        <f t="shared" si="570"/>
        <v>0</v>
      </c>
      <c r="K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0">
        <f t="shared" si="571"/>
        <v>0</v>
      </c>
      <c r="AF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0">
        <f t="shared" si="572"/>
        <v>0</v>
      </c>
      <c r="AJ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0">
        <f t="shared" si="573"/>
        <v>0</v>
      </c>
      <c r="AN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0">
        <f t="shared" si="574"/>
        <v>0</v>
      </c>
      <c r="AR209" s="180">
        <f t="shared" si="575"/>
        <v>0</v>
      </c>
    </row>
    <row r="210" spans="2:44" x14ac:dyDescent="0.25">
      <c r="B210" s="178" t="s">
        <v>772</v>
      </c>
      <c r="C210" s="179" t="s">
        <v>773</v>
      </c>
      <c r="D2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0">
        <f t="shared" si="300"/>
        <v>0</v>
      </c>
      <c r="G210" s="180"/>
      <c r="H210" s="180">
        <f t="shared" ref="H210" si="577">F210-G210</f>
        <v>0</v>
      </c>
      <c r="I210" s="180"/>
      <c r="J210" s="180">
        <f t="shared" ref="J210" si="578">F210-I210</f>
        <v>0</v>
      </c>
      <c r="K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0">
        <f t="shared" ref="AE210" si="579">AB210+AC210+AD210</f>
        <v>0</v>
      </c>
      <c r="AF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0">
        <f t="shared" ref="AI210" si="580">AF210+AG210+AH210</f>
        <v>0</v>
      </c>
      <c r="AJ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0">
        <f t="shared" ref="AM210" si="581">AJ210+AK210+AL210</f>
        <v>0</v>
      </c>
      <c r="AN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0">
        <f t="shared" ref="AQ210" si="582">AN210+AO210+AP210</f>
        <v>0</v>
      </c>
      <c r="AR210" s="180">
        <f t="shared" ref="AR210" si="583">AE210+AI210+AM210+AQ210</f>
        <v>0</v>
      </c>
    </row>
    <row r="211" spans="2:44" x14ac:dyDescent="0.25">
      <c r="B211" s="178" t="s">
        <v>774</v>
      </c>
      <c r="C211" s="179" t="s">
        <v>775</v>
      </c>
      <c r="D2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0">
        <f t="shared" ref="F211" si="584">D211+E211</f>
        <v>0</v>
      </c>
      <c r="G211" s="180"/>
      <c r="H211" s="180">
        <f t="shared" si="569"/>
        <v>0</v>
      </c>
      <c r="I211" s="180"/>
      <c r="J211" s="180">
        <f t="shared" si="570"/>
        <v>0</v>
      </c>
      <c r="K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0">
        <f t="shared" si="571"/>
        <v>0</v>
      </c>
      <c r="AF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0">
        <f t="shared" si="572"/>
        <v>0</v>
      </c>
      <c r="AJ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0">
        <f t="shared" si="573"/>
        <v>0</v>
      </c>
      <c r="AN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0">
        <f t="shared" si="574"/>
        <v>0</v>
      </c>
      <c r="AR211" s="180">
        <f t="shared" si="575"/>
        <v>0</v>
      </c>
    </row>
    <row r="212" spans="2:44" x14ac:dyDescent="0.25">
      <c r="B212" s="178" t="s">
        <v>776</v>
      </c>
      <c r="C212" s="179" t="s">
        <v>777</v>
      </c>
      <c r="D2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0">
        <f t="shared" ref="F212" si="585">D212+E212</f>
        <v>0</v>
      </c>
      <c r="G212" s="180"/>
      <c r="H212" s="180">
        <f t="shared" si="4"/>
        <v>0</v>
      </c>
      <c r="I212" s="180"/>
      <c r="J212" s="180">
        <f t="shared" si="5"/>
        <v>0</v>
      </c>
      <c r="K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0">
        <f t="shared" si="9"/>
        <v>0</v>
      </c>
      <c r="AF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0">
        <f t="shared" si="10"/>
        <v>0</v>
      </c>
      <c r="AJ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0">
        <f t="shared" si="11"/>
        <v>0</v>
      </c>
      <c r="AN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0">
        <f t="shared" si="12"/>
        <v>0</v>
      </c>
      <c r="AR212" s="180">
        <f t="shared" si="13"/>
        <v>0</v>
      </c>
    </row>
    <row r="213" spans="2:44" x14ac:dyDescent="0.25">
      <c r="B213" s="178" t="s">
        <v>778</v>
      </c>
      <c r="C213" s="179" t="s">
        <v>779</v>
      </c>
      <c r="D2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0">
        <f t="shared" si="300"/>
        <v>0</v>
      </c>
      <c r="G213" s="180"/>
      <c r="H213" s="180">
        <f t="shared" ref="H213" si="586">F213-G213</f>
        <v>0</v>
      </c>
      <c r="I213" s="180"/>
      <c r="J213" s="180">
        <f t="shared" ref="J213" si="587">F213-I213</f>
        <v>0</v>
      </c>
      <c r="K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0">
        <f t="shared" ref="AE213" si="588">AB213+AC213+AD213</f>
        <v>0</v>
      </c>
      <c r="AF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0">
        <f t="shared" ref="AI213" si="589">AF213+AG213+AH213</f>
        <v>0</v>
      </c>
      <c r="AJ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0">
        <f t="shared" ref="AM213" si="590">AJ213+AK213+AL213</f>
        <v>0</v>
      </c>
      <c r="AN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0">
        <f t="shared" ref="AQ213" si="591">AN213+AO213+AP213</f>
        <v>0</v>
      </c>
      <c r="AR213" s="180">
        <f t="shared" ref="AR213" si="592">AE213+AI213+AM213+AQ213</f>
        <v>0</v>
      </c>
    </row>
    <row r="214" spans="2:44" x14ac:dyDescent="0.25">
      <c r="B214" s="187" t="s">
        <v>304</v>
      </c>
      <c r="C214" s="188" t="s">
        <v>184</v>
      </c>
      <c r="D214" s="189">
        <f>SUM(D215:D221)</f>
        <v>0</v>
      </c>
      <c r="E214" s="189">
        <f>SUM(E215:E221)</f>
        <v>0</v>
      </c>
      <c r="F214" s="189">
        <f t="shared" si="300"/>
        <v>0</v>
      </c>
      <c r="G214" s="189">
        <f>SUM(G215:G221)</f>
        <v>0</v>
      </c>
      <c r="H214" s="189">
        <f t="shared" si="4"/>
        <v>0</v>
      </c>
      <c r="I214" s="189">
        <f>SUM(I215:I221)</f>
        <v>0</v>
      </c>
      <c r="J214" s="189">
        <f t="shared" si="5"/>
        <v>0</v>
      </c>
      <c r="K214" s="189">
        <f t="shared" ref="K214:AD214" si="593">SUM(K215:K221)</f>
        <v>0</v>
      </c>
      <c r="L214" s="189">
        <f t="shared" si="593"/>
        <v>0</v>
      </c>
      <c r="M214" s="189">
        <f t="shared" si="593"/>
        <v>0</v>
      </c>
      <c r="N214" s="189">
        <f t="shared" si="593"/>
        <v>0</v>
      </c>
      <c r="O214" s="189">
        <f t="shared" si="593"/>
        <v>0</v>
      </c>
      <c r="P214" s="189">
        <f t="shared" ref="P214:Q214" si="594">SUM(P215:P221)</f>
        <v>0</v>
      </c>
      <c r="Q214" s="189">
        <f t="shared" si="594"/>
        <v>0</v>
      </c>
      <c r="R214" s="189">
        <f t="shared" si="593"/>
        <v>0</v>
      </c>
      <c r="S214" s="189">
        <f t="shared" si="593"/>
        <v>0</v>
      </c>
      <c r="T214" s="189">
        <f t="shared" ref="T214" si="595">SUM(T215:T221)</f>
        <v>0</v>
      </c>
      <c r="U214" s="189">
        <f t="shared" si="593"/>
        <v>0</v>
      </c>
      <c r="V214" s="189">
        <f t="shared" si="593"/>
        <v>0</v>
      </c>
      <c r="W214" s="189">
        <f t="shared" ref="W214" si="596">SUM(W215:W221)</f>
        <v>0</v>
      </c>
      <c r="X214" s="189">
        <f t="shared" si="593"/>
        <v>0</v>
      </c>
      <c r="Y214" s="189">
        <f t="shared" ref="Y214:Z214" si="597">SUM(Y215:Y221)</f>
        <v>0</v>
      </c>
      <c r="Z214" s="189">
        <f t="shared" si="597"/>
        <v>0</v>
      </c>
      <c r="AA214" s="189">
        <f t="shared" si="593"/>
        <v>0</v>
      </c>
      <c r="AB214" s="189">
        <f t="shared" si="593"/>
        <v>0</v>
      </c>
      <c r="AC214" s="189">
        <f t="shared" si="593"/>
        <v>0</v>
      </c>
      <c r="AD214" s="189">
        <f t="shared" si="593"/>
        <v>0</v>
      </c>
      <c r="AE214" s="189">
        <f t="shared" si="9"/>
        <v>0</v>
      </c>
      <c r="AF214" s="189">
        <f>SUM(AF215:AF221)</f>
        <v>0</v>
      </c>
      <c r="AG214" s="189">
        <f>SUM(AG215:AG221)</f>
        <v>0</v>
      </c>
      <c r="AH214" s="189">
        <f>SUM(AH215:AH221)</f>
        <v>0</v>
      </c>
      <c r="AI214" s="189">
        <f t="shared" si="10"/>
        <v>0</v>
      </c>
      <c r="AJ214" s="189">
        <f>SUM(AJ215:AJ221)</f>
        <v>0</v>
      </c>
      <c r="AK214" s="189">
        <f>SUM(AK215:AK221)</f>
        <v>0</v>
      </c>
      <c r="AL214" s="189">
        <f>SUM(AL215:AL221)</f>
        <v>0</v>
      </c>
      <c r="AM214" s="189">
        <f t="shared" si="11"/>
        <v>0</v>
      </c>
      <c r="AN214" s="189">
        <f>SUM(AN215:AN221)</f>
        <v>0</v>
      </c>
      <c r="AO214" s="189">
        <f>SUM(AO215:AO221)</f>
        <v>0</v>
      </c>
      <c r="AP214" s="189">
        <f>SUM(AP215:AP221)</f>
        <v>0</v>
      </c>
      <c r="AQ214" s="189">
        <f t="shared" si="12"/>
        <v>0</v>
      </c>
      <c r="AR214" s="189">
        <f t="shared" si="13"/>
        <v>0</v>
      </c>
    </row>
    <row r="215" spans="2:44" x14ac:dyDescent="0.25">
      <c r="B215" s="178" t="s">
        <v>305</v>
      </c>
      <c r="C215" s="179" t="s">
        <v>185</v>
      </c>
      <c r="D2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0">
        <f t="shared" ref="F215:F217" si="598">D215+E215</f>
        <v>0</v>
      </c>
      <c r="G215" s="180"/>
      <c r="H215" s="180">
        <f t="shared" si="4"/>
        <v>0</v>
      </c>
      <c r="I215" s="180"/>
      <c r="J215" s="180">
        <f t="shared" si="5"/>
        <v>0</v>
      </c>
      <c r="K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0">
        <f t="shared" si="9"/>
        <v>0</v>
      </c>
      <c r="AF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0">
        <f t="shared" si="10"/>
        <v>0</v>
      </c>
      <c r="AJ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0">
        <f t="shared" si="11"/>
        <v>0</v>
      </c>
      <c r="AN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0">
        <f t="shared" si="12"/>
        <v>0</v>
      </c>
      <c r="AR215" s="180">
        <f t="shared" si="13"/>
        <v>0</v>
      </c>
    </row>
    <row r="216" spans="2:44" x14ac:dyDescent="0.25">
      <c r="B216" s="178" t="s">
        <v>780</v>
      </c>
      <c r="C216" s="179" t="s">
        <v>781</v>
      </c>
      <c r="D2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0">
        <f t="shared" si="598"/>
        <v>0</v>
      </c>
      <c r="G216" s="180"/>
      <c r="H216" s="180">
        <f t="shared" si="4"/>
        <v>0</v>
      </c>
      <c r="I216" s="180"/>
      <c r="J216" s="180">
        <f t="shared" si="5"/>
        <v>0</v>
      </c>
      <c r="K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0">
        <f t="shared" si="9"/>
        <v>0</v>
      </c>
      <c r="AF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0">
        <f t="shared" si="10"/>
        <v>0</v>
      </c>
      <c r="AJ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0">
        <f t="shared" si="11"/>
        <v>0</v>
      </c>
      <c r="AN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0">
        <f t="shared" si="12"/>
        <v>0</v>
      </c>
      <c r="AR216" s="180">
        <f t="shared" si="13"/>
        <v>0</v>
      </c>
    </row>
    <row r="217" spans="2:44" x14ac:dyDescent="0.25">
      <c r="B217" s="178" t="s">
        <v>782</v>
      </c>
      <c r="C217" s="179" t="s">
        <v>783</v>
      </c>
      <c r="D2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0">
        <f t="shared" si="598"/>
        <v>0</v>
      </c>
      <c r="G217" s="180"/>
      <c r="H217" s="180">
        <f t="shared" ref="H217" si="599">F217-G217</f>
        <v>0</v>
      </c>
      <c r="I217" s="180"/>
      <c r="J217" s="180">
        <f t="shared" ref="J217" si="600">F217-I217</f>
        <v>0</v>
      </c>
      <c r="K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0">
        <f t="shared" ref="AE217" si="601">AB217+AC217+AD217</f>
        <v>0</v>
      </c>
      <c r="AF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0">
        <f t="shared" ref="AI217" si="602">AF217+AG217+AH217</f>
        <v>0</v>
      </c>
      <c r="AJ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0">
        <f t="shared" ref="AM217" si="603">AJ217+AK217+AL217</f>
        <v>0</v>
      </c>
      <c r="AN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0">
        <f t="shared" ref="AQ217" si="604">AN217+AO217+AP217</f>
        <v>0</v>
      </c>
      <c r="AR217" s="180">
        <f t="shared" ref="AR217" si="605">AE217+AI217+AM217+AQ217</f>
        <v>0</v>
      </c>
    </row>
    <row r="218" spans="2:44" x14ac:dyDescent="0.25">
      <c r="B218" s="178" t="s">
        <v>784</v>
      </c>
      <c r="C218" s="179" t="s">
        <v>785</v>
      </c>
      <c r="D2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0">
        <f t="shared" si="300"/>
        <v>0</v>
      </c>
      <c r="G218" s="180"/>
      <c r="H218" s="180">
        <f t="shared" ref="H218:H219" si="606">F218-G218</f>
        <v>0</v>
      </c>
      <c r="I218" s="180"/>
      <c r="J218" s="180">
        <f t="shared" ref="J218:J219" si="607">F218-I218</f>
        <v>0</v>
      </c>
      <c r="K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0">
        <f t="shared" ref="AE218:AE219" si="608">AB218+AC218+AD218</f>
        <v>0</v>
      </c>
      <c r="AF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0">
        <f t="shared" ref="AI218:AI219" si="609">AF218+AG218+AH218</f>
        <v>0</v>
      </c>
      <c r="AJ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0">
        <f t="shared" ref="AM218:AM219" si="610">AJ218+AK218+AL218</f>
        <v>0</v>
      </c>
      <c r="AN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0">
        <f t="shared" ref="AQ218:AQ219" si="611">AN218+AO218+AP218</f>
        <v>0</v>
      </c>
      <c r="AR218" s="180">
        <f t="shared" ref="AR218:AR219" si="612">AE218+AI218+AM218+AQ218</f>
        <v>0</v>
      </c>
    </row>
    <row r="219" spans="2:44" x14ac:dyDescent="0.25">
      <c r="B219" s="178" t="s">
        <v>786</v>
      </c>
      <c r="C219" s="179" t="s">
        <v>787</v>
      </c>
      <c r="D2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0">
        <f t="shared" ref="F219" si="613">D219+E219</f>
        <v>0</v>
      </c>
      <c r="G219" s="180"/>
      <c r="H219" s="180">
        <f t="shared" si="606"/>
        <v>0</v>
      </c>
      <c r="I219" s="180"/>
      <c r="J219" s="180">
        <f t="shared" si="607"/>
        <v>0</v>
      </c>
      <c r="K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0">
        <f t="shared" si="608"/>
        <v>0</v>
      </c>
      <c r="AF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0">
        <f t="shared" si="609"/>
        <v>0</v>
      </c>
      <c r="AJ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0">
        <f t="shared" si="610"/>
        <v>0</v>
      </c>
      <c r="AN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0">
        <f t="shared" si="611"/>
        <v>0</v>
      </c>
      <c r="AR219" s="180">
        <f t="shared" si="612"/>
        <v>0</v>
      </c>
    </row>
    <row r="220" spans="2:44" x14ac:dyDescent="0.25">
      <c r="B220" s="178" t="s">
        <v>788</v>
      </c>
      <c r="C220" s="179" t="s">
        <v>789</v>
      </c>
      <c r="D2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0">
        <f t="shared" ref="F220" si="614">D220+E220</f>
        <v>0</v>
      </c>
      <c r="G220" s="180"/>
      <c r="H220" s="180">
        <f t="shared" si="4"/>
        <v>0</v>
      </c>
      <c r="I220" s="180"/>
      <c r="J220" s="180">
        <f t="shared" si="5"/>
        <v>0</v>
      </c>
      <c r="K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0">
        <f t="shared" si="9"/>
        <v>0</v>
      </c>
      <c r="AF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0">
        <f t="shared" si="10"/>
        <v>0</v>
      </c>
      <c r="AJ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0">
        <f t="shared" si="11"/>
        <v>0</v>
      </c>
      <c r="AN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0">
        <f t="shared" si="12"/>
        <v>0</v>
      </c>
      <c r="AR220" s="180">
        <f t="shared" si="13"/>
        <v>0</v>
      </c>
    </row>
    <row r="221" spans="2:44" x14ac:dyDescent="0.25">
      <c r="B221" s="178" t="s">
        <v>790</v>
      </c>
      <c r="C221" s="179" t="s">
        <v>791</v>
      </c>
      <c r="D2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0">
        <f t="shared" si="300"/>
        <v>0</v>
      </c>
      <c r="G221" s="180"/>
      <c r="H221" s="180">
        <f t="shared" ref="H221" si="615">F221-G221</f>
        <v>0</v>
      </c>
      <c r="I221" s="180"/>
      <c r="J221" s="180">
        <f t="shared" ref="J221" si="616">F221-I221</f>
        <v>0</v>
      </c>
      <c r="K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0">
        <f t="shared" ref="AE221" si="617">AB221+AC221+AD221</f>
        <v>0</v>
      </c>
      <c r="AF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0">
        <f t="shared" ref="AI221" si="618">AF221+AG221+AH221</f>
        <v>0</v>
      </c>
      <c r="AJ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0">
        <f t="shared" ref="AM221" si="619">AJ221+AK221+AL221</f>
        <v>0</v>
      </c>
      <c r="AN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0">
        <f t="shared" ref="AQ221" si="620">AN221+AO221+AP221</f>
        <v>0</v>
      </c>
      <c r="AR221" s="180">
        <f t="shared" ref="AR221" si="621">AE221+AI221+AM221+AQ221</f>
        <v>0</v>
      </c>
    </row>
    <row r="222" spans="2:44" x14ac:dyDescent="0.25">
      <c r="B222" s="175" t="s">
        <v>309</v>
      </c>
      <c r="C222" s="176" t="s">
        <v>188</v>
      </c>
      <c r="D222" s="177">
        <f>D223+D235+D243+D260+D267+D312</f>
        <v>769013.66999999993</v>
      </c>
      <c r="E222" s="177">
        <f>E223+E235+E243+E260+E267+E312</f>
        <v>0</v>
      </c>
      <c r="F222" s="177">
        <f t="shared" ref="F222:F382" si="622">D222+E222</f>
        <v>769013.66999999993</v>
      </c>
      <c r="G222" s="177">
        <f>G223+G235+G243+G260+G267+G312</f>
        <v>0</v>
      </c>
      <c r="H222" s="177">
        <f t="shared" ref="H222:H498" si="623">F222-G222</f>
        <v>769013.66999999993</v>
      </c>
      <c r="I222" s="177">
        <f>I223+I235+I243+I260+I267+I312</f>
        <v>0</v>
      </c>
      <c r="J222" s="177">
        <f t="shared" ref="J222:J498" si="624">F222-I222</f>
        <v>769013.66999999993</v>
      </c>
      <c r="K222" s="177">
        <f t="shared" ref="K222:AD222" si="625">K223+K235+K243+K260+K267+K312</f>
        <v>0</v>
      </c>
      <c r="L222" s="177">
        <f t="shared" si="625"/>
        <v>0</v>
      </c>
      <c r="M222" s="177">
        <f t="shared" si="625"/>
        <v>0</v>
      </c>
      <c r="N222" s="177">
        <f t="shared" si="625"/>
        <v>0</v>
      </c>
      <c r="O222" s="177">
        <f t="shared" si="625"/>
        <v>0</v>
      </c>
      <c r="P222" s="177">
        <f t="shared" si="625"/>
        <v>0</v>
      </c>
      <c r="Q222" s="177">
        <f t="shared" si="625"/>
        <v>0</v>
      </c>
      <c r="R222" s="177">
        <f t="shared" si="625"/>
        <v>0</v>
      </c>
      <c r="S222" s="177">
        <f t="shared" si="625"/>
        <v>0</v>
      </c>
      <c r="T222" s="177">
        <f t="shared" ref="T222" si="626">T223+T235+T243+T260+T267+T312</f>
        <v>769013.66999999993</v>
      </c>
      <c r="U222" s="177">
        <f t="shared" si="625"/>
        <v>0</v>
      </c>
      <c r="V222" s="177">
        <f t="shared" si="625"/>
        <v>0</v>
      </c>
      <c r="W222" s="177">
        <f t="shared" si="625"/>
        <v>0</v>
      </c>
      <c r="X222" s="177">
        <f t="shared" si="625"/>
        <v>0</v>
      </c>
      <c r="Y222" s="177">
        <f t="shared" ref="Y222:Z222" si="627">Y223+Y235+Y243+Y260+Y267+Y312</f>
        <v>0</v>
      </c>
      <c r="Z222" s="177">
        <f t="shared" si="627"/>
        <v>0</v>
      </c>
      <c r="AA222" s="177">
        <f t="shared" si="625"/>
        <v>0</v>
      </c>
      <c r="AB222" s="177">
        <f t="shared" si="625"/>
        <v>0</v>
      </c>
      <c r="AC222" s="177">
        <f t="shared" si="625"/>
        <v>153950</v>
      </c>
      <c r="AD222" s="177">
        <f t="shared" si="625"/>
        <v>0</v>
      </c>
      <c r="AE222" s="177">
        <f t="shared" ref="AE222:AE498" si="628">AB222+AC222+AD222</f>
        <v>153950</v>
      </c>
      <c r="AF222" s="177">
        <f>AF223+AF235+AF243+AF260+AF267+AF312</f>
        <v>0</v>
      </c>
      <c r="AG222" s="177">
        <f>AG223+AG235+AG243+AG260+AG267+AG312</f>
        <v>0</v>
      </c>
      <c r="AH222" s="177">
        <f>AH223+AH235+AH243+AH260+AH267+AH312</f>
        <v>0</v>
      </c>
      <c r="AI222" s="177">
        <f t="shared" ref="AI222:AI498" si="629">AF222+AG222+AH222</f>
        <v>0</v>
      </c>
      <c r="AJ222" s="177">
        <f>AJ223+AJ235+AJ243+AJ260+AJ267+AJ312</f>
        <v>0</v>
      </c>
      <c r="AK222" s="177">
        <f>AK223+AK235+AK243+AK260+AK267+AK312</f>
        <v>0</v>
      </c>
      <c r="AL222" s="177">
        <f>AL223+AL235+AL243+AL260+AL267+AL312</f>
        <v>0</v>
      </c>
      <c r="AM222" s="177">
        <f t="shared" ref="AM222:AM498" si="630">AJ222+AK222+AL222</f>
        <v>0</v>
      </c>
      <c r="AN222" s="177">
        <f>AN223+AN235+AN243+AN260+AN267+AN312</f>
        <v>0</v>
      </c>
      <c r="AO222" s="177">
        <f>AO223+AO235+AO243+AO260+AO267+AO312</f>
        <v>0</v>
      </c>
      <c r="AP222" s="177">
        <f>AP223+AP235+AP243+AP260+AP267+AP312</f>
        <v>0</v>
      </c>
      <c r="AQ222" s="177">
        <f t="shared" ref="AQ222:AQ498" si="631">AN222+AO222+AP222</f>
        <v>0</v>
      </c>
      <c r="AR222" s="177">
        <f t="shared" ref="AR222:AR498" si="632">AE222+AI222+AM222+AQ222</f>
        <v>153950</v>
      </c>
    </row>
    <row r="223" spans="2:44" x14ac:dyDescent="0.25">
      <c r="B223" s="187" t="s">
        <v>310</v>
      </c>
      <c r="C223" s="188" t="s">
        <v>189</v>
      </c>
      <c r="D223" s="189">
        <f>SUM(D224:D234)</f>
        <v>450725.6</v>
      </c>
      <c r="E223" s="189">
        <f>SUM(E224:E234)</f>
        <v>0</v>
      </c>
      <c r="F223" s="189">
        <f t="shared" si="622"/>
        <v>450725.6</v>
      </c>
      <c r="G223" s="189">
        <f>SUM(G224:G234)</f>
        <v>0</v>
      </c>
      <c r="H223" s="189">
        <f t="shared" si="623"/>
        <v>450725.6</v>
      </c>
      <c r="I223" s="189">
        <f>SUM(I224:I234)</f>
        <v>0</v>
      </c>
      <c r="J223" s="189">
        <f t="shared" si="624"/>
        <v>450725.6</v>
      </c>
      <c r="K223" s="189">
        <f t="shared" ref="K223:AD223" si="633">SUM(K224:K234)</f>
        <v>0</v>
      </c>
      <c r="L223" s="189">
        <f t="shared" si="633"/>
        <v>0</v>
      </c>
      <c r="M223" s="189">
        <f t="shared" si="633"/>
        <v>0</v>
      </c>
      <c r="N223" s="189">
        <f t="shared" si="633"/>
        <v>0</v>
      </c>
      <c r="O223" s="189">
        <f t="shared" si="633"/>
        <v>0</v>
      </c>
      <c r="P223" s="189">
        <f t="shared" si="633"/>
        <v>0</v>
      </c>
      <c r="Q223" s="189">
        <f t="shared" si="633"/>
        <v>0</v>
      </c>
      <c r="R223" s="189">
        <f t="shared" si="633"/>
        <v>0</v>
      </c>
      <c r="S223" s="189">
        <f t="shared" si="633"/>
        <v>0</v>
      </c>
      <c r="T223" s="189">
        <f t="shared" ref="T223" si="634">SUM(T224:T234)</f>
        <v>450725.6</v>
      </c>
      <c r="U223" s="189">
        <f t="shared" si="633"/>
        <v>0</v>
      </c>
      <c r="V223" s="189">
        <f t="shared" si="633"/>
        <v>0</v>
      </c>
      <c r="W223" s="189">
        <f t="shared" si="633"/>
        <v>0</v>
      </c>
      <c r="X223" s="189">
        <f t="shared" si="633"/>
        <v>0</v>
      </c>
      <c r="Y223" s="189">
        <f t="shared" ref="Y223:Z223" si="635">SUM(Y224:Y234)</f>
        <v>0</v>
      </c>
      <c r="Z223" s="189">
        <f t="shared" si="635"/>
        <v>0</v>
      </c>
      <c r="AA223" s="189">
        <f t="shared" si="633"/>
        <v>0</v>
      </c>
      <c r="AB223" s="189">
        <f t="shared" si="633"/>
        <v>0</v>
      </c>
      <c r="AC223" s="189">
        <f t="shared" si="633"/>
        <v>107625.59999999999</v>
      </c>
      <c r="AD223" s="189">
        <f t="shared" si="633"/>
        <v>0</v>
      </c>
      <c r="AE223" s="189">
        <f t="shared" si="628"/>
        <v>107625.59999999999</v>
      </c>
      <c r="AF223" s="189">
        <f>SUM(AF224:AF234)</f>
        <v>0</v>
      </c>
      <c r="AG223" s="189">
        <f>SUM(AG224:AG234)</f>
        <v>0</v>
      </c>
      <c r="AH223" s="189">
        <f>SUM(AH224:AH234)</f>
        <v>0</v>
      </c>
      <c r="AI223" s="189">
        <f t="shared" si="629"/>
        <v>0</v>
      </c>
      <c r="AJ223" s="189">
        <f>SUM(AJ224:AJ234)</f>
        <v>0</v>
      </c>
      <c r="AK223" s="189">
        <f>SUM(AK224:AK234)</f>
        <v>0</v>
      </c>
      <c r="AL223" s="189">
        <f>SUM(AL224:AL234)</f>
        <v>0</v>
      </c>
      <c r="AM223" s="189">
        <f t="shared" si="630"/>
        <v>0</v>
      </c>
      <c r="AN223" s="189">
        <f>SUM(AN224:AN234)</f>
        <v>0</v>
      </c>
      <c r="AO223" s="189">
        <f>SUM(AO224:AO234)</f>
        <v>0</v>
      </c>
      <c r="AP223" s="189">
        <f>SUM(AP224:AP234)</f>
        <v>0</v>
      </c>
      <c r="AQ223" s="189">
        <f t="shared" si="631"/>
        <v>0</v>
      </c>
      <c r="AR223" s="189">
        <f t="shared" si="632"/>
        <v>107625.59999999999</v>
      </c>
    </row>
    <row r="224" spans="2:44" x14ac:dyDescent="0.25">
      <c r="B224" s="178" t="s">
        <v>311</v>
      </c>
      <c r="C224" s="179" t="s">
        <v>190</v>
      </c>
      <c r="D2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0">
        <f t="shared" si="622"/>
        <v>0</v>
      </c>
      <c r="G224" s="180"/>
      <c r="H224" s="180">
        <f t="shared" si="623"/>
        <v>0</v>
      </c>
      <c r="I224" s="180"/>
      <c r="J224" s="180">
        <f t="shared" si="624"/>
        <v>0</v>
      </c>
      <c r="K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0">
        <f t="shared" si="628"/>
        <v>0</v>
      </c>
      <c r="AF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0">
        <f t="shared" si="629"/>
        <v>0</v>
      </c>
      <c r="AJ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0">
        <f t="shared" si="630"/>
        <v>0</v>
      </c>
      <c r="AN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0">
        <f t="shared" si="631"/>
        <v>0</v>
      </c>
      <c r="AR224" s="180">
        <f t="shared" si="632"/>
        <v>0</v>
      </c>
    </row>
    <row r="225" spans="2:44" x14ac:dyDescent="0.25">
      <c r="B225" s="178" t="s">
        <v>792</v>
      </c>
      <c r="C225" s="179" t="s">
        <v>793</v>
      </c>
      <c r="D2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450725.6</v>
      </c>
      <c r="E2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0">
        <f t="shared" si="622"/>
        <v>450725.6</v>
      </c>
      <c r="G225" s="180"/>
      <c r="H225" s="180">
        <f t="shared" si="623"/>
        <v>450725.6</v>
      </c>
      <c r="I225" s="180"/>
      <c r="J225" s="180">
        <f t="shared" si="624"/>
        <v>450725.6</v>
      </c>
      <c r="K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450725.6</v>
      </c>
      <c r="U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107625.59999999999</v>
      </c>
      <c r="AD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0">
        <f t="shared" si="628"/>
        <v>107625.59999999999</v>
      </c>
      <c r="AF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0">
        <f t="shared" si="629"/>
        <v>0</v>
      </c>
      <c r="AJ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0">
        <f t="shared" si="630"/>
        <v>0</v>
      </c>
      <c r="AN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0">
        <f t="shared" si="631"/>
        <v>0</v>
      </c>
      <c r="AR225" s="180">
        <f t="shared" si="632"/>
        <v>107625.59999999999</v>
      </c>
    </row>
    <row r="226" spans="2:44" x14ac:dyDescent="0.25">
      <c r="B226" s="178" t="s">
        <v>794</v>
      </c>
      <c r="C226" s="179" t="s">
        <v>795</v>
      </c>
      <c r="D2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0">
        <f t="shared" si="622"/>
        <v>0</v>
      </c>
      <c r="G226" s="180"/>
      <c r="H226" s="180">
        <f t="shared" si="623"/>
        <v>0</v>
      </c>
      <c r="I226" s="180"/>
      <c r="J226" s="180">
        <f t="shared" si="624"/>
        <v>0</v>
      </c>
      <c r="K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0">
        <f t="shared" si="628"/>
        <v>0</v>
      </c>
      <c r="AF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0">
        <f t="shared" si="629"/>
        <v>0</v>
      </c>
      <c r="AJ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0">
        <f t="shared" si="630"/>
        <v>0</v>
      </c>
      <c r="AN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0">
        <f t="shared" si="631"/>
        <v>0</v>
      </c>
      <c r="AR226" s="180">
        <f t="shared" si="632"/>
        <v>0</v>
      </c>
    </row>
    <row r="227" spans="2:44" x14ac:dyDescent="0.25">
      <c r="B227" s="178" t="s">
        <v>796</v>
      </c>
      <c r="C227" s="179" t="s">
        <v>797</v>
      </c>
      <c r="D2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0">
        <f t="shared" ref="F227:F229" si="636">D227+E227</f>
        <v>0</v>
      </c>
      <c r="G227" s="180"/>
      <c r="H227" s="180">
        <f t="shared" ref="H227:H229" si="637">F227-G227</f>
        <v>0</v>
      </c>
      <c r="I227" s="180"/>
      <c r="J227" s="180">
        <f t="shared" ref="J227:J229" si="638">F227-I227</f>
        <v>0</v>
      </c>
      <c r="K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0">
        <f t="shared" ref="AE227:AE229" si="639">AB227+AC227+AD227</f>
        <v>0</v>
      </c>
      <c r="AF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0">
        <f t="shared" ref="AI227:AI229" si="640">AF227+AG227+AH227</f>
        <v>0</v>
      </c>
      <c r="AJ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0">
        <f t="shared" ref="AM227:AM229" si="641">AJ227+AK227+AL227</f>
        <v>0</v>
      </c>
      <c r="AN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0">
        <f t="shared" ref="AQ227:AQ229" si="642">AN227+AO227+AP227</f>
        <v>0</v>
      </c>
      <c r="AR227" s="180">
        <f t="shared" ref="AR227:AR229" si="643">AE227+AI227+AM227+AQ227</f>
        <v>0</v>
      </c>
    </row>
    <row r="228" spans="2:44" x14ac:dyDescent="0.25">
      <c r="B228" s="178" t="s">
        <v>798</v>
      </c>
      <c r="C228" s="179" t="s">
        <v>799</v>
      </c>
      <c r="D2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0">
        <f t="shared" si="636"/>
        <v>0</v>
      </c>
      <c r="G228" s="180"/>
      <c r="H228" s="180">
        <f t="shared" si="637"/>
        <v>0</v>
      </c>
      <c r="I228" s="180"/>
      <c r="J228" s="180">
        <f t="shared" si="638"/>
        <v>0</v>
      </c>
      <c r="K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0">
        <f t="shared" si="639"/>
        <v>0</v>
      </c>
      <c r="AF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0">
        <f t="shared" si="640"/>
        <v>0</v>
      </c>
      <c r="AJ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0">
        <f t="shared" si="641"/>
        <v>0</v>
      </c>
      <c r="AN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0">
        <f t="shared" si="642"/>
        <v>0</v>
      </c>
      <c r="AR228" s="180">
        <f t="shared" si="643"/>
        <v>0</v>
      </c>
    </row>
    <row r="229" spans="2:44" x14ac:dyDescent="0.25">
      <c r="B229" s="178" t="s">
        <v>312</v>
      </c>
      <c r="C229" s="179" t="s">
        <v>800</v>
      </c>
      <c r="D2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0">
        <f t="shared" si="636"/>
        <v>0</v>
      </c>
      <c r="G229" s="180"/>
      <c r="H229" s="180">
        <f t="shared" si="637"/>
        <v>0</v>
      </c>
      <c r="I229" s="180"/>
      <c r="J229" s="180">
        <f t="shared" si="638"/>
        <v>0</v>
      </c>
      <c r="K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0">
        <f t="shared" si="639"/>
        <v>0</v>
      </c>
      <c r="AF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0">
        <f t="shared" si="640"/>
        <v>0</v>
      </c>
      <c r="AJ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0">
        <f t="shared" si="641"/>
        <v>0</v>
      </c>
      <c r="AN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0">
        <f t="shared" si="642"/>
        <v>0</v>
      </c>
      <c r="AR229" s="180">
        <f t="shared" si="643"/>
        <v>0</v>
      </c>
    </row>
    <row r="230" spans="2:44" x14ac:dyDescent="0.25">
      <c r="B230" s="178" t="s">
        <v>801</v>
      </c>
      <c r="C230" s="179" t="s">
        <v>802</v>
      </c>
      <c r="D2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0">
        <f>D230+E230</f>
        <v>0</v>
      </c>
      <c r="G230" s="180"/>
      <c r="H230" s="180">
        <f>F230-G230</f>
        <v>0</v>
      </c>
      <c r="I230" s="180"/>
      <c r="J230" s="180">
        <f>F230-I230</f>
        <v>0</v>
      </c>
      <c r="K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0">
        <f>AB230+AC230+AD230</f>
        <v>0</v>
      </c>
      <c r="AF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0">
        <f>AF230+AG230+AH230</f>
        <v>0</v>
      </c>
      <c r="AJ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0">
        <f>AJ230+AK230+AL230</f>
        <v>0</v>
      </c>
      <c r="AN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0">
        <f>AN230+AO230+AP230</f>
        <v>0</v>
      </c>
      <c r="AR230" s="180">
        <f>AE230+AI230+AM230+AQ230</f>
        <v>0</v>
      </c>
    </row>
    <row r="231" spans="2:44" x14ac:dyDescent="0.25">
      <c r="B231" s="178" t="s">
        <v>329</v>
      </c>
      <c r="C231" s="179" t="s">
        <v>201</v>
      </c>
      <c r="D2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0">
        <f>D231+E231</f>
        <v>0</v>
      </c>
      <c r="G231" s="180"/>
      <c r="H231" s="180">
        <f>F231-G231</f>
        <v>0</v>
      </c>
      <c r="I231" s="180"/>
      <c r="J231" s="180">
        <f>F231-I231</f>
        <v>0</v>
      </c>
      <c r="K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0">
        <f>AB231+AC231+AD231</f>
        <v>0</v>
      </c>
      <c r="AF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0">
        <f>AF231+AG231+AH231</f>
        <v>0</v>
      </c>
      <c r="AJ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0">
        <f>AJ231+AK231+AL231</f>
        <v>0</v>
      </c>
      <c r="AN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0">
        <f>AN231+AO231+AP231</f>
        <v>0</v>
      </c>
      <c r="AR231" s="180">
        <f>AE231+AI231+AM231+AQ231</f>
        <v>0</v>
      </c>
    </row>
    <row r="232" spans="2:44" x14ac:dyDescent="0.25">
      <c r="B232" s="178" t="s">
        <v>839</v>
      </c>
      <c r="C232" s="179" t="s">
        <v>840</v>
      </c>
      <c r="D2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0">
        <f t="shared" ref="F232" si="644">D232+E232</f>
        <v>0</v>
      </c>
      <c r="G232" s="180"/>
      <c r="H232" s="180">
        <f t="shared" ref="H232" si="645">F232-G232</f>
        <v>0</v>
      </c>
      <c r="I232" s="180"/>
      <c r="J232" s="180">
        <f t="shared" ref="J232" si="646">F232-I232</f>
        <v>0</v>
      </c>
      <c r="K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0">
        <f t="shared" ref="AE232" si="647">AB232+AC232+AD232</f>
        <v>0</v>
      </c>
      <c r="AF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0">
        <f t="shared" ref="AI232" si="648">AF232+AG232+AH232</f>
        <v>0</v>
      </c>
      <c r="AJ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0">
        <f t="shared" ref="AM232" si="649">AJ232+AK232+AL232</f>
        <v>0</v>
      </c>
      <c r="AN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0">
        <f t="shared" ref="AQ232" si="650">AN232+AO232+AP232</f>
        <v>0</v>
      </c>
      <c r="AR232" s="180">
        <f t="shared" ref="AR232" si="651">AE232+AI232+AM232+AQ232</f>
        <v>0</v>
      </c>
    </row>
    <row r="233" spans="2:44" x14ac:dyDescent="0.25">
      <c r="B233" s="178" t="s">
        <v>841</v>
      </c>
      <c r="C233" s="179" t="s">
        <v>842</v>
      </c>
      <c r="D2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0">
        <f t="shared" ref="F233" si="652">D233+E233</f>
        <v>0</v>
      </c>
      <c r="G233" s="180"/>
      <c r="H233" s="180">
        <f t="shared" ref="H233" si="653">F233-G233</f>
        <v>0</v>
      </c>
      <c r="I233" s="180"/>
      <c r="J233" s="180">
        <f t="shared" ref="J233" si="654">F233-I233</f>
        <v>0</v>
      </c>
      <c r="K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0">
        <f t="shared" ref="AE233" si="655">AB233+AC233+AD233</f>
        <v>0</v>
      </c>
      <c r="AF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0">
        <f t="shared" ref="AI233" si="656">AF233+AG233+AH233</f>
        <v>0</v>
      </c>
      <c r="AJ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0">
        <f t="shared" ref="AM233" si="657">AJ233+AK233+AL233</f>
        <v>0</v>
      </c>
      <c r="AN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0">
        <f t="shared" ref="AQ233" si="658">AN233+AO233+AP233</f>
        <v>0</v>
      </c>
      <c r="AR233" s="180">
        <f t="shared" ref="AR233" si="659">AE233+AI233+AM233+AQ233</f>
        <v>0</v>
      </c>
    </row>
    <row r="234" spans="2:44" x14ac:dyDescent="0.25">
      <c r="B234" s="178" t="s">
        <v>843</v>
      </c>
      <c r="C234" s="179" t="s">
        <v>844</v>
      </c>
      <c r="D2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0">
        <f>D234+E234</f>
        <v>0</v>
      </c>
      <c r="G234" s="180"/>
      <c r="H234" s="180">
        <f>F234-G234</f>
        <v>0</v>
      </c>
      <c r="I234" s="180"/>
      <c r="J234" s="180">
        <f>F234-I234</f>
        <v>0</v>
      </c>
      <c r="K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0">
        <f>AB234+AC234+AD234</f>
        <v>0</v>
      </c>
      <c r="AF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0">
        <f>AF234+AG234+AH234</f>
        <v>0</v>
      </c>
      <c r="AJ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0">
        <f>AJ234+AK234+AL234</f>
        <v>0</v>
      </c>
      <c r="AN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0">
        <f>AN234+AO234+AP234</f>
        <v>0</v>
      </c>
      <c r="AR234" s="180">
        <f>AE234+AI234+AM234+AQ234</f>
        <v>0</v>
      </c>
    </row>
    <row r="235" spans="2:44" x14ac:dyDescent="0.25">
      <c r="B235" s="187" t="s">
        <v>313</v>
      </c>
      <c r="C235" s="188" t="s">
        <v>191</v>
      </c>
      <c r="D235" s="189">
        <f>SUM(D236:D242)</f>
        <v>0</v>
      </c>
      <c r="E235" s="189">
        <f>SUM(E236:E242)</f>
        <v>0</v>
      </c>
      <c r="F235" s="189">
        <f t="shared" si="622"/>
        <v>0</v>
      </c>
      <c r="G235" s="189">
        <f>SUM(G236:G242)</f>
        <v>0</v>
      </c>
      <c r="H235" s="189">
        <f t="shared" si="623"/>
        <v>0</v>
      </c>
      <c r="I235" s="189">
        <f>SUM(I236:I242)</f>
        <v>0</v>
      </c>
      <c r="J235" s="189">
        <f t="shared" si="624"/>
        <v>0</v>
      </c>
      <c r="K235" s="189">
        <f t="shared" ref="K235:AD235" si="660">SUM(K236:K242)</f>
        <v>0</v>
      </c>
      <c r="L235" s="189">
        <f t="shared" si="660"/>
        <v>0</v>
      </c>
      <c r="M235" s="189">
        <f t="shared" si="660"/>
        <v>0</v>
      </c>
      <c r="N235" s="189">
        <f t="shared" si="660"/>
        <v>0</v>
      </c>
      <c r="O235" s="189">
        <f t="shared" si="660"/>
        <v>0</v>
      </c>
      <c r="P235" s="189">
        <f t="shared" ref="P235:Q235" si="661">SUM(P236:P242)</f>
        <v>0</v>
      </c>
      <c r="Q235" s="189">
        <f t="shared" si="661"/>
        <v>0</v>
      </c>
      <c r="R235" s="189">
        <f t="shared" si="660"/>
        <v>0</v>
      </c>
      <c r="S235" s="189">
        <f t="shared" si="660"/>
        <v>0</v>
      </c>
      <c r="T235" s="189">
        <f t="shared" ref="T235" si="662">SUM(T236:T242)</f>
        <v>0</v>
      </c>
      <c r="U235" s="189">
        <f t="shared" si="660"/>
        <v>0</v>
      </c>
      <c r="V235" s="189">
        <f t="shared" si="660"/>
        <v>0</v>
      </c>
      <c r="W235" s="189">
        <f t="shared" ref="W235" si="663">SUM(W236:W242)</f>
        <v>0</v>
      </c>
      <c r="X235" s="189">
        <f t="shared" si="660"/>
        <v>0</v>
      </c>
      <c r="Y235" s="189">
        <f t="shared" ref="Y235:Z235" si="664">SUM(Y236:Y242)</f>
        <v>0</v>
      </c>
      <c r="Z235" s="189">
        <f t="shared" si="664"/>
        <v>0</v>
      </c>
      <c r="AA235" s="189">
        <f t="shared" si="660"/>
        <v>0</v>
      </c>
      <c r="AB235" s="189">
        <f t="shared" si="660"/>
        <v>0</v>
      </c>
      <c r="AC235" s="189">
        <f t="shared" si="660"/>
        <v>0</v>
      </c>
      <c r="AD235" s="189">
        <f t="shared" si="660"/>
        <v>0</v>
      </c>
      <c r="AE235" s="189">
        <f t="shared" si="628"/>
        <v>0</v>
      </c>
      <c r="AF235" s="189">
        <f>SUM(AF236:AF242)</f>
        <v>0</v>
      </c>
      <c r="AG235" s="189">
        <f>SUM(AG236:AG242)</f>
        <v>0</v>
      </c>
      <c r="AH235" s="189">
        <f>SUM(AH236:AH242)</f>
        <v>0</v>
      </c>
      <c r="AI235" s="189">
        <f t="shared" si="629"/>
        <v>0</v>
      </c>
      <c r="AJ235" s="189">
        <f>SUM(AJ236:AJ242)</f>
        <v>0</v>
      </c>
      <c r="AK235" s="189">
        <f>SUM(AK236:AK242)</f>
        <v>0</v>
      </c>
      <c r="AL235" s="189">
        <f>SUM(AL236:AL242)</f>
        <v>0</v>
      </c>
      <c r="AM235" s="189">
        <f t="shared" si="630"/>
        <v>0</v>
      </c>
      <c r="AN235" s="189">
        <f>SUM(AN236:AN242)</f>
        <v>0</v>
      </c>
      <c r="AO235" s="189">
        <f>SUM(AO236:AO242)</f>
        <v>0</v>
      </c>
      <c r="AP235" s="189">
        <f>SUM(AP236:AP242)</f>
        <v>0</v>
      </c>
      <c r="AQ235" s="189">
        <f t="shared" si="631"/>
        <v>0</v>
      </c>
      <c r="AR235" s="189">
        <f t="shared" si="632"/>
        <v>0</v>
      </c>
    </row>
    <row r="236" spans="2:44" x14ac:dyDescent="0.25">
      <c r="B236" s="178" t="s">
        <v>803</v>
      </c>
      <c r="C236" s="179" t="s">
        <v>804</v>
      </c>
      <c r="D2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0">
        <f t="shared" ref="F236:F239" si="665">D236+E236</f>
        <v>0</v>
      </c>
      <c r="G236" s="180"/>
      <c r="H236" s="180">
        <f t="shared" ref="H236:H239" si="666">F236-G236</f>
        <v>0</v>
      </c>
      <c r="I236" s="180"/>
      <c r="J236" s="180">
        <f t="shared" ref="J236:J239" si="667">F236-I236</f>
        <v>0</v>
      </c>
      <c r="K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0">
        <f t="shared" ref="AE236:AE239" si="668">AB236+AC236+AD236</f>
        <v>0</v>
      </c>
      <c r="AF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0">
        <f t="shared" ref="AI236:AI239" si="669">AF236+AG236+AH236</f>
        <v>0</v>
      </c>
      <c r="AJ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0">
        <f t="shared" ref="AM236:AM239" si="670">AJ236+AK236+AL236</f>
        <v>0</v>
      </c>
      <c r="AN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0">
        <f t="shared" ref="AQ236:AQ239" si="671">AN236+AO236+AP236</f>
        <v>0</v>
      </c>
      <c r="AR236" s="180">
        <f t="shared" ref="AR236:AR239" si="672">AE236+AI236+AM236+AQ236</f>
        <v>0</v>
      </c>
    </row>
    <row r="237" spans="2:44" x14ac:dyDescent="0.25">
      <c r="B237" s="178" t="s">
        <v>805</v>
      </c>
      <c r="C237" s="179" t="s">
        <v>806</v>
      </c>
      <c r="D2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0">
        <f t="shared" si="665"/>
        <v>0</v>
      </c>
      <c r="G237" s="180"/>
      <c r="H237" s="180">
        <f t="shared" si="666"/>
        <v>0</v>
      </c>
      <c r="I237" s="180"/>
      <c r="J237" s="180">
        <f t="shared" si="667"/>
        <v>0</v>
      </c>
      <c r="K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0">
        <f t="shared" si="668"/>
        <v>0</v>
      </c>
      <c r="AF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0">
        <f t="shared" si="669"/>
        <v>0</v>
      </c>
      <c r="AJ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0">
        <f t="shared" si="670"/>
        <v>0</v>
      </c>
      <c r="AN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0">
        <f t="shared" si="671"/>
        <v>0</v>
      </c>
      <c r="AR237" s="180">
        <f t="shared" si="672"/>
        <v>0</v>
      </c>
    </row>
    <row r="238" spans="2:44" x14ac:dyDescent="0.25">
      <c r="B238" s="178" t="s">
        <v>314</v>
      </c>
      <c r="C238" s="179" t="s">
        <v>807</v>
      </c>
      <c r="D2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0">
        <f t="shared" si="665"/>
        <v>0</v>
      </c>
      <c r="G238" s="180"/>
      <c r="H238" s="180">
        <f t="shared" si="666"/>
        <v>0</v>
      </c>
      <c r="I238" s="180"/>
      <c r="J238" s="180">
        <f t="shared" si="667"/>
        <v>0</v>
      </c>
      <c r="K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0">
        <f t="shared" si="668"/>
        <v>0</v>
      </c>
      <c r="AF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0">
        <f t="shared" si="669"/>
        <v>0</v>
      </c>
      <c r="AJ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0">
        <f t="shared" si="670"/>
        <v>0</v>
      </c>
      <c r="AN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0">
        <f t="shared" si="671"/>
        <v>0</v>
      </c>
      <c r="AR238" s="180">
        <f t="shared" si="672"/>
        <v>0</v>
      </c>
    </row>
    <row r="239" spans="2:44" x14ac:dyDescent="0.25">
      <c r="B239" s="178" t="s">
        <v>808</v>
      </c>
      <c r="C239" s="179" t="s">
        <v>809</v>
      </c>
      <c r="D2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0">
        <f t="shared" si="665"/>
        <v>0</v>
      </c>
      <c r="G239" s="180"/>
      <c r="H239" s="180">
        <f t="shared" si="666"/>
        <v>0</v>
      </c>
      <c r="I239" s="180"/>
      <c r="J239" s="180">
        <f t="shared" si="667"/>
        <v>0</v>
      </c>
      <c r="K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0">
        <f t="shared" si="668"/>
        <v>0</v>
      </c>
      <c r="AF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0">
        <f t="shared" si="669"/>
        <v>0</v>
      </c>
      <c r="AJ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0">
        <f t="shared" si="670"/>
        <v>0</v>
      </c>
      <c r="AN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0">
        <f t="shared" si="671"/>
        <v>0</v>
      </c>
      <c r="AR239" s="180">
        <f t="shared" si="672"/>
        <v>0</v>
      </c>
    </row>
    <row r="240" spans="2:44" x14ac:dyDescent="0.25">
      <c r="B240" s="178" t="s">
        <v>810</v>
      </c>
      <c r="C240" s="179" t="s">
        <v>807</v>
      </c>
      <c r="D2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0">
        <f t="shared" si="622"/>
        <v>0</v>
      </c>
      <c r="G240" s="180"/>
      <c r="H240" s="180">
        <f t="shared" si="623"/>
        <v>0</v>
      </c>
      <c r="I240" s="180"/>
      <c r="J240" s="180">
        <f t="shared" si="624"/>
        <v>0</v>
      </c>
      <c r="K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0">
        <f t="shared" si="628"/>
        <v>0</v>
      </c>
      <c r="AF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0">
        <f t="shared" si="629"/>
        <v>0</v>
      </c>
      <c r="AJ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0">
        <f t="shared" si="630"/>
        <v>0</v>
      </c>
      <c r="AN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0">
        <f t="shared" si="631"/>
        <v>0</v>
      </c>
      <c r="AR240" s="180">
        <f t="shared" si="632"/>
        <v>0</v>
      </c>
    </row>
    <row r="241" spans="2:44" x14ac:dyDescent="0.25">
      <c r="B241" s="178" t="s">
        <v>811</v>
      </c>
      <c r="C241" s="179" t="s">
        <v>812</v>
      </c>
      <c r="D2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0">
        <f t="shared" ref="F241" si="673">D241+E241</f>
        <v>0</v>
      </c>
      <c r="G241" s="180"/>
      <c r="H241" s="180">
        <f t="shared" ref="H241" si="674">F241-G241</f>
        <v>0</v>
      </c>
      <c r="I241" s="180"/>
      <c r="J241" s="180">
        <f t="shared" ref="J241" si="675">F241-I241</f>
        <v>0</v>
      </c>
      <c r="K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0">
        <f t="shared" ref="AE241" si="676">AB241+AC241+AD241</f>
        <v>0</v>
      </c>
      <c r="AF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0">
        <f t="shared" ref="AI241" si="677">AF241+AG241+AH241</f>
        <v>0</v>
      </c>
      <c r="AJ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0">
        <f t="shared" ref="AM241" si="678">AJ241+AK241+AL241</f>
        <v>0</v>
      </c>
      <c r="AN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0">
        <f t="shared" ref="AQ241" si="679">AN241+AO241+AP241</f>
        <v>0</v>
      </c>
      <c r="AR241" s="180">
        <f t="shared" ref="AR241" si="680">AE241+AI241+AM241+AQ241</f>
        <v>0</v>
      </c>
    </row>
    <row r="242" spans="2:44" x14ac:dyDescent="0.25">
      <c r="B242" s="178" t="s">
        <v>813</v>
      </c>
      <c r="C242" s="179" t="s">
        <v>814</v>
      </c>
      <c r="D2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0">
        <f t="shared" ref="F242" si="681">D242+E242</f>
        <v>0</v>
      </c>
      <c r="G242" s="180"/>
      <c r="H242" s="180">
        <f t="shared" ref="H242" si="682">F242-G242</f>
        <v>0</v>
      </c>
      <c r="I242" s="180"/>
      <c r="J242" s="180">
        <f t="shared" ref="J242" si="683">F242-I242</f>
        <v>0</v>
      </c>
      <c r="K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0">
        <f t="shared" ref="AE242" si="684">AB242+AC242+AD242</f>
        <v>0</v>
      </c>
      <c r="AF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0">
        <f t="shared" ref="AI242" si="685">AF242+AG242+AH242</f>
        <v>0</v>
      </c>
      <c r="AJ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0">
        <f t="shared" ref="AM242" si="686">AJ242+AK242+AL242</f>
        <v>0</v>
      </c>
      <c r="AN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0">
        <f t="shared" ref="AQ242" si="687">AN242+AO242+AP242</f>
        <v>0</v>
      </c>
      <c r="AR242" s="180">
        <f t="shared" ref="AR242" si="688">AE242+AI242+AM242+AQ242</f>
        <v>0</v>
      </c>
    </row>
    <row r="243" spans="2:44" x14ac:dyDescent="0.25">
      <c r="B243" s="187" t="s">
        <v>315</v>
      </c>
      <c r="C243" s="188" t="s">
        <v>192</v>
      </c>
      <c r="D243" s="189">
        <f>SUM(D244:D259)</f>
        <v>8746.4</v>
      </c>
      <c r="E243" s="189">
        <f>SUM(E244:E259)</f>
        <v>0</v>
      </c>
      <c r="F243" s="189">
        <f t="shared" si="622"/>
        <v>8746.4</v>
      </c>
      <c r="G243" s="189">
        <f>SUM(G244:G259)</f>
        <v>0</v>
      </c>
      <c r="H243" s="189">
        <f t="shared" si="623"/>
        <v>8746.4</v>
      </c>
      <c r="I243" s="189">
        <f>SUM(I244:I259)</f>
        <v>0</v>
      </c>
      <c r="J243" s="189">
        <f t="shared" si="624"/>
        <v>8746.4</v>
      </c>
      <c r="K243" s="189">
        <f t="shared" ref="K243:AD243" si="689">SUM(K244:K259)</f>
        <v>0</v>
      </c>
      <c r="L243" s="189">
        <f t="shared" si="689"/>
        <v>0</v>
      </c>
      <c r="M243" s="189">
        <f t="shared" si="689"/>
        <v>0</v>
      </c>
      <c r="N243" s="189">
        <f t="shared" si="689"/>
        <v>0</v>
      </c>
      <c r="O243" s="189">
        <f t="shared" si="689"/>
        <v>0</v>
      </c>
      <c r="P243" s="189">
        <f t="shared" ref="P243:Q243" si="690">SUM(P244:P259)</f>
        <v>0</v>
      </c>
      <c r="Q243" s="189">
        <f t="shared" si="690"/>
        <v>0</v>
      </c>
      <c r="R243" s="189">
        <f t="shared" si="689"/>
        <v>0</v>
      </c>
      <c r="S243" s="189">
        <f t="shared" si="689"/>
        <v>0</v>
      </c>
      <c r="T243" s="189">
        <f t="shared" ref="T243" si="691">SUM(T244:T259)</f>
        <v>8746.4</v>
      </c>
      <c r="U243" s="189">
        <f t="shared" si="689"/>
        <v>0</v>
      </c>
      <c r="V243" s="189">
        <f t="shared" si="689"/>
        <v>0</v>
      </c>
      <c r="W243" s="189">
        <f t="shared" ref="W243" si="692">SUM(W244:W259)</f>
        <v>0</v>
      </c>
      <c r="X243" s="189">
        <f t="shared" si="689"/>
        <v>0</v>
      </c>
      <c r="Y243" s="189">
        <f t="shared" ref="Y243:Z243" si="693">SUM(Y244:Y259)</f>
        <v>0</v>
      </c>
      <c r="Z243" s="189">
        <f t="shared" si="693"/>
        <v>0</v>
      </c>
      <c r="AA243" s="189">
        <f t="shared" si="689"/>
        <v>0</v>
      </c>
      <c r="AB243" s="189">
        <f t="shared" si="689"/>
        <v>0</v>
      </c>
      <c r="AC243" s="189">
        <f t="shared" si="689"/>
        <v>8746.4</v>
      </c>
      <c r="AD243" s="189">
        <f t="shared" si="689"/>
        <v>0</v>
      </c>
      <c r="AE243" s="189">
        <f t="shared" si="628"/>
        <v>8746.4</v>
      </c>
      <c r="AF243" s="189">
        <f>SUM(AF244:AF259)</f>
        <v>0</v>
      </c>
      <c r="AG243" s="189">
        <f>SUM(AG244:AG259)</f>
        <v>0</v>
      </c>
      <c r="AH243" s="189">
        <f>SUM(AH244:AH259)</f>
        <v>0</v>
      </c>
      <c r="AI243" s="189">
        <f t="shared" si="629"/>
        <v>0</v>
      </c>
      <c r="AJ243" s="189">
        <f>SUM(AJ244:AJ259)</f>
        <v>0</v>
      </c>
      <c r="AK243" s="189">
        <f>SUM(AK244:AK259)</f>
        <v>0</v>
      </c>
      <c r="AL243" s="189">
        <f>SUM(AL244:AL259)</f>
        <v>0</v>
      </c>
      <c r="AM243" s="189">
        <f t="shared" si="630"/>
        <v>0</v>
      </c>
      <c r="AN243" s="189">
        <f>SUM(AN244:AN259)</f>
        <v>0</v>
      </c>
      <c r="AO243" s="189">
        <f>SUM(AO244:AO259)</f>
        <v>0</v>
      </c>
      <c r="AP243" s="189">
        <f>SUM(AP244:AP259)</f>
        <v>0</v>
      </c>
      <c r="AQ243" s="189">
        <f t="shared" si="631"/>
        <v>0</v>
      </c>
      <c r="AR243" s="189">
        <f t="shared" si="632"/>
        <v>8746.4</v>
      </c>
    </row>
    <row r="244" spans="2:44" x14ac:dyDescent="0.25">
      <c r="B244" s="178" t="s">
        <v>815</v>
      </c>
      <c r="C244" s="179" t="s">
        <v>816</v>
      </c>
      <c r="D2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0">
        <f t="shared" si="622"/>
        <v>0</v>
      </c>
      <c r="G244" s="180"/>
      <c r="H244" s="180">
        <f t="shared" si="623"/>
        <v>0</v>
      </c>
      <c r="I244" s="180"/>
      <c r="J244" s="180">
        <f t="shared" si="624"/>
        <v>0</v>
      </c>
      <c r="K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0">
        <f t="shared" si="628"/>
        <v>0</v>
      </c>
      <c r="AF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0">
        <f t="shared" si="629"/>
        <v>0</v>
      </c>
      <c r="AJ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0">
        <f t="shared" si="630"/>
        <v>0</v>
      </c>
      <c r="AN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0">
        <f t="shared" si="631"/>
        <v>0</v>
      </c>
      <c r="AR244" s="180">
        <f t="shared" si="632"/>
        <v>0</v>
      </c>
    </row>
    <row r="245" spans="2:44" x14ac:dyDescent="0.25">
      <c r="B245" s="178" t="s">
        <v>817</v>
      </c>
      <c r="C245" s="179" t="s">
        <v>818</v>
      </c>
      <c r="D2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0">
        <f t="shared" ref="F245:F253" si="694">D245+E245</f>
        <v>0</v>
      </c>
      <c r="G245" s="180"/>
      <c r="H245" s="180">
        <f t="shared" ref="H245:H253" si="695">F245-G245</f>
        <v>0</v>
      </c>
      <c r="I245" s="180"/>
      <c r="J245" s="180">
        <f t="shared" ref="J245:J253" si="696">F245-I245</f>
        <v>0</v>
      </c>
      <c r="K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0">
        <f t="shared" ref="AE245:AE253" si="697">AB245+AC245+AD245</f>
        <v>0</v>
      </c>
      <c r="AF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0">
        <f t="shared" ref="AI245:AI253" si="698">AF245+AG245+AH245</f>
        <v>0</v>
      </c>
      <c r="AJ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0">
        <f t="shared" ref="AM245:AM253" si="699">AJ245+AK245+AL245</f>
        <v>0</v>
      </c>
      <c r="AN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0">
        <f t="shared" ref="AQ245:AQ253" si="700">AN245+AO245+AP245</f>
        <v>0</v>
      </c>
      <c r="AR245" s="180">
        <f t="shared" ref="AR245:AR253" si="701">AE245+AI245+AM245+AQ245</f>
        <v>0</v>
      </c>
    </row>
    <row r="246" spans="2:44" x14ac:dyDescent="0.25">
      <c r="B246" s="178" t="s">
        <v>819</v>
      </c>
      <c r="C246" s="179" t="s">
        <v>820</v>
      </c>
      <c r="D2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v>
      </c>
      <c r="E2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0">
        <f t="shared" si="694"/>
        <v>7500</v>
      </c>
      <c r="G246" s="180"/>
      <c r="H246" s="180">
        <f t="shared" si="695"/>
        <v>7500</v>
      </c>
      <c r="I246" s="180"/>
      <c r="J246" s="180">
        <f t="shared" si="696"/>
        <v>7500</v>
      </c>
      <c r="K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7500</v>
      </c>
      <c r="U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D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0">
        <f t="shared" si="697"/>
        <v>7500</v>
      </c>
      <c r="AF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0">
        <f t="shared" si="698"/>
        <v>0</v>
      </c>
      <c r="AJ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0">
        <f t="shared" si="699"/>
        <v>0</v>
      </c>
      <c r="AN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0">
        <f t="shared" si="700"/>
        <v>0</v>
      </c>
      <c r="AR246" s="180">
        <f t="shared" si="701"/>
        <v>7500</v>
      </c>
    </row>
    <row r="247" spans="2:44" x14ac:dyDescent="0.25">
      <c r="B247" s="178" t="s">
        <v>316</v>
      </c>
      <c r="C247" s="179" t="s">
        <v>193</v>
      </c>
      <c r="D2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0">
        <f t="shared" si="694"/>
        <v>0</v>
      </c>
      <c r="G247" s="180"/>
      <c r="H247" s="180">
        <f t="shared" si="695"/>
        <v>0</v>
      </c>
      <c r="I247" s="180"/>
      <c r="J247" s="180">
        <f t="shared" si="696"/>
        <v>0</v>
      </c>
      <c r="K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0">
        <f t="shared" si="697"/>
        <v>0</v>
      </c>
      <c r="AF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0">
        <f t="shared" si="698"/>
        <v>0</v>
      </c>
      <c r="AJ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0">
        <f t="shared" si="699"/>
        <v>0</v>
      </c>
      <c r="AN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0">
        <f t="shared" si="700"/>
        <v>0</v>
      </c>
      <c r="AR247" s="180">
        <f t="shared" si="701"/>
        <v>0</v>
      </c>
    </row>
    <row r="248" spans="2:44" x14ac:dyDescent="0.25">
      <c r="B248" s="178" t="s">
        <v>821</v>
      </c>
      <c r="C248" s="179" t="s">
        <v>822</v>
      </c>
      <c r="D2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1246.4000000000001</v>
      </c>
      <c r="E2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0">
        <f t="shared" si="694"/>
        <v>1246.4000000000001</v>
      </c>
      <c r="G248" s="180"/>
      <c r="H248" s="180">
        <f t="shared" si="695"/>
        <v>1246.4000000000001</v>
      </c>
      <c r="I248" s="180"/>
      <c r="J248" s="180">
        <f t="shared" si="696"/>
        <v>1246.4000000000001</v>
      </c>
      <c r="K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1246.4000000000001</v>
      </c>
      <c r="U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1246.4000000000001</v>
      </c>
      <c r="AD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0">
        <f t="shared" si="697"/>
        <v>1246.4000000000001</v>
      </c>
      <c r="AF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0">
        <f t="shared" si="698"/>
        <v>0</v>
      </c>
      <c r="AJ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0">
        <f t="shared" si="699"/>
        <v>0</v>
      </c>
      <c r="AN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0">
        <f t="shared" si="700"/>
        <v>0</v>
      </c>
      <c r="AR248" s="180">
        <f t="shared" si="701"/>
        <v>1246.4000000000001</v>
      </c>
    </row>
    <row r="249" spans="2:44" x14ac:dyDescent="0.25">
      <c r="B249" s="178" t="s">
        <v>823</v>
      </c>
      <c r="C249" s="179" t="s">
        <v>824</v>
      </c>
      <c r="D2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0">
        <f t="shared" si="694"/>
        <v>0</v>
      </c>
      <c r="G249" s="180"/>
      <c r="H249" s="180">
        <f t="shared" si="695"/>
        <v>0</v>
      </c>
      <c r="I249" s="180"/>
      <c r="J249" s="180">
        <f t="shared" si="696"/>
        <v>0</v>
      </c>
      <c r="K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0">
        <f t="shared" si="697"/>
        <v>0</v>
      </c>
      <c r="AF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0">
        <f t="shared" si="698"/>
        <v>0</v>
      </c>
      <c r="AJ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0">
        <f t="shared" si="699"/>
        <v>0</v>
      </c>
      <c r="AN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0">
        <f t="shared" si="700"/>
        <v>0</v>
      </c>
      <c r="AR249" s="180">
        <f t="shared" si="701"/>
        <v>0</v>
      </c>
    </row>
    <row r="250" spans="2:44" x14ac:dyDescent="0.25">
      <c r="B250" s="178" t="s">
        <v>317</v>
      </c>
      <c r="C250" s="179" t="s">
        <v>194</v>
      </c>
      <c r="D2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0">
        <f t="shared" si="694"/>
        <v>0</v>
      </c>
      <c r="G250" s="180"/>
      <c r="H250" s="180">
        <f t="shared" si="695"/>
        <v>0</v>
      </c>
      <c r="I250" s="180"/>
      <c r="J250" s="180">
        <f t="shared" si="696"/>
        <v>0</v>
      </c>
      <c r="K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0">
        <f t="shared" si="697"/>
        <v>0</v>
      </c>
      <c r="AF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0">
        <f t="shared" si="698"/>
        <v>0</v>
      </c>
      <c r="AJ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0">
        <f t="shared" si="699"/>
        <v>0</v>
      </c>
      <c r="AN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0">
        <f t="shared" si="700"/>
        <v>0</v>
      </c>
      <c r="AR250" s="180">
        <f t="shared" si="701"/>
        <v>0</v>
      </c>
    </row>
    <row r="251" spans="2:44" x14ac:dyDescent="0.25">
      <c r="B251" s="178" t="s">
        <v>825</v>
      </c>
      <c r="C251" s="179" t="s">
        <v>826</v>
      </c>
      <c r="D2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0">
        <f t="shared" si="694"/>
        <v>0</v>
      </c>
      <c r="G251" s="180"/>
      <c r="H251" s="180">
        <f t="shared" si="695"/>
        <v>0</v>
      </c>
      <c r="I251" s="180"/>
      <c r="J251" s="180">
        <f t="shared" si="696"/>
        <v>0</v>
      </c>
      <c r="K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0">
        <f t="shared" si="697"/>
        <v>0</v>
      </c>
      <c r="AF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0">
        <f t="shared" si="698"/>
        <v>0</v>
      </c>
      <c r="AJ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0">
        <f t="shared" si="699"/>
        <v>0</v>
      </c>
      <c r="AN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0">
        <f t="shared" si="700"/>
        <v>0</v>
      </c>
      <c r="AR251" s="180">
        <f t="shared" si="701"/>
        <v>0</v>
      </c>
    </row>
    <row r="252" spans="2:44" x14ac:dyDescent="0.25">
      <c r="B252" s="178" t="s">
        <v>827</v>
      </c>
      <c r="C252" s="179" t="s">
        <v>828</v>
      </c>
      <c r="D2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0">
        <f t="shared" si="694"/>
        <v>0</v>
      </c>
      <c r="G252" s="180"/>
      <c r="H252" s="180">
        <f t="shared" si="695"/>
        <v>0</v>
      </c>
      <c r="I252" s="180"/>
      <c r="J252" s="180">
        <f t="shared" si="696"/>
        <v>0</v>
      </c>
      <c r="K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0">
        <f t="shared" si="697"/>
        <v>0</v>
      </c>
      <c r="AF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0">
        <f t="shared" si="698"/>
        <v>0</v>
      </c>
      <c r="AJ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0">
        <f t="shared" si="699"/>
        <v>0</v>
      </c>
      <c r="AN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0">
        <f t="shared" si="700"/>
        <v>0</v>
      </c>
      <c r="AR252" s="180">
        <f t="shared" si="701"/>
        <v>0</v>
      </c>
    </row>
    <row r="253" spans="2:44" x14ac:dyDescent="0.25">
      <c r="B253" s="178" t="s">
        <v>318</v>
      </c>
      <c r="C253" s="179" t="s">
        <v>195</v>
      </c>
      <c r="D2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0">
        <f t="shared" si="694"/>
        <v>0</v>
      </c>
      <c r="G253" s="180"/>
      <c r="H253" s="180">
        <f t="shared" si="695"/>
        <v>0</v>
      </c>
      <c r="I253" s="180"/>
      <c r="J253" s="180">
        <f t="shared" si="696"/>
        <v>0</v>
      </c>
      <c r="K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0">
        <f t="shared" si="697"/>
        <v>0</v>
      </c>
      <c r="AF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0">
        <f t="shared" si="698"/>
        <v>0</v>
      </c>
      <c r="AJ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0">
        <f t="shared" si="699"/>
        <v>0</v>
      </c>
      <c r="AN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0">
        <f t="shared" si="700"/>
        <v>0</v>
      </c>
      <c r="AR253" s="180">
        <f t="shared" si="701"/>
        <v>0</v>
      </c>
    </row>
    <row r="254" spans="2:44" x14ac:dyDescent="0.25">
      <c r="B254" s="178" t="s">
        <v>829</v>
      </c>
      <c r="C254" s="179" t="s">
        <v>830</v>
      </c>
      <c r="D2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0">
        <f t="shared" si="622"/>
        <v>0</v>
      </c>
      <c r="G254" s="180"/>
      <c r="H254" s="180">
        <f t="shared" si="623"/>
        <v>0</v>
      </c>
      <c r="I254" s="180"/>
      <c r="J254" s="180">
        <f t="shared" si="624"/>
        <v>0</v>
      </c>
      <c r="K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0">
        <f t="shared" si="628"/>
        <v>0</v>
      </c>
      <c r="AF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0">
        <f t="shared" si="629"/>
        <v>0</v>
      </c>
      <c r="AJ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0">
        <f t="shared" si="630"/>
        <v>0</v>
      </c>
      <c r="AN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0">
        <f t="shared" si="631"/>
        <v>0</v>
      </c>
      <c r="AR254" s="180">
        <f t="shared" si="632"/>
        <v>0</v>
      </c>
    </row>
    <row r="255" spans="2:44" x14ac:dyDescent="0.25">
      <c r="B255" s="178" t="s">
        <v>831</v>
      </c>
      <c r="C255" s="179" t="s">
        <v>832</v>
      </c>
      <c r="D2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0">
        <f t="shared" si="622"/>
        <v>0</v>
      </c>
      <c r="G255" s="180"/>
      <c r="H255" s="180">
        <f t="shared" si="623"/>
        <v>0</v>
      </c>
      <c r="I255" s="180"/>
      <c r="J255" s="180">
        <f t="shared" si="624"/>
        <v>0</v>
      </c>
      <c r="K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0">
        <f t="shared" si="628"/>
        <v>0</v>
      </c>
      <c r="AF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0">
        <f t="shared" si="629"/>
        <v>0</v>
      </c>
      <c r="AJ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0">
        <f t="shared" si="630"/>
        <v>0</v>
      </c>
      <c r="AN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0">
        <f t="shared" si="631"/>
        <v>0</v>
      </c>
      <c r="AR255" s="180">
        <f t="shared" si="632"/>
        <v>0</v>
      </c>
    </row>
    <row r="256" spans="2:44" x14ac:dyDescent="0.25">
      <c r="B256" s="178" t="s">
        <v>833</v>
      </c>
      <c r="C256" s="179" t="s">
        <v>834</v>
      </c>
      <c r="D2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0">
        <f t="shared" si="622"/>
        <v>0</v>
      </c>
      <c r="G256" s="180"/>
      <c r="H256" s="180">
        <f t="shared" si="623"/>
        <v>0</v>
      </c>
      <c r="I256" s="180"/>
      <c r="J256" s="180">
        <f t="shared" si="624"/>
        <v>0</v>
      </c>
      <c r="K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0">
        <f t="shared" si="628"/>
        <v>0</v>
      </c>
      <c r="AF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0">
        <f t="shared" si="629"/>
        <v>0</v>
      </c>
      <c r="AJ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0">
        <f t="shared" si="630"/>
        <v>0</v>
      </c>
      <c r="AN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0">
        <f t="shared" si="631"/>
        <v>0</v>
      </c>
      <c r="AR256" s="180">
        <f t="shared" si="632"/>
        <v>0</v>
      </c>
    </row>
    <row r="257" spans="2:44" x14ac:dyDescent="0.25">
      <c r="B257" s="178" t="s">
        <v>835</v>
      </c>
      <c r="C257" s="179" t="s">
        <v>836</v>
      </c>
      <c r="D2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0">
        <f t="shared" ref="F257:F259" si="702">D257+E257</f>
        <v>0</v>
      </c>
      <c r="G257" s="180"/>
      <c r="H257" s="180">
        <f t="shared" ref="H257:H259" si="703">F257-G257</f>
        <v>0</v>
      </c>
      <c r="I257" s="180"/>
      <c r="J257" s="180">
        <f t="shared" ref="J257:J259" si="704">F257-I257</f>
        <v>0</v>
      </c>
      <c r="K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0">
        <f t="shared" ref="AE257:AE259" si="705">AB257+AC257+AD257</f>
        <v>0</v>
      </c>
      <c r="AF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0">
        <f t="shared" ref="AI257:AI259" si="706">AF257+AG257+AH257</f>
        <v>0</v>
      </c>
      <c r="AJ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0">
        <f t="shared" ref="AM257:AM259" si="707">AJ257+AK257+AL257</f>
        <v>0</v>
      </c>
      <c r="AN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0">
        <f t="shared" ref="AQ257:AQ259" si="708">AN257+AO257+AP257</f>
        <v>0</v>
      </c>
      <c r="AR257" s="180">
        <f t="shared" ref="AR257:AR259" si="709">AE257+AI257+AM257+AQ257</f>
        <v>0</v>
      </c>
    </row>
    <row r="258" spans="2:44" x14ac:dyDescent="0.25">
      <c r="B258" s="178" t="s">
        <v>319</v>
      </c>
      <c r="C258" s="179" t="s">
        <v>196</v>
      </c>
      <c r="D2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0">
        <f t="shared" si="702"/>
        <v>0</v>
      </c>
      <c r="G258" s="180"/>
      <c r="H258" s="180">
        <f t="shared" si="703"/>
        <v>0</v>
      </c>
      <c r="I258" s="180"/>
      <c r="J258" s="180">
        <f t="shared" si="704"/>
        <v>0</v>
      </c>
      <c r="K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0">
        <f t="shared" si="705"/>
        <v>0</v>
      </c>
      <c r="AF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0">
        <f t="shared" si="706"/>
        <v>0</v>
      </c>
      <c r="AJ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0">
        <f t="shared" si="707"/>
        <v>0</v>
      </c>
      <c r="AN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0">
        <f t="shared" si="708"/>
        <v>0</v>
      </c>
      <c r="AR258" s="180">
        <f t="shared" si="709"/>
        <v>0</v>
      </c>
    </row>
    <row r="259" spans="2:44" x14ac:dyDescent="0.25">
      <c r="B259" s="178" t="s">
        <v>837</v>
      </c>
      <c r="C259" s="179" t="s">
        <v>838</v>
      </c>
      <c r="D2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0">
        <f t="shared" si="702"/>
        <v>0</v>
      </c>
      <c r="G259" s="180"/>
      <c r="H259" s="180">
        <f t="shared" si="703"/>
        <v>0</v>
      </c>
      <c r="I259" s="180"/>
      <c r="J259" s="180">
        <f t="shared" si="704"/>
        <v>0</v>
      </c>
      <c r="K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0">
        <f t="shared" si="705"/>
        <v>0</v>
      </c>
      <c r="AF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0">
        <f t="shared" si="706"/>
        <v>0</v>
      </c>
      <c r="AJ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0">
        <f t="shared" si="707"/>
        <v>0</v>
      </c>
      <c r="AN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0">
        <f t="shared" si="708"/>
        <v>0</v>
      </c>
      <c r="AR259" s="180">
        <f t="shared" si="709"/>
        <v>0</v>
      </c>
    </row>
    <row r="260" spans="2:44" x14ac:dyDescent="0.25">
      <c r="B260" s="187" t="s">
        <v>320</v>
      </c>
      <c r="C260" s="188" t="s">
        <v>197</v>
      </c>
      <c r="D260" s="189">
        <f>SUM(D261:D266)</f>
        <v>0</v>
      </c>
      <c r="E260" s="189">
        <f>SUM(E261:E266)</f>
        <v>0</v>
      </c>
      <c r="F260" s="189">
        <f t="shared" si="622"/>
        <v>0</v>
      </c>
      <c r="G260" s="189">
        <f>SUM(G261:G266)</f>
        <v>0</v>
      </c>
      <c r="H260" s="189">
        <f t="shared" si="623"/>
        <v>0</v>
      </c>
      <c r="I260" s="189">
        <f>SUM(I261:I266)</f>
        <v>0</v>
      </c>
      <c r="J260" s="189">
        <f t="shared" si="624"/>
        <v>0</v>
      </c>
      <c r="K260" s="189">
        <f t="shared" ref="K260:AD260" si="710">SUM(K261:K266)</f>
        <v>0</v>
      </c>
      <c r="L260" s="189">
        <f t="shared" si="710"/>
        <v>0</v>
      </c>
      <c r="M260" s="189">
        <f t="shared" si="710"/>
        <v>0</v>
      </c>
      <c r="N260" s="189">
        <f t="shared" si="710"/>
        <v>0</v>
      </c>
      <c r="O260" s="189">
        <f t="shared" si="710"/>
        <v>0</v>
      </c>
      <c r="P260" s="189">
        <f t="shared" ref="P260:Q260" si="711">SUM(P261:P266)</f>
        <v>0</v>
      </c>
      <c r="Q260" s="189">
        <f t="shared" si="711"/>
        <v>0</v>
      </c>
      <c r="R260" s="189">
        <f t="shared" si="710"/>
        <v>0</v>
      </c>
      <c r="S260" s="189">
        <f t="shared" si="710"/>
        <v>0</v>
      </c>
      <c r="T260" s="189">
        <f t="shared" ref="T260" si="712">SUM(T261:T266)</f>
        <v>0</v>
      </c>
      <c r="U260" s="189">
        <f t="shared" si="710"/>
        <v>0</v>
      </c>
      <c r="V260" s="189">
        <f t="shared" si="710"/>
        <v>0</v>
      </c>
      <c r="W260" s="189">
        <f t="shared" ref="W260" si="713">SUM(W261:W266)</f>
        <v>0</v>
      </c>
      <c r="X260" s="189">
        <f t="shared" si="710"/>
        <v>0</v>
      </c>
      <c r="Y260" s="189">
        <f t="shared" ref="Y260:Z260" si="714">SUM(Y261:Y266)</f>
        <v>0</v>
      </c>
      <c r="Z260" s="189">
        <f t="shared" si="714"/>
        <v>0</v>
      </c>
      <c r="AA260" s="189">
        <f t="shared" si="710"/>
        <v>0</v>
      </c>
      <c r="AB260" s="189">
        <f t="shared" si="710"/>
        <v>0</v>
      </c>
      <c r="AC260" s="189">
        <f t="shared" si="710"/>
        <v>0</v>
      </c>
      <c r="AD260" s="189">
        <f t="shared" si="710"/>
        <v>0</v>
      </c>
      <c r="AE260" s="189">
        <f t="shared" si="628"/>
        <v>0</v>
      </c>
      <c r="AF260" s="189">
        <f>SUM(AF261:AF266)</f>
        <v>0</v>
      </c>
      <c r="AG260" s="189">
        <f>SUM(AG261:AG266)</f>
        <v>0</v>
      </c>
      <c r="AH260" s="189">
        <f>SUM(AH261:AH266)</f>
        <v>0</v>
      </c>
      <c r="AI260" s="189">
        <f t="shared" si="629"/>
        <v>0</v>
      </c>
      <c r="AJ260" s="189">
        <f>SUM(AJ261:AJ266)</f>
        <v>0</v>
      </c>
      <c r="AK260" s="189">
        <f>SUM(AK261:AK266)</f>
        <v>0</v>
      </c>
      <c r="AL260" s="189">
        <f>SUM(AL261:AL266)</f>
        <v>0</v>
      </c>
      <c r="AM260" s="189">
        <f t="shared" si="630"/>
        <v>0</v>
      </c>
      <c r="AN260" s="189">
        <f>SUM(AN261:AN266)</f>
        <v>0</v>
      </c>
      <c r="AO260" s="189">
        <f>SUM(AO261:AO266)</f>
        <v>0</v>
      </c>
      <c r="AP260" s="189">
        <f>SUM(AP261:AP266)</f>
        <v>0</v>
      </c>
      <c r="AQ260" s="189">
        <f t="shared" si="631"/>
        <v>0</v>
      </c>
      <c r="AR260" s="189">
        <f t="shared" si="632"/>
        <v>0</v>
      </c>
    </row>
    <row r="261" spans="2:44" x14ac:dyDescent="0.25">
      <c r="B261" s="178" t="s">
        <v>845</v>
      </c>
      <c r="C261" s="179" t="s">
        <v>846</v>
      </c>
      <c r="D2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0">
        <f t="shared" si="622"/>
        <v>0</v>
      </c>
      <c r="G261" s="180"/>
      <c r="H261" s="180">
        <f t="shared" si="623"/>
        <v>0</v>
      </c>
      <c r="I261" s="180"/>
      <c r="J261" s="180">
        <f t="shared" si="624"/>
        <v>0</v>
      </c>
      <c r="K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0">
        <f t="shared" si="628"/>
        <v>0</v>
      </c>
      <c r="AF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0">
        <f t="shared" si="629"/>
        <v>0</v>
      </c>
      <c r="AJ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0">
        <f t="shared" si="630"/>
        <v>0</v>
      </c>
      <c r="AN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0">
        <f t="shared" si="631"/>
        <v>0</v>
      </c>
      <c r="AR261" s="180">
        <f t="shared" si="632"/>
        <v>0</v>
      </c>
    </row>
    <row r="262" spans="2:44" x14ac:dyDescent="0.25">
      <c r="B262" s="178" t="s">
        <v>847</v>
      </c>
      <c r="C262" s="179" t="s">
        <v>848</v>
      </c>
      <c r="D2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0">
        <f t="shared" si="622"/>
        <v>0</v>
      </c>
      <c r="G262" s="180"/>
      <c r="H262" s="180">
        <f t="shared" si="623"/>
        <v>0</v>
      </c>
      <c r="I262" s="180"/>
      <c r="J262" s="180">
        <f t="shared" si="624"/>
        <v>0</v>
      </c>
      <c r="K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0">
        <f t="shared" si="628"/>
        <v>0</v>
      </c>
      <c r="AF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0">
        <f t="shared" si="629"/>
        <v>0</v>
      </c>
      <c r="AJ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0">
        <f t="shared" si="630"/>
        <v>0</v>
      </c>
      <c r="AN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0">
        <f t="shared" si="631"/>
        <v>0</v>
      </c>
      <c r="AR262" s="180">
        <f t="shared" si="632"/>
        <v>0</v>
      </c>
    </row>
    <row r="263" spans="2:44" x14ac:dyDescent="0.25">
      <c r="B263" s="178" t="s">
        <v>321</v>
      </c>
      <c r="C263" s="179" t="s">
        <v>198</v>
      </c>
      <c r="D2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0">
        <f t="shared" si="622"/>
        <v>0</v>
      </c>
      <c r="G263" s="180"/>
      <c r="H263" s="180">
        <f t="shared" si="623"/>
        <v>0</v>
      </c>
      <c r="I263" s="180"/>
      <c r="J263" s="180">
        <f t="shared" si="624"/>
        <v>0</v>
      </c>
      <c r="K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0">
        <f t="shared" si="628"/>
        <v>0</v>
      </c>
      <c r="AF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0">
        <f t="shared" si="629"/>
        <v>0</v>
      </c>
      <c r="AJ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0">
        <f t="shared" si="630"/>
        <v>0</v>
      </c>
      <c r="AN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0">
        <f t="shared" si="631"/>
        <v>0</v>
      </c>
      <c r="AR263" s="180">
        <f t="shared" si="632"/>
        <v>0</v>
      </c>
    </row>
    <row r="264" spans="2:44" x14ac:dyDescent="0.25">
      <c r="B264" s="178" t="s">
        <v>849</v>
      </c>
      <c r="C264" s="179" t="s">
        <v>850</v>
      </c>
      <c r="D2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0">
        <f t="shared" ref="F264:F266" si="715">D264+E264</f>
        <v>0</v>
      </c>
      <c r="G264" s="180"/>
      <c r="H264" s="180">
        <f t="shared" ref="H264:H266" si="716">F264-G264</f>
        <v>0</v>
      </c>
      <c r="I264" s="180"/>
      <c r="J264" s="180">
        <f t="shared" ref="J264:J266" si="717">F264-I264</f>
        <v>0</v>
      </c>
      <c r="K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0">
        <f t="shared" ref="AE264:AE266" si="718">AB264+AC264+AD264</f>
        <v>0</v>
      </c>
      <c r="AF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0">
        <f t="shared" ref="AI264:AI266" si="719">AF264+AG264+AH264</f>
        <v>0</v>
      </c>
      <c r="AJ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0">
        <f t="shared" ref="AM264:AM266" si="720">AJ264+AK264+AL264</f>
        <v>0</v>
      </c>
      <c r="AN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0">
        <f t="shared" ref="AQ264:AQ266" si="721">AN264+AO264+AP264</f>
        <v>0</v>
      </c>
      <c r="AR264" s="180">
        <f t="shared" ref="AR264:AR266" si="722">AE264+AI264+AM264+AQ264</f>
        <v>0</v>
      </c>
    </row>
    <row r="265" spans="2:44" x14ac:dyDescent="0.25">
      <c r="B265" s="178" t="s">
        <v>851</v>
      </c>
      <c r="C265" s="179" t="s">
        <v>852</v>
      </c>
      <c r="D2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0">
        <f t="shared" si="715"/>
        <v>0</v>
      </c>
      <c r="G265" s="180"/>
      <c r="H265" s="180">
        <f t="shared" si="716"/>
        <v>0</v>
      </c>
      <c r="I265" s="180"/>
      <c r="J265" s="180">
        <f t="shared" si="717"/>
        <v>0</v>
      </c>
      <c r="K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0">
        <f t="shared" si="718"/>
        <v>0</v>
      </c>
      <c r="AF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0">
        <f t="shared" si="719"/>
        <v>0</v>
      </c>
      <c r="AJ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0">
        <f t="shared" si="720"/>
        <v>0</v>
      </c>
      <c r="AN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0">
        <f t="shared" si="721"/>
        <v>0</v>
      </c>
      <c r="AR265" s="180">
        <f t="shared" si="722"/>
        <v>0</v>
      </c>
    </row>
    <row r="266" spans="2:44" x14ac:dyDescent="0.25">
      <c r="B266" s="178" t="s">
        <v>853</v>
      </c>
      <c r="C266" s="179" t="s">
        <v>854</v>
      </c>
      <c r="D2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0">
        <f t="shared" si="715"/>
        <v>0</v>
      </c>
      <c r="G266" s="180"/>
      <c r="H266" s="180">
        <f t="shared" si="716"/>
        <v>0</v>
      </c>
      <c r="I266" s="180"/>
      <c r="J266" s="180">
        <f t="shared" si="717"/>
        <v>0</v>
      </c>
      <c r="K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0">
        <f t="shared" si="718"/>
        <v>0</v>
      </c>
      <c r="AF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0">
        <f t="shared" si="719"/>
        <v>0</v>
      </c>
      <c r="AJ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0">
        <f t="shared" si="720"/>
        <v>0</v>
      </c>
      <c r="AN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0">
        <f t="shared" si="721"/>
        <v>0</v>
      </c>
      <c r="AR266" s="180">
        <f t="shared" si="722"/>
        <v>0</v>
      </c>
    </row>
    <row r="267" spans="2:44" x14ac:dyDescent="0.25">
      <c r="B267" s="187" t="s">
        <v>322</v>
      </c>
      <c r="C267" s="188" t="s">
        <v>199</v>
      </c>
      <c r="D267" s="189">
        <f>SUM(D268:D311)</f>
        <v>2650</v>
      </c>
      <c r="E267" s="189">
        <f>SUM(E268:E311)</f>
        <v>0</v>
      </c>
      <c r="F267" s="189">
        <f t="shared" si="622"/>
        <v>2650</v>
      </c>
      <c r="G267" s="189">
        <f>SUM(G268:G311)</f>
        <v>0</v>
      </c>
      <c r="H267" s="189">
        <f t="shared" si="623"/>
        <v>2650</v>
      </c>
      <c r="I267" s="189">
        <f>SUM(I268:I311)</f>
        <v>0</v>
      </c>
      <c r="J267" s="189">
        <f t="shared" si="624"/>
        <v>2650</v>
      </c>
      <c r="K267" s="189">
        <f t="shared" ref="K267:AD267" si="723">SUM(K268:K311)</f>
        <v>0</v>
      </c>
      <c r="L267" s="189">
        <f t="shared" si="723"/>
        <v>0</v>
      </c>
      <c r="M267" s="189">
        <f t="shared" si="723"/>
        <v>0</v>
      </c>
      <c r="N267" s="189">
        <f t="shared" si="723"/>
        <v>0</v>
      </c>
      <c r="O267" s="189">
        <f t="shared" si="723"/>
        <v>0</v>
      </c>
      <c r="P267" s="189">
        <f t="shared" ref="P267:Q267" si="724">SUM(P268:P311)</f>
        <v>0</v>
      </c>
      <c r="Q267" s="189">
        <f t="shared" si="724"/>
        <v>0</v>
      </c>
      <c r="R267" s="189">
        <f t="shared" si="723"/>
        <v>0</v>
      </c>
      <c r="S267" s="189">
        <f t="shared" si="723"/>
        <v>0</v>
      </c>
      <c r="T267" s="189">
        <f t="shared" ref="T267" si="725">SUM(T268:T311)</f>
        <v>2650</v>
      </c>
      <c r="U267" s="189">
        <f t="shared" si="723"/>
        <v>0</v>
      </c>
      <c r="V267" s="189">
        <f t="shared" si="723"/>
        <v>0</v>
      </c>
      <c r="W267" s="189">
        <f t="shared" ref="W267" si="726">SUM(W268:W311)</f>
        <v>0</v>
      </c>
      <c r="X267" s="189">
        <f t="shared" si="723"/>
        <v>0</v>
      </c>
      <c r="Y267" s="189">
        <f t="shared" ref="Y267:Z267" si="727">SUM(Y268:Y311)</f>
        <v>0</v>
      </c>
      <c r="Z267" s="189">
        <f t="shared" si="727"/>
        <v>0</v>
      </c>
      <c r="AA267" s="189">
        <f t="shared" si="723"/>
        <v>0</v>
      </c>
      <c r="AB267" s="189">
        <f t="shared" si="723"/>
        <v>0</v>
      </c>
      <c r="AC267" s="189">
        <f t="shared" si="723"/>
        <v>2650</v>
      </c>
      <c r="AD267" s="189">
        <f t="shared" si="723"/>
        <v>0</v>
      </c>
      <c r="AE267" s="189">
        <f t="shared" si="628"/>
        <v>2650</v>
      </c>
      <c r="AF267" s="189">
        <f>SUM(AF268:AF311)</f>
        <v>0</v>
      </c>
      <c r="AG267" s="189">
        <f>SUM(AG268:AG311)</f>
        <v>0</v>
      </c>
      <c r="AH267" s="189">
        <f>SUM(AH268:AH311)</f>
        <v>0</v>
      </c>
      <c r="AI267" s="189">
        <f t="shared" si="629"/>
        <v>0</v>
      </c>
      <c r="AJ267" s="189">
        <f>SUM(AJ268:AJ311)</f>
        <v>0</v>
      </c>
      <c r="AK267" s="189">
        <f>SUM(AK268:AK311)</f>
        <v>0</v>
      </c>
      <c r="AL267" s="189">
        <f>SUM(AL268:AL311)</f>
        <v>0</v>
      </c>
      <c r="AM267" s="189">
        <f t="shared" si="630"/>
        <v>0</v>
      </c>
      <c r="AN267" s="189">
        <f>SUM(AN268:AN311)</f>
        <v>0</v>
      </c>
      <c r="AO267" s="189">
        <f>SUM(AO268:AO311)</f>
        <v>0</v>
      </c>
      <c r="AP267" s="189">
        <f>SUM(AP268:AP311)</f>
        <v>0</v>
      </c>
      <c r="AQ267" s="189">
        <f t="shared" si="631"/>
        <v>0</v>
      </c>
      <c r="AR267" s="189">
        <f t="shared" si="632"/>
        <v>2650</v>
      </c>
    </row>
    <row r="268" spans="2:44" x14ac:dyDescent="0.25">
      <c r="B268" s="178" t="s">
        <v>855</v>
      </c>
      <c r="C268" s="179" t="s">
        <v>856</v>
      </c>
      <c r="D2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0">
        <f t="shared" si="622"/>
        <v>0</v>
      </c>
      <c r="G268" s="180"/>
      <c r="H268" s="180">
        <f t="shared" si="623"/>
        <v>0</v>
      </c>
      <c r="I268" s="180"/>
      <c r="J268" s="180">
        <f t="shared" si="624"/>
        <v>0</v>
      </c>
      <c r="K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0">
        <f t="shared" si="628"/>
        <v>0</v>
      </c>
      <c r="AF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0">
        <f t="shared" si="629"/>
        <v>0</v>
      </c>
      <c r="AJ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0">
        <f t="shared" si="630"/>
        <v>0</v>
      </c>
      <c r="AN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0">
        <f t="shared" si="631"/>
        <v>0</v>
      </c>
      <c r="AR268" s="180">
        <f t="shared" si="632"/>
        <v>0</v>
      </c>
    </row>
    <row r="269" spans="2:44" x14ac:dyDescent="0.25">
      <c r="B269" s="178" t="s">
        <v>323</v>
      </c>
      <c r="C269" s="179" t="s">
        <v>857</v>
      </c>
      <c r="D2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0">
        <f t="shared" ref="F269:F300" si="728">D269+E269</f>
        <v>0</v>
      </c>
      <c r="G269" s="180"/>
      <c r="H269" s="180">
        <f t="shared" ref="H269:H300" si="729">F269-G269</f>
        <v>0</v>
      </c>
      <c r="I269" s="180"/>
      <c r="J269" s="180">
        <f t="shared" ref="J269:J300" si="730">F269-I269</f>
        <v>0</v>
      </c>
      <c r="K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0">
        <f t="shared" ref="AE269:AE300" si="731">AB269+AC269+AD269</f>
        <v>0</v>
      </c>
      <c r="AF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0">
        <f t="shared" ref="AI269:AI300" si="732">AF269+AG269+AH269</f>
        <v>0</v>
      </c>
      <c r="AJ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0">
        <f t="shared" ref="AM269:AM300" si="733">AJ269+AK269+AL269</f>
        <v>0</v>
      </c>
      <c r="AN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0">
        <f t="shared" ref="AQ269:AQ300" si="734">AN269+AO269+AP269</f>
        <v>0</v>
      </c>
      <c r="AR269" s="180">
        <f t="shared" ref="AR269:AR300" si="735">AE269+AI269+AM269+AQ269</f>
        <v>0</v>
      </c>
    </row>
    <row r="270" spans="2:44" x14ac:dyDescent="0.25">
      <c r="B270" s="178" t="s">
        <v>858</v>
      </c>
      <c r="C270" s="179" t="s">
        <v>859</v>
      </c>
      <c r="D2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0">
        <f t="shared" si="728"/>
        <v>0</v>
      </c>
      <c r="G270" s="180"/>
      <c r="H270" s="180">
        <f t="shared" si="729"/>
        <v>0</v>
      </c>
      <c r="I270" s="180"/>
      <c r="J270" s="180">
        <f t="shared" si="730"/>
        <v>0</v>
      </c>
      <c r="K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0">
        <f t="shared" si="731"/>
        <v>0</v>
      </c>
      <c r="AF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0">
        <f t="shared" si="732"/>
        <v>0</v>
      </c>
      <c r="AJ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0">
        <f t="shared" si="733"/>
        <v>0</v>
      </c>
      <c r="AN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0">
        <f t="shared" si="734"/>
        <v>0</v>
      </c>
      <c r="AR270" s="180">
        <f t="shared" si="735"/>
        <v>0</v>
      </c>
    </row>
    <row r="271" spans="2:44" x14ac:dyDescent="0.25">
      <c r="B271" s="178" t="s">
        <v>860</v>
      </c>
      <c r="C271" s="179" t="s">
        <v>861</v>
      </c>
      <c r="D2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0">
        <f t="shared" si="728"/>
        <v>0</v>
      </c>
      <c r="G271" s="180"/>
      <c r="H271" s="180">
        <f t="shared" si="729"/>
        <v>0</v>
      </c>
      <c r="I271" s="180"/>
      <c r="J271" s="180">
        <f t="shared" si="730"/>
        <v>0</v>
      </c>
      <c r="K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0">
        <f t="shared" si="731"/>
        <v>0</v>
      </c>
      <c r="AF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0">
        <f t="shared" si="732"/>
        <v>0</v>
      </c>
      <c r="AJ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0">
        <f t="shared" si="733"/>
        <v>0</v>
      </c>
      <c r="AN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0">
        <f t="shared" si="734"/>
        <v>0</v>
      </c>
      <c r="AR271" s="180">
        <f t="shared" si="735"/>
        <v>0</v>
      </c>
    </row>
    <row r="272" spans="2:44" x14ac:dyDescent="0.25">
      <c r="B272" s="178" t="s">
        <v>862</v>
      </c>
      <c r="C272" s="179" t="s">
        <v>863</v>
      </c>
      <c r="D2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0">
        <f t="shared" si="728"/>
        <v>0</v>
      </c>
      <c r="G272" s="180"/>
      <c r="H272" s="180">
        <f t="shared" si="729"/>
        <v>0</v>
      </c>
      <c r="I272" s="180"/>
      <c r="J272" s="180">
        <f t="shared" si="730"/>
        <v>0</v>
      </c>
      <c r="K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0">
        <f t="shared" si="731"/>
        <v>0</v>
      </c>
      <c r="AF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0">
        <f t="shared" si="732"/>
        <v>0</v>
      </c>
      <c r="AJ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0">
        <f t="shared" si="733"/>
        <v>0</v>
      </c>
      <c r="AN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0">
        <f t="shared" si="734"/>
        <v>0</v>
      </c>
      <c r="AR272" s="180">
        <f t="shared" si="735"/>
        <v>0</v>
      </c>
    </row>
    <row r="273" spans="2:44" x14ac:dyDescent="0.25">
      <c r="B273" s="178" t="s">
        <v>864</v>
      </c>
      <c r="C273" s="179" t="s">
        <v>865</v>
      </c>
      <c r="D2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0">
        <f t="shared" si="728"/>
        <v>0</v>
      </c>
      <c r="G273" s="180"/>
      <c r="H273" s="180">
        <f t="shared" si="729"/>
        <v>0</v>
      </c>
      <c r="I273" s="180"/>
      <c r="J273" s="180">
        <f t="shared" si="730"/>
        <v>0</v>
      </c>
      <c r="K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0">
        <f t="shared" si="731"/>
        <v>0</v>
      </c>
      <c r="AF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0">
        <f t="shared" si="732"/>
        <v>0</v>
      </c>
      <c r="AJ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0">
        <f t="shared" si="733"/>
        <v>0</v>
      </c>
      <c r="AN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0">
        <f t="shared" si="734"/>
        <v>0</v>
      </c>
      <c r="AR273" s="180">
        <f t="shared" si="735"/>
        <v>0</v>
      </c>
    </row>
    <row r="274" spans="2:44" x14ac:dyDescent="0.25">
      <c r="B274" s="178" t="s">
        <v>866</v>
      </c>
      <c r="C274" s="179" t="s">
        <v>867</v>
      </c>
      <c r="D2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0">
        <f t="shared" si="728"/>
        <v>0</v>
      </c>
      <c r="G274" s="180"/>
      <c r="H274" s="180">
        <f t="shared" si="729"/>
        <v>0</v>
      </c>
      <c r="I274" s="180"/>
      <c r="J274" s="180">
        <f t="shared" si="730"/>
        <v>0</v>
      </c>
      <c r="K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0">
        <f t="shared" si="731"/>
        <v>0</v>
      </c>
      <c r="AF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0">
        <f t="shared" si="732"/>
        <v>0</v>
      </c>
      <c r="AJ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0">
        <f t="shared" si="733"/>
        <v>0</v>
      </c>
      <c r="AN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0">
        <f t="shared" si="734"/>
        <v>0</v>
      </c>
      <c r="AR274" s="180">
        <f t="shared" si="735"/>
        <v>0</v>
      </c>
    </row>
    <row r="275" spans="2:44" x14ac:dyDescent="0.25">
      <c r="B275" s="178" t="s">
        <v>868</v>
      </c>
      <c r="C275" s="179" t="s">
        <v>869</v>
      </c>
      <c r="D2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0">
        <f t="shared" si="728"/>
        <v>0</v>
      </c>
      <c r="G275" s="180"/>
      <c r="H275" s="180">
        <f t="shared" si="729"/>
        <v>0</v>
      </c>
      <c r="I275" s="180"/>
      <c r="J275" s="180">
        <f t="shared" si="730"/>
        <v>0</v>
      </c>
      <c r="K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0">
        <f t="shared" si="731"/>
        <v>0</v>
      </c>
      <c r="AF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0">
        <f t="shared" si="732"/>
        <v>0</v>
      </c>
      <c r="AJ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0">
        <f t="shared" si="733"/>
        <v>0</v>
      </c>
      <c r="AN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0">
        <f t="shared" si="734"/>
        <v>0</v>
      </c>
      <c r="AR275" s="180">
        <f t="shared" si="735"/>
        <v>0</v>
      </c>
    </row>
    <row r="276" spans="2:44" x14ac:dyDescent="0.25">
      <c r="B276" s="178" t="s">
        <v>324</v>
      </c>
      <c r="C276" s="179" t="s">
        <v>870</v>
      </c>
      <c r="D2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0">
        <f t="shared" si="728"/>
        <v>0</v>
      </c>
      <c r="G276" s="180"/>
      <c r="H276" s="180">
        <f t="shared" si="729"/>
        <v>0</v>
      </c>
      <c r="I276" s="180"/>
      <c r="J276" s="180">
        <f t="shared" si="730"/>
        <v>0</v>
      </c>
      <c r="K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0">
        <f t="shared" si="731"/>
        <v>0</v>
      </c>
      <c r="AF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0">
        <f t="shared" si="732"/>
        <v>0</v>
      </c>
      <c r="AJ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0">
        <f t="shared" si="733"/>
        <v>0</v>
      </c>
      <c r="AN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0">
        <f t="shared" si="734"/>
        <v>0</v>
      </c>
      <c r="AR276" s="180">
        <f t="shared" si="735"/>
        <v>0</v>
      </c>
    </row>
    <row r="277" spans="2:44" x14ac:dyDescent="0.25">
      <c r="B277" s="178" t="s">
        <v>871</v>
      </c>
      <c r="C277" s="179" t="s">
        <v>872</v>
      </c>
      <c r="D2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0">
        <f t="shared" si="728"/>
        <v>0</v>
      </c>
      <c r="G277" s="180"/>
      <c r="H277" s="180">
        <f t="shared" si="729"/>
        <v>0</v>
      </c>
      <c r="I277" s="180"/>
      <c r="J277" s="180">
        <f t="shared" si="730"/>
        <v>0</v>
      </c>
      <c r="K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0">
        <f t="shared" si="731"/>
        <v>0</v>
      </c>
      <c r="AF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0">
        <f t="shared" si="732"/>
        <v>0</v>
      </c>
      <c r="AJ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0">
        <f t="shared" si="733"/>
        <v>0</v>
      </c>
      <c r="AN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0">
        <f t="shared" si="734"/>
        <v>0</v>
      </c>
      <c r="AR277" s="180">
        <f t="shared" si="735"/>
        <v>0</v>
      </c>
    </row>
    <row r="278" spans="2:44" x14ac:dyDescent="0.25">
      <c r="B278" s="178" t="s">
        <v>873</v>
      </c>
      <c r="C278" s="179" t="s">
        <v>874</v>
      </c>
      <c r="D2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0">
        <f t="shared" si="728"/>
        <v>0</v>
      </c>
      <c r="G278" s="180"/>
      <c r="H278" s="180">
        <f t="shared" si="729"/>
        <v>0</v>
      </c>
      <c r="I278" s="180"/>
      <c r="J278" s="180">
        <f t="shared" si="730"/>
        <v>0</v>
      </c>
      <c r="K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0">
        <f t="shared" si="731"/>
        <v>0</v>
      </c>
      <c r="AF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0">
        <f t="shared" si="732"/>
        <v>0</v>
      </c>
      <c r="AJ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0">
        <f t="shared" si="733"/>
        <v>0</v>
      </c>
      <c r="AN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0">
        <f t="shared" si="734"/>
        <v>0</v>
      </c>
      <c r="AR278" s="180">
        <f t="shared" si="735"/>
        <v>0</v>
      </c>
    </row>
    <row r="279" spans="2:44" x14ac:dyDescent="0.25">
      <c r="B279" s="178" t="s">
        <v>875</v>
      </c>
      <c r="C279" s="179" t="s">
        <v>876</v>
      </c>
      <c r="D2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0">
        <f t="shared" si="728"/>
        <v>0</v>
      </c>
      <c r="G279" s="180"/>
      <c r="H279" s="180">
        <f t="shared" si="729"/>
        <v>0</v>
      </c>
      <c r="I279" s="180"/>
      <c r="J279" s="180">
        <f t="shared" si="730"/>
        <v>0</v>
      </c>
      <c r="K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0">
        <f t="shared" si="731"/>
        <v>0</v>
      </c>
      <c r="AF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0">
        <f t="shared" si="732"/>
        <v>0</v>
      </c>
      <c r="AJ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0">
        <f t="shared" si="733"/>
        <v>0</v>
      </c>
      <c r="AN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0">
        <f t="shared" si="734"/>
        <v>0</v>
      </c>
      <c r="AR279" s="180">
        <f t="shared" si="735"/>
        <v>0</v>
      </c>
    </row>
    <row r="280" spans="2:44" x14ac:dyDescent="0.25">
      <c r="B280" s="178" t="s">
        <v>877</v>
      </c>
      <c r="C280" s="179" t="s">
        <v>878</v>
      </c>
      <c r="D2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0">
        <f t="shared" si="728"/>
        <v>0</v>
      </c>
      <c r="G280" s="180"/>
      <c r="H280" s="180">
        <f t="shared" si="729"/>
        <v>0</v>
      </c>
      <c r="I280" s="180"/>
      <c r="J280" s="180">
        <f t="shared" si="730"/>
        <v>0</v>
      </c>
      <c r="K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0">
        <f t="shared" si="731"/>
        <v>0</v>
      </c>
      <c r="AF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0">
        <f t="shared" si="732"/>
        <v>0</v>
      </c>
      <c r="AJ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0">
        <f t="shared" si="733"/>
        <v>0</v>
      </c>
      <c r="AN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0">
        <f t="shared" si="734"/>
        <v>0</v>
      </c>
      <c r="AR280" s="180">
        <f t="shared" si="735"/>
        <v>0</v>
      </c>
    </row>
    <row r="281" spans="2:44" x14ac:dyDescent="0.25">
      <c r="B281" s="178" t="s">
        <v>879</v>
      </c>
      <c r="C281" s="179" t="s">
        <v>880</v>
      </c>
      <c r="D2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0">
        <f t="shared" si="728"/>
        <v>0</v>
      </c>
      <c r="G281" s="180"/>
      <c r="H281" s="180">
        <f t="shared" si="729"/>
        <v>0</v>
      </c>
      <c r="I281" s="180"/>
      <c r="J281" s="180">
        <f t="shared" si="730"/>
        <v>0</v>
      </c>
      <c r="K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0">
        <f t="shared" si="731"/>
        <v>0</v>
      </c>
      <c r="AF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0">
        <f t="shared" si="732"/>
        <v>0</v>
      </c>
      <c r="AJ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0">
        <f t="shared" si="733"/>
        <v>0</v>
      </c>
      <c r="AN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0">
        <f t="shared" si="734"/>
        <v>0</v>
      </c>
      <c r="AR281" s="180">
        <f t="shared" si="735"/>
        <v>0</v>
      </c>
    </row>
    <row r="282" spans="2:44" x14ac:dyDescent="0.25">
      <c r="B282" s="178" t="s">
        <v>881</v>
      </c>
      <c r="C282" s="179" t="s">
        <v>882</v>
      </c>
      <c r="D2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0">
        <f t="shared" si="728"/>
        <v>0</v>
      </c>
      <c r="G282" s="180"/>
      <c r="H282" s="180">
        <f t="shared" si="729"/>
        <v>0</v>
      </c>
      <c r="I282" s="180"/>
      <c r="J282" s="180">
        <f t="shared" si="730"/>
        <v>0</v>
      </c>
      <c r="K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0">
        <f t="shared" si="731"/>
        <v>0</v>
      </c>
      <c r="AF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0">
        <f t="shared" si="732"/>
        <v>0</v>
      </c>
      <c r="AJ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0">
        <f t="shared" si="733"/>
        <v>0</v>
      </c>
      <c r="AN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0">
        <f t="shared" si="734"/>
        <v>0</v>
      </c>
      <c r="AR282" s="180">
        <f t="shared" si="735"/>
        <v>0</v>
      </c>
    </row>
    <row r="283" spans="2:44" x14ac:dyDescent="0.25">
      <c r="B283" s="178" t="s">
        <v>883</v>
      </c>
      <c r="C283" s="179" t="s">
        <v>884</v>
      </c>
      <c r="D2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0">
        <f t="shared" si="728"/>
        <v>0</v>
      </c>
      <c r="G283" s="180"/>
      <c r="H283" s="180">
        <f t="shared" si="729"/>
        <v>0</v>
      </c>
      <c r="I283" s="180"/>
      <c r="J283" s="180">
        <f t="shared" si="730"/>
        <v>0</v>
      </c>
      <c r="K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0">
        <f t="shared" si="731"/>
        <v>0</v>
      </c>
      <c r="AF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0">
        <f t="shared" si="732"/>
        <v>0</v>
      </c>
      <c r="AJ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0">
        <f t="shared" si="733"/>
        <v>0</v>
      </c>
      <c r="AN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0">
        <f t="shared" si="734"/>
        <v>0</v>
      </c>
      <c r="AR283" s="180">
        <f t="shared" si="735"/>
        <v>0</v>
      </c>
    </row>
    <row r="284" spans="2:44" x14ac:dyDescent="0.25">
      <c r="B284" s="178" t="s">
        <v>885</v>
      </c>
      <c r="C284" s="179" t="s">
        <v>886</v>
      </c>
      <c r="D2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v>
      </c>
      <c r="E2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0">
        <f t="shared" si="728"/>
        <v>250</v>
      </c>
      <c r="G284" s="180"/>
      <c r="H284" s="180">
        <f t="shared" si="729"/>
        <v>250</v>
      </c>
      <c r="I284" s="180"/>
      <c r="J284" s="180">
        <f t="shared" si="730"/>
        <v>250</v>
      </c>
      <c r="K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v>
      </c>
      <c r="U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v>
      </c>
      <c r="AD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0">
        <f t="shared" si="731"/>
        <v>250</v>
      </c>
      <c r="AF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0">
        <f t="shared" si="732"/>
        <v>0</v>
      </c>
      <c r="AJ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0">
        <f t="shared" si="733"/>
        <v>0</v>
      </c>
      <c r="AN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0">
        <f t="shared" si="734"/>
        <v>0</v>
      </c>
      <c r="AR284" s="180">
        <f t="shared" si="735"/>
        <v>250</v>
      </c>
    </row>
    <row r="285" spans="2:44" x14ac:dyDescent="0.25">
      <c r="B285" s="178" t="s">
        <v>325</v>
      </c>
      <c r="C285" s="179" t="s">
        <v>887</v>
      </c>
      <c r="D2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0">
        <f t="shared" si="728"/>
        <v>0</v>
      </c>
      <c r="G285" s="180"/>
      <c r="H285" s="180">
        <f t="shared" si="729"/>
        <v>0</v>
      </c>
      <c r="I285" s="180"/>
      <c r="J285" s="180">
        <f t="shared" si="730"/>
        <v>0</v>
      </c>
      <c r="K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0">
        <f t="shared" si="731"/>
        <v>0</v>
      </c>
      <c r="AF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0">
        <f t="shared" si="732"/>
        <v>0</v>
      </c>
      <c r="AJ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0">
        <f t="shared" si="733"/>
        <v>0</v>
      </c>
      <c r="AN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0">
        <f t="shared" si="734"/>
        <v>0</v>
      </c>
      <c r="AR285" s="180">
        <f t="shared" si="735"/>
        <v>0</v>
      </c>
    </row>
    <row r="286" spans="2:44" x14ac:dyDescent="0.25">
      <c r="B286" s="178" t="s">
        <v>888</v>
      </c>
      <c r="C286" s="179" t="s">
        <v>889</v>
      </c>
      <c r="D2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0">
        <f t="shared" si="728"/>
        <v>0</v>
      </c>
      <c r="G286" s="180"/>
      <c r="H286" s="180">
        <f t="shared" si="729"/>
        <v>0</v>
      </c>
      <c r="I286" s="180"/>
      <c r="J286" s="180">
        <f t="shared" si="730"/>
        <v>0</v>
      </c>
      <c r="K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0">
        <f t="shared" si="731"/>
        <v>0</v>
      </c>
      <c r="AF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0">
        <f t="shared" si="732"/>
        <v>0</v>
      </c>
      <c r="AJ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0">
        <f t="shared" si="733"/>
        <v>0</v>
      </c>
      <c r="AN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0">
        <f t="shared" si="734"/>
        <v>0</v>
      </c>
      <c r="AR286" s="180">
        <f t="shared" si="735"/>
        <v>0</v>
      </c>
    </row>
    <row r="287" spans="2:44" x14ac:dyDescent="0.25">
      <c r="B287" s="178" t="s">
        <v>890</v>
      </c>
      <c r="C287" s="179" t="s">
        <v>891</v>
      </c>
      <c r="D2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0">
        <f t="shared" si="728"/>
        <v>0</v>
      </c>
      <c r="G287" s="180"/>
      <c r="H287" s="180">
        <f t="shared" si="729"/>
        <v>0</v>
      </c>
      <c r="I287" s="180"/>
      <c r="J287" s="180">
        <f t="shared" si="730"/>
        <v>0</v>
      </c>
      <c r="K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0">
        <f t="shared" si="731"/>
        <v>0</v>
      </c>
      <c r="AF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0">
        <f t="shared" si="732"/>
        <v>0</v>
      </c>
      <c r="AJ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0">
        <f t="shared" si="733"/>
        <v>0</v>
      </c>
      <c r="AN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0">
        <f t="shared" si="734"/>
        <v>0</v>
      </c>
      <c r="AR287" s="180">
        <f t="shared" si="735"/>
        <v>0</v>
      </c>
    </row>
    <row r="288" spans="2:44" x14ac:dyDescent="0.25">
      <c r="B288" s="178" t="s">
        <v>892</v>
      </c>
      <c r="C288" s="179" t="s">
        <v>893</v>
      </c>
      <c r="D2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0">
        <f t="shared" si="728"/>
        <v>0</v>
      </c>
      <c r="G288" s="180"/>
      <c r="H288" s="180">
        <f t="shared" si="729"/>
        <v>0</v>
      </c>
      <c r="I288" s="180"/>
      <c r="J288" s="180">
        <f t="shared" si="730"/>
        <v>0</v>
      </c>
      <c r="K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0">
        <f t="shared" si="731"/>
        <v>0</v>
      </c>
      <c r="AF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0">
        <f t="shared" si="732"/>
        <v>0</v>
      </c>
      <c r="AJ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0">
        <f t="shared" si="733"/>
        <v>0</v>
      </c>
      <c r="AN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0">
        <f t="shared" si="734"/>
        <v>0</v>
      </c>
      <c r="AR288" s="180">
        <f t="shared" si="735"/>
        <v>0</v>
      </c>
    </row>
    <row r="289" spans="2:44" x14ac:dyDescent="0.25">
      <c r="B289" s="178" t="s">
        <v>894</v>
      </c>
      <c r="C289" s="179" t="s">
        <v>887</v>
      </c>
      <c r="D2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0">
        <f t="shared" si="728"/>
        <v>0</v>
      </c>
      <c r="G289" s="180"/>
      <c r="H289" s="180">
        <f t="shared" si="729"/>
        <v>0</v>
      </c>
      <c r="I289" s="180"/>
      <c r="J289" s="180">
        <f t="shared" si="730"/>
        <v>0</v>
      </c>
      <c r="K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0">
        <f t="shared" si="731"/>
        <v>0</v>
      </c>
      <c r="AF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0">
        <f t="shared" si="732"/>
        <v>0</v>
      </c>
      <c r="AJ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0">
        <f t="shared" si="733"/>
        <v>0</v>
      </c>
      <c r="AN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0">
        <f t="shared" si="734"/>
        <v>0</v>
      </c>
      <c r="AR289" s="180">
        <f t="shared" si="735"/>
        <v>0</v>
      </c>
    </row>
    <row r="290" spans="2:44" x14ac:dyDescent="0.25">
      <c r="B290" s="178" t="s">
        <v>895</v>
      </c>
      <c r="C290" s="179" t="s">
        <v>896</v>
      </c>
      <c r="D2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0">
        <f t="shared" si="728"/>
        <v>0</v>
      </c>
      <c r="G290" s="180"/>
      <c r="H290" s="180">
        <f t="shared" si="729"/>
        <v>0</v>
      </c>
      <c r="I290" s="180"/>
      <c r="J290" s="180">
        <f t="shared" si="730"/>
        <v>0</v>
      </c>
      <c r="K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0">
        <f t="shared" si="731"/>
        <v>0</v>
      </c>
      <c r="AF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0">
        <f t="shared" si="732"/>
        <v>0</v>
      </c>
      <c r="AJ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0">
        <f t="shared" si="733"/>
        <v>0</v>
      </c>
      <c r="AN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0">
        <f t="shared" si="734"/>
        <v>0</v>
      </c>
      <c r="AR290" s="180">
        <f t="shared" si="735"/>
        <v>0</v>
      </c>
    </row>
    <row r="291" spans="2:44" x14ac:dyDescent="0.25">
      <c r="B291" s="178" t="s">
        <v>897</v>
      </c>
      <c r="C291" s="179" t="s">
        <v>898</v>
      </c>
      <c r="D2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0">
        <f t="shared" si="728"/>
        <v>0</v>
      </c>
      <c r="G291" s="180"/>
      <c r="H291" s="180">
        <f t="shared" si="729"/>
        <v>0</v>
      </c>
      <c r="I291" s="180"/>
      <c r="J291" s="180">
        <f t="shared" si="730"/>
        <v>0</v>
      </c>
      <c r="K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0">
        <f t="shared" si="731"/>
        <v>0</v>
      </c>
      <c r="AF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0">
        <f t="shared" si="732"/>
        <v>0</v>
      </c>
      <c r="AJ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0">
        <f t="shared" si="733"/>
        <v>0</v>
      </c>
      <c r="AN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0">
        <f t="shared" si="734"/>
        <v>0</v>
      </c>
      <c r="AR291" s="180">
        <f t="shared" si="735"/>
        <v>0</v>
      </c>
    </row>
    <row r="292" spans="2:44" x14ac:dyDescent="0.25">
      <c r="B292" s="178" t="s">
        <v>899</v>
      </c>
      <c r="C292" s="179" t="s">
        <v>900</v>
      </c>
      <c r="D2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0">
        <f t="shared" si="728"/>
        <v>0</v>
      </c>
      <c r="G292" s="180"/>
      <c r="H292" s="180">
        <f t="shared" si="729"/>
        <v>0</v>
      </c>
      <c r="I292" s="180"/>
      <c r="J292" s="180">
        <f t="shared" si="730"/>
        <v>0</v>
      </c>
      <c r="K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0">
        <f t="shared" si="731"/>
        <v>0</v>
      </c>
      <c r="AF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0">
        <f t="shared" si="732"/>
        <v>0</v>
      </c>
      <c r="AJ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0">
        <f t="shared" si="733"/>
        <v>0</v>
      </c>
      <c r="AN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0">
        <f t="shared" si="734"/>
        <v>0</v>
      </c>
      <c r="AR292" s="180">
        <f t="shared" si="735"/>
        <v>0</v>
      </c>
    </row>
    <row r="293" spans="2:44" x14ac:dyDescent="0.25">
      <c r="B293" s="178" t="s">
        <v>901</v>
      </c>
      <c r="C293" s="179" t="s">
        <v>902</v>
      </c>
      <c r="D2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2400</v>
      </c>
      <c r="E2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0">
        <f t="shared" si="728"/>
        <v>2400</v>
      </c>
      <c r="G293" s="180"/>
      <c r="H293" s="180">
        <f t="shared" si="729"/>
        <v>2400</v>
      </c>
      <c r="I293" s="180"/>
      <c r="J293" s="180">
        <f t="shared" si="730"/>
        <v>2400</v>
      </c>
      <c r="K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v>
      </c>
      <c r="U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v>
      </c>
      <c r="AD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0">
        <f t="shared" si="731"/>
        <v>2400</v>
      </c>
      <c r="AF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0">
        <f t="shared" si="732"/>
        <v>0</v>
      </c>
      <c r="AJ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0">
        <f t="shared" si="733"/>
        <v>0</v>
      </c>
      <c r="AN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0">
        <f t="shared" si="734"/>
        <v>0</v>
      </c>
      <c r="AR293" s="180">
        <f t="shared" si="735"/>
        <v>2400</v>
      </c>
    </row>
    <row r="294" spans="2:44" x14ac:dyDescent="0.25">
      <c r="B294" s="178" t="s">
        <v>903</v>
      </c>
      <c r="C294" s="179" t="s">
        <v>904</v>
      </c>
      <c r="D2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0">
        <f t="shared" si="728"/>
        <v>0</v>
      </c>
      <c r="G294" s="180"/>
      <c r="H294" s="180">
        <f t="shared" si="729"/>
        <v>0</v>
      </c>
      <c r="I294" s="180"/>
      <c r="J294" s="180">
        <f t="shared" si="730"/>
        <v>0</v>
      </c>
      <c r="K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0">
        <f t="shared" si="731"/>
        <v>0</v>
      </c>
      <c r="AF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0">
        <f t="shared" si="732"/>
        <v>0</v>
      </c>
      <c r="AJ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0">
        <f t="shared" si="733"/>
        <v>0</v>
      </c>
      <c r="AN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0">
        <f t="shared" si="734"/>
        <v>0</v>
      </c>
      <c r="AR294" s="180">
        <f t="shared" si="735"/>
        <v>0</v>
      </c>
    </row>
    <row r="295" spans="2:44" x14ac:dyDescent="0.25">
      <c r="B295" s="178" t="s">
        <v>905</v>
      </c>
      <c r="C295" s="179" t="s">
        <v>906</v>
      </c>
      <c r="D2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0">
        <f t="shared" si="728"/>
        <v>0</v>
      </c>
      <c r="G295" s="180"/>
      <c r="H295" s="180">
        <f t="shared" si="729"/>
        <v>0</v>
      </c>
      <c r="I295" s="180"/>
      <c r="J295" s="180">
        <f t="shared" si="730"/>
        <v>0</v>
      </c>
      <c r="K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0">
        <f t="shared" si="731"/>
        <v>0</v>
      </c>
      <c r="AF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0">
        <f t="shared" si="732"/>
        <v>0</v>
      </c>
      <c r="AJ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0">
        <f t="shared" si="733"/>
        <v>0</v>
      </c>
      <c r="AN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0">
        <f t="shared" si="734"/>
        <v>0</v>
      </c>
      <c r="AR295" s="180">
        <f t="shared" si="735"/>
        <v>0</v>
      </c>
    </row>
    <row r="296" spans="2:44" x14ac:dyDescent="0.25">
      <c r="B296" s="178" t="s">
        <v>907</v>
      </c>
      <c r="C296" s="179" t="s">
        <v>908</v>
      </c>
      <c r="D2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0">
        <f t="shared" si="728"/>
        <v>0</v>
      </c>
      <c r="G296" s="180"/>
      <c r="H296" s="180">
        <f t="shared" si="729"/>
        <v>0</v>
      </c>
      <c r="I296" s="180"/>
      <c r="J296" s="180">
        <f t="shared" si="730"/>
        <v>0</v>
      </c>
      <c r="K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0">
        <f t="shared" si="731"/>
        <v>0</v>
      </c>
      <c r="AF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0">
        <f t="shared" si="732"/>
        <v>0</v>
      </c>
      <c r="AJ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0">
        <f t="shared" si="733"/>
        <v>0</v>
      </c>
      <c r="AN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0">
        <f t="shared" si="734"/>
        <v>0</v>
      </c>
      <c r="AR296" s="180">
        <f t="shared" si="735"/>
        <v>0</v>
      </c>
    </row>
    <row r="297" spans="2:44" x14ac:dyDescent="0.25">
      <c r="B297" s="178" t="s">
        <v>909</v>
      </c>
      <c r="C297" s="179" t="s">
        <v>910</v>
      </c>
      <c r="D2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0">
        <f t="shared" si="728"/>
        <v>0</v>
      </c>
      <c r="G297" s="180"/>
      <c r="H297" s="180">
        <f t="shared" si="729"/>
        <v>0</v>
      </c>
      <c r="I297" s="180"/>
      <c r="J297" s="180">
        <f t="shared" si="730"/>
        <v>0</v>
      </c>
      <c r="K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0">
        <f t="shared" si="731"/>
        <v>0</v>
      </c>
      <c r="AF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0">
        <f t="shared" si="732"/>
        <v>0</v>
      </c>
      <c r="AJ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0">
        <f t="shared" si="733"/>
        <v>0</v>
      </c>
      <c r="AN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0">
        <f t="shared" si="734"/>
        <v>0</v>
      </c>
      <c r="AR297" s="180">
        <f t="shared" si="735"/>
        <v>0</v>
      </c>
    </row>
    <row r="298" spans="2:44" x14ac:dyDescent="0.25">
      <c r="B298" s="178" t="s">
        <v>911</v>
      </c>
      <c r="C298" s="179" t="s">
        <v>912</v>
      </c>
      <c r="D2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0">
        <f t="shared" si="728"/>
        <v>0</v>
      </c>
      <c r="G298" s="180"/>
      <c r="H298" s="180">
        <f t="shared" si="729"/>
        <v>0</v>
      </c>
      <c r="I298" s="180"/>
      <c r="J298" s="180">
        <f t="shared" si="730"/>
        <v>0</v>
      </c>
      <c r="K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0">
        <f t="shared" si="731"/>
        <v>0</v>
      </c>
      <c r="AF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0">
        <f t="shared" si="732"/>
        <v>0</v>
      </c>
      <c r="AJ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0">
        <f t="shared" si="733"/>
        <v>0</v>
      </c>
      <c r="AN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0">
        <f t="shared" si="734"/>
        <v>0</v>
      </c>
      <c r="AR298" s="180">
        <f t="shared" si="735"/>
        <v>0</v>
      </c>
    </row>
    <row r="299" spans="2:44" x14ac:dyDescent="0.25">
      <c r="B299" s="178" t="s">
        <v>913</v>
      </c>
      <c r="C299" s="179" t="s">
        <v>914</v>
      </c>
      <c r="D2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0">
        <f t="shared" si="728"/>
        <v>0</v>
      </c>
      <c r="G299" s="180"/>
      <c r="H299" s="180">
        <f t="shared" si="729"/>
        <v>0</v>
      </c>
      <c r="I299" s="180"/>
      <c r="J299" s="180">
        <f t="shared" si="730"/>
        <v>0</v>
      </c>
      <c r="K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0">
        <f t="shared" si="731"/>
        <v>0</v>
      </c>
      <c r="AF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0">
        <f t="shared" si="732"/>
        <v>0</v>
      </c>
      <c r="AJ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0">
        <f t="shared" si="733"/>
        <v>0</v>
      </c>
      <c r="AN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0">
        <f t="shared" si="734"/>
        <v>0</v>
      </c>
      <c r="AR299" s="180">
        <f t="shared" si="735"/>
        <v>0</v>
      </c>
    </row>
    <row r="300" spans="2:44" x14ac:dyDescent="0.25">
      <c r="B300" s="178" t="s">
        <v>915</v>
      </c>
      <c r="C300" s="179" t="s">
        <v>916</v>
      </c>
      <c r="D3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0">
        <f t="shared" si="728"/>
        <v>0</v>
      </c>
      <c r="G300" s="180"/>
      <c r="H300" s="180">
        <f t="shared" si="729"/>
        <v>0</v>
      </c>
      <c r="I300" s="180"/>
      <c r="J300" s="180">
        <f t="shared" si="730"/>
        <v>0</v>
      </c>
      <c r="K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0">
        <f t="shared" si="731"/>
        <v>0</v>
      </c>
      <c r="AF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0">
        <f t="shared" si="732"/>
        <v>0</v>
      </c>
      <c r="AJ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0">
        <f t="shared" si="733"/>
        <v>0</v>
      </c>
      <c r="AN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0">
        <f t="shared" si="734"/>
        <v>0</v>
      </c>
      <c r="AR300" s="180">
        <f t="shared" si="735"/>
        <v>0</v>
      </c>
    </row>
    <row r="301" spans="2:44" x14ac:dyDescent="0.25">
      <c r="B301" s="178" t="s">
        <v>917</v>
      </c>
      <c r="C301" s="179" t="s">
        <v>918</v>
      </c>
      <c r="D3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0">
        <f t="shared" si="622"/>
        <v>0</v>
      </c>
      <c r="G301" s="180"/>
      <c r="H301" s="180">
        <f t="shared" si="623"/>
        <v>0</v>
      </c>
      <c r="I301" s="180"/>
      <c r="J301" s="180">
        <f t="shared" si="624"/>
        <v>0</v>
      </c>
      <c r="K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0">
        <f t="shared" si="628"/>
        <v>0</v>
      </c>
      <c r="AF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0">
        <f t="shared" si="629"/>
        <v>0</v>
      </c>
      <c r="AJ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0">
        <f t="shared" si="630"/>
        <v>0</v>
      </c>
      <c r="AN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0">
        <f t="shared" si="631"/>
        <v>0</v>
      </c>
      <c r="AR301" s="180">
        <f t="shared" si="632"/>
        <v>0</v>
      </c>
    </row>
    <row r="302" spans="2:44" x14ac:dyDescent="0.25">
      <c r="B302" s="178" t="s">
        <v>919</v>
      </c>
      <c r="C302" s="179" t="s">
        <v>920</v>
      </c>
      <c r="D3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0">
        <f t="shared" si="622"/>
        <v>0</v>
      </c>
      <c r="G302" s="180"/>
      <c r="H302" s="180">
        <f t="shared" si="623"/>
        <v>0</v>
      </c>
      <c r="I302" s="180"/>
      <c r="J302" s="180">
        <f t="shared" si="624"/>
        <v>0</v>
      </c>
      <c r="K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0">
        <f t="shared" si="628"/>
        <v>0</v>
      </c>
      <c r="AF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0">
        <f t="shared" si="629"/>
        <v>0</v>
      </c>
      <c r="AJ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0">
        <f t="shared" si="630"/>
        <v>0</v>
      </c>
      <c r="AN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0">
        <f t="shared" si="631"/>
        <v>0</v>
      </c>
      <c r="AR302" s="180">
        <f t="shared" si="632"/>
        <v>0</v>
      </c>
    </row>
    <row r="303" spans="2:44" x14ac:dyDescent="0.25">
      <c r="B303" s="178" t="s">
        <v>921</v>
      </c>
      <c r="C303" s="179" t="s">
        <v>922</v>
      </c>
      <c r="D3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0">
        <f t="shared" si="622"/>
        <v>0</v>
      </c>
      <c r="G303" s="180"/>
      <c r="H303" s="180">
        <f t="shared" si="623"/>
        <v>0</v>
      </c>
      <c r="I303" s="180"/>
      <c r="J303" s="180">
        <f t="shared" si="624"/>
        <v>0</v>
      </c>
      <c r="K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0">
        <f t="shared" si="628"/>
        <v>0</v>
      </c>
      <c r="AF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0">
        <f t="shared" si="629"/>
        <v>0</v>
      </c>
      <c r="AJ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0">
        <f t="shared" si="630"/>
        <v>0</v>
      </c>
      <c r="AN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0">
        <f t="shared" si="631"/>
        <v>0</v>
      </c>
      <c r="AR303" s="180">
        <f t="shared" si="632"/>
        <v>0</v>
      </c>
    </row>
    <row r="304" spans="2:44" x14ac:dyDescent="0.25">
      <c r="B304" s="178" t="s">
        <v>923</v>
      </c>
      <c r="C304" s="179" t="s">
        <v>924</v>
      </c>
      <c r="D3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0">
        <f t="shared" si="622"/>
        <v>0</v>
      </c>
      <c r="G304" s="180"/>
      <c r="H304" s="180">
        <f t="shared" si="623"/>
        <v>0</v>
      </c>
      <c r="I304" s="180"/>
      <c r="J304" s="180">
        <f t="shared" si="624"/>
        <v>0</v>
      </c>
      <c r="K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0">
        <f t="shared" si="628"/>
        <v>0</v>
      </c>
      <c r="AF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0">
        <f t="shared" si="629"/>
        <v>0</v>
      </c>
      <c r="AJ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0">
        <f t="shared" si="630"/>
        <v>0</v>
      </c>
      <c r="AN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0">
        <f t="shared" si="631"/>
        <v>0</v>
      </c>
      <c r="AR304" s="180">
        <f t="shared" si="632"/>
        <v>0</v>
      </c>
    </row>
    <row r="305" spans="2:44" x14ac:dyDescent="0.25">
      <c r="B305" s="178" t="s">
        <v>925</v>
      </c>
      <c r="C305" s="179" t="s">
        <v>926</v>
      </c>
      <c r="D3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0">
        <f t="shared" si="622"/>
        <v>0</v>
      </c>
      <c r="G305" s="180"/>
      <c r="H305" s="180">
        <f t="shared" si="623"/>
        <v>0</v>
      </c>
      <c r="I305" s="180"/>
      <c r="J305" s="180">
        <f t="shared" si="624"/>
        <v>0</v>
      </c>
      <c r="K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0">
        <f t="shared" si="628"/>
        <v>0</v>
      </c>
      <c r="AF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0">
        <f t="shared" si="629"/>
        <v>0</v>
      </c>
      <c r="AJ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0">
        <f t="shared" si="630"/>
        <v>0</v>
      </c>
      <c r="AN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0">
        <f t="shared" si="631"/>
        <v>0</v>
      </c>
      <c r="AR305" s="180">
        <f t="shared" si="632"/>
        <v>0</v>
      </c>
    </row>
    <row r="306" spans="2:44" x14ac:dyDescent="0.25">
      <c r="B306" s="178" t="s">
        <v>927</v>
      </c>
      <c r="C306" s="179" t="s">
        <v>928</v>
      </c>
      <c r="D3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0">
        <f t="shared" si="622"/>
        <v>0</v>
      </c>
      <c r="G306" s="180"/>
      <c r="H306" s="180">
        <f t="shared" si="623"/>
        <v>0</v>
      </c>
      <c r="I306" s="180"/>
      <c r="J306" s="180">
        <f t="shared" si="624"/>
        <v>0</v>
      </c>
      <c r="K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0">
        <f t="shared" si="628"/>
        <v>0</v>
      </c>
      <c r="AF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0">
        <f t="shared" si="629"/>
        <v>0</v>
      </c>
      <c r="AJ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0">
        <f t="shared" si="630"/>
        <v>0</v>
      </c>
      <c r="AN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0">
        <f t="shared" si="631"/>
        <v>0</v>
      </c>
      <c r="AR306" s="180">
        <f t="shared" si="632"/>
        <v>0</v>
      </c>
    </row>
    <row r="307" spans="2:44" x14ac:dyDescent="0.25">
      <c r="B307" s="178" t="s">
        <v>929</v>
      </c>
      <c r="C307" s="179" t="s">
        <v>930</v>
      </c>
      <c r="D3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0">
        <f t="shared" si="622"/>
        <v>0</v>
      </c>
      <c r="G307" s="180"/>
      <c r="H307" s="180">
        <f t="shared" si="623"/>
        <v>0</v>
      </c>
      <c r="I307" s="180"/>
      <c r="J307" s="180">
        <f t="shared" si="624"/>
        <v>0</v>
      </c>
      <c r="K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0">
        <f t="shared" si="628"/>
        <v>0</v>
      </c>
      <c r="AF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0">
        <f t="shared" si="629"/>
        <v>0</v>
      </c>
      <c r="AJ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0">
        <f t="shared" si="630"/>
        <v>0</v>
      </c>
      <c r="AN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0">
        <f t="shared" si="631"/>
        <v>0</v>
      </c>
      <c r="AR307" s="180">
        <f t="shared" si="632"/>
        <v>0</v>
      </c>
    </row>
    <row r="308" spans="2:44" x14ac:dyDescent="0.25">
      <c r="B308" s="178" t="s">
        <v>931</v>
      </c>
      <c r="C308" s="179" t="s">
        <v>932</v>
      </c>
      <c r="D3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0">
        <f t="shared" si="622"/>
        <v>0</v>
      </c>
      <c r="G308" s="180"/>
      <c r="H308" s="180">
        <f t="shared" si="623"/>
        <v>0</v>
      </c>
      <c r="I308" s="180"/>
      <c r="J308" s="180">
        <f t="shared" si="624"/>
        <v>0</v>
      </c>
      <c r="K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0">
        <f t="shared" si="628"/>
        <v>0</v>
      </c>
      <c r="AF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0">
        <f t="shared" si="629"/>
        <v>0</v>
      </c>
      <c r="AJ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0">
        <f t="shared" si="630"/>
        <v>0</v>
      </c>
      <c r="AN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0">
        <f t="shared" si="631"/>
        <v>0</v>
      </c>
      <c r="AR308" s="180">
        <f t="shared" si="632"/>
        <v>0</v>
      </c>
    </row>
    <row r="309" spans="2:44" x14ac:dyDescent="0.25">
      <c r="B309" s="178" t="s">
        <v>933</v>
      </c>
      <c r="C309" s="179" t="s">
        <v>934</v>
      </c>
      <c r="D3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0">
        <f t="shared" ref="F309:F311" si="736">D309+E309</f>
        <v>0</v>
      </c>
      <c r="G309" s="180"/>
      <c r="H309" s="180">
        <f t="shared" ref="H309:H311" si="737">F309-G309</f>
        <v>0</v>
      </c>
      <c r="I309" s="180"/>
      <c r="J309" s="180">
        <f t="shared" ref="J309:J311" si="738">F309-I309</f>
        <v>0</v>
      </c>
      <c r="K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0">
        <f t="shared" ref="AE309:AE311" si="739">AB309+AC309+AD309</f>
        <v>0</v>
      </c>
      <c r="AF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0">
        <f t="shared" ref="AI309:AI311" si="740">AF309+AG309+AH309</f>
        <v>0</v>
      </c>
      <c r="AJ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0">
        <f t="shared" ref="AM309:AM311" si="741">AJ309+AK309+AL309</f>
        <v>0</v>
      </c>
      <c r="AN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0">
        <f t="shared" ref="AQ309:AQ311" si="742">AN309+AO309+AP309</f>
        <v>0</v>
      </c>
      <c r="AR309" s="180">
        <f t="shared" ref="AR309:AR311" si="743">AE309+AI309+AM309+AQ309</f>
        <v>0</v>
      </c>
    </row>
    <row r="310" spans="2:44" x14ac:dyDescent="0.25">
      <c r="B310" s="178" t="s">
        <v>935</v>
      </c>
      <c r="C310" s="179" t="s">
        <v>936</v>
      </c>
      <c r="D3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0">
        <f t="shared" si="736"/>
        <v>0</v>
      </c>
      <c r="G310" s="180"/>
      <c r="H310" s="180">
        <f t="shared" si="737"/>
        <v>0</v>
      </c>
      <c r="I310" s="180"/>
      <c r="J310" s="180">
        <f t="shared" si="738"/>
        <v>0</v>
      </c>
      <c r="K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0">
        <f t="shared" si="739"/>
        <v>0</v>
      </c>
      <c r="AF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0">
        <f t="shared" si="740"/>
        <v>0</v>
      </c>
      <c r="AJ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0">
        <f t="shared" si="741"/>
        <v>0</v>
      </c>
      <c r="AN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0">
        <f t="shared" si="742"/>
        <v>0</v>
      </c>
      <c r="AR310" s="180">
        <f t="shared" si="743"/>
        <v>0</v>
      </c>
    </row>
    <row r="311" spans="2:44" x14ac:dyDescent="0.25">
      <c r="B311" s="178" t="s">
        <v>937</v>
      </c>
      <c r="C311" s="179" t="s">
        <v>938</v>
      </c>
      <c r="D3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0">
        <f t="shared" si="736"/>
        <v>0</v>
      </c>
      <c r="G311" s="180"/>
      <c r="H311" s="180">
        <f t="shared" si="737"/>
        <v>0</v>
      </c>
      <c r="I311" s="180"/>
      <c r="J311" s="180">
        <f t="shared" si="738"/>
        <v>0</v>
      </c>
      <c r="K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0">
        <f t="shared" si="739"/>
        <v>0</v>
      </c>
      <c r="AF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0">
        <f t="shared" si="740"/>
        <v>0</v>
      </c>
      <c r="AJ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0">
        <f t="shared" si="741"/>
        <v>0</v>
      </c>
      <c r="AN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0">
        <f t="shared" si="742"/>
        <v>0</v>
      </c>
      <c r="AR311" s="180">
        <f t="shared" si="743"/>
        <v>0</v>
      </c>
    </row>
    <row r="312" spans="2:44" x14ac:dyDescent="0.25">
      <c r="B312" s="187" t="s">
        <v>326</v>
      </c>
      <c r="C312" s="188" t="s">
        <v>200</v>
      </c>
      <c r="D312" s="189">
        <f>SUM(D313:D326)</f>
        <v>306891.67</v>
      </c>
      <c r="E312" s="189">
        <f>SUM(E313:E326)</f>
        <v>0</v>
      </c>
      <c r="F312" s="189">
        <f t="shared" si="622"/>
        <v>306891.67</v>
      </c>
      <c r="G312" s="189">
        <f>SUM(G313:G326)</f>
        <v>0</v>
      </c>
      <c r="H312" s="189">
        <f t="shared" si="623"/>
        <v>306891.67</v>
      </c>
      <c r="I312" s="189">
        <f>SUM(I313:I326)</f>
        <v>0</v>
      </c>
      <c r="J312" s="189">
        <f t="shared" si="624"/>
        <v>306891.67</v>
      </c>
      <c r="K312" s="189">
        <f t="shared" ref="K312:AD312" si="744">SUM(K313:K326)</f>
        <v>0</v>
      </c>
      <c r="L312" s="189">
        <f t="shared" si="744"/>
        <v>0</v>
      </c>
      <c r="M312" s="189">
        <f t="shared" si="744"/>
        <v>0</v>
      </c>
      <c r="N312" s="189">
        <f t="shared" si="744"/>
        <v>0</v>
      </c>
      <c r="O312" s="189">
        <f t="shared" si="744"/>
        <v>0</v>
      </c>
      <c r="P312" s="189">
        <f t="shared" ref="P312:Q312" si="745">SUM(P313:P326)</f>
        <v>0</v>
      </c>
      <c r="Q312" s="189">
        <f t="shared" si="745"/>
        <v>0</v>
      </c>
      <c r="R312" s="189">
        <f t="shared" si="744"/>
        <v>0</v>
      </c>
      <c r="S312" s="189">
        <f t="shared" si="744"/>
        <v>0</v>
      </c>
      <c r="T312" s="189">
        <f t="shared" ref="T312" si="746">SUM(T313:T326)</f>
        <v>306891.67</v>
      </c>
      <c r="U312" s="189">
        <f t="shared" si="744"/>
        <v>0</v>
      </c>
      <c r="V312" s="189">
        <f t="shared" si="744"/>
        <v>0</v>
      </c>
      <c r="W312" s="189">
        <f t="shared" ref="W312" si="747">SUM(W313:W326)</f>
        <v>0</v>
      </c>
      <c r="X312" s="189">
        <f t="shared" si="744"/>
        <v>0</v>
      </c>
      <c r="Y312" s="189">
        <f t="shared" ref="Y312:Z312" si="748">SUM(Y313:Y326)</f>
        <v>0</v>
      </c>
      <c r="Z312" s="189">
        <f t="shared" si="748"/>
        <v>0</v>
      </c>
      <c r="AA312" s="189">
        <f t="shared" si="744"/>
        <v>0</v>
      </c>
      <c r="AB312" s="189">
        <f t="shared" si="744"/>
        <v>0</v>
      </c>
      <c r="AC312" s="189">
        <f t="shared" si="744"/>
        <v>34928</v>
      </c>
      <c r="AD312" s="189">
        <f t="shared" si="744"/>
        <v>0</v>
      </c>
      <c r="AE312" s="189">
        <f t="shared" si="628"/>
        <v>34928</v>
      </c>
      <c r="AF312" s="189">
        <f>SUM(AF313:AF326)</f>
        <v>0</v>
      </c>
      <c r="AG312" s="189">
        <f>SUM(AG313:AG326)</f>
        <v>0</v>
      </c>
      <c r="AH312" s="189">
        <f>SUM(AH313:AH326)</f>
        <v>0</v>
      </c>
      <c r="AI312" s="189">
        <f t="shared" si="629"/>
        <v>0</v>
      </c>
      <c r="AJ312" s="189">
        <f>SUM(AJ313:AJ326)</f>
        <v>0</v>
      </c>
      <c r="AK312" s="189">
        <f>SUM(AK313:AK326)</f>
        <v>0</v>
      </c>
      <c r="AL312" s="189">
        <f>SUM(AL313:AL326)</f>
        <v>0</v>
      </c>
      <c r="AM312" s="189">
        <f t="shared" si="630"/>
        <v>0</v>
      </c>
      <c r="AN312" s="189">
        <f>SUM(AN313:AN326)</f>
        <v>0</v>
      </c>
      <c r="AO312" s="189">
        <f>SUM(AO313:AO326)</f>
        <v>0</v>
      </c>
      <c r="AP312" s="189">
        <f>SUM(AP313:AP326)</f>
        <v>0</v>
      </c>
      <c r="AQ312" s="189">
        <f t="shared" si="631"/>
        <v>0</v>
      </c>
      <c r="AR312" s="189">
        <f t="shared" si="632"/>
        <v>34928</v>
      </c>
    </row>
    <row r="313" spans="2:44" x14ac:dyDescent="0.25">
      <c r="B313" s="178" t="s">
        <v>939</v>
      </c>
      <c r="C313" s="179" t="s">
        <v>940</v>
      </c>
      <c r="D3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0">
        <f t="shared" si="622"/>
        <v>0</v>
      </c>
      <c r="G313" s="180"/>
      <c r="H313" s="180">
        <f t="shared" si="623"/>
        <v>0</v>
      </c>
      <c r="I313" s="180"/>
      <c r="J313" s="180">
        <f t="shared" si="624"/>
        <v>0</v>
      </c>
      <c r="K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0">
        <f t="shared" si="628"/>
        <v>0</v>
      </c>
      <c r="AF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0">
        <f t="shared" si="629"/>
        <v>0</v>
      </c>
      <c r="AJ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0">
        <f t="shared" si="630"/>
        <v>0</v>
      </c>
      <c r="AN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0">
        <f t="shared" si="631"/>
        <v>0</v>
      </c>
      <c r="AR313" s="180">
        <f t="shared" si="632"/>
        <v>0</v>
      </c>
    </row>
    <row r="314" spans="2:44" x14ac:dyDescent="0.25">
      <c r="B314" s="178" t="s">
        <v>327</v>
      </c>
      <c r="C314" s="179" t="s">
        <v>941</v>
      </c>
      <c r="D3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0">
        <f t="shared" si="622"/>
        <v>0</v>
      </c>
      <c r="G314" s="180"/>
      <c r="H314" s="180">
        <f t="shared" si="623"/>
        <v>0</v>
      </c>
      <c r="I314" s="180"/>
      <c r="J314" s="180">
        <f t="shared" si="624"/>
        <v>0</v>
      </c>
      <c r="K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0">
        <f t="shared" si="628"/>
        <v>0</v>
      </c>
      <c r="AF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0">
        <f t="shared" si="629"/>
        <v>0</v>
      </c>
      <c r="AJ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0">
        <f t="shared" si="630"/>
        <v>0</v>
      </c>
      <c r="AN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0">
        <f t="shared" si="631"/>
        <v>0</v>
      </c>
      <c r="AR314" s="180">
        <f t="shared" si="632"/>
        <v>0</v>
      </c>
    </row>
    <row r="315" spans="2:44" x14ac:dyDescent="0.25">
      <c r="B315" s="178" t="s">
        <v>942</v>
      </c>
      <c r="C315" s="179" t="s">
        <v>943</v>
      </c>
      <c r="D3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60691.67</v>
      </c>
      <c r="E3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0">
        <f t="shared" si="622"/>
        <v>60691.67</v>
      </c>
      <c r="G315" s="180"/>
      <c r="H315" s="180">
        <f t="shared" si="623"/>
        <v>60691.67</v>
      </c>
      <c r="I315" s="180"/>
      <c r="J315" s="180">
        <f t="shared" si="624"/>
        <v>60691.67</v>
      </c>
      <c r="K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60691.67</v>
      </c>
      <c r="U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3728</v>
      </c>
      <c r="AD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0">
        <f t="shared" si="628"/>
        <v>3728</v>
      </c>
      <c r="AF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0">
        <f t="shared" si="629"/>
        <v>0</v>
      </c>
      <c r="AJ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0">
        <f t="shared" si="630"/>
        <v>0</v>
      </c>
      <c r="AN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0">
        <f t="shared" si="631"/>
        <v>0</v>
      </c>
      <c r="AR315" s="180">
        <f t="shared" si="632"/>
        <v>3728</v>
      </c>
    </row>
    <row r="316" spans="2:44" x14ac:dyDescent="0.25">
      <c r="B316" s="178" t="s">
        <v>944</v>
      </c>
      <c r="C316" s="179" t="s">
        <v>945</v>
      </c>
      <c r="D3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0">
        <f t="shared" si="622"/>
        <v>0</v>
      </c>
      <c r="G316" s="180"/>
      <c r="H316" s="180">
        <f t="shared" si="623"/>
        <v>0</v>
      </c>
      <c r="I316" s="180"/>
      <c r="J316" s="180">
        <f t="shared" si="624"/>
        <v>0</v>
      </c>
      <c r="K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0">
        <f t="shared" si="628"/>
        <v>0</v>
      </c>
      <c r="AF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0">
        <f t="shared" si="629"/>
        <v>0</v>
      </c>
      <c r="AJ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0">
        <f t="shared" si="630"/>
        <v>0</v>
      </c>
      <c r="AN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0">
        <f t="shared" si="631"/>
        <v>0</v>
      </c>
      <c r="AR316" s="180">
        <f t="shared" si="632"/>
        <v>0</v>
      </c>
    </row>
    <row r="317" spans="2:44" x14ac:dyDescent="0.25">
      <c r="B317" s="178" t="s">
        <v>946</v>
      </c>
      <c r="C317" s="179" t="s">
        <v>947</v>
      </c>
      <c r="D3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0">
        <f t="shared" si="622"/>
        <v>0</v>
      </c>
      <c r="G317" s="180"/>
      <c r="H317" s="180">
        <f t="shared" si="623"/>
        <v>0</v>
      </c>
      <c r="I317" s="180"/>
      <c r="J317" s="180">
        <f t="shared" si="624"/>
        <v>0</v>
      </c>
      <c r="K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0">
        <f t="shared" si="628"/>
        <v>0</v>
      </c>
      <c r="AF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0">
        <f t="shared" si="629"/>
        <v>0</v>
      </c>
      <c r="AJ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0">
        <f t="shared" si="630"/>
        <v>0</v>
      </c>
      <c r="AN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0">
        <f t="shared" si="631"/>
        <v>0</v>
      </c>
      <c r="AR317" s="180">
        <f t="shared" si="632"/>
        <v>0</v>
      </c>
    </row>
    <row r="318" spans="2:44" x14ac:dyDescent="0.25">
      <c r="B318" s="178" t="s">
        <v>948</v>
      </c>
      <c r="C318" s="179" t="s">
        <v>949</v>
      </c>
      <c r="D3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5200</v>
      </c>
      <c r="E3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0">
        <f t="shared" ref="F318:F319" si="749">D318+E318</f>
        <v>5200</v>
      </c>
      <c r="G318" s="180"/>
      <c r="H318" s="180">
        <f t="shared" ref="H318:H319" si="750">F318-G318</f>
        <v>5200</v>
      </c>
      <c r="I318" s="180"/>
      <c r="J318" s="180">
        <f t="shared" ref="J318:J319" si="751">F318-I318</f>
        <v>5200</v>
      </c>
      <c r="K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5200</v>
      </c>
      <c r="U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5200</v>
      </c>
      <c r="AD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0">
        <f t="shared" ref="AE318:AE319" si="752">AB318+AC318+AD318</f>
        <v>5200</v>
      </c>
      <c r="AF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0">
        <f t="shared" ref="AI318:AI319" si="753">AF318+AG318+AH318</f>
        <v>0</v>
      </c>
      <c r="AJ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0">
        <f t="shared" ref="AM318:AM319" si="754">AJ318+AK318+AL318</f>
        <v>0</v>
      </c>
      <c r="AN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0">
        <f t="shared" ref="AQ318:AQ319" si="755">AN318+AO318+AP318</f>
        <v>0</v>
      </c>
      <c r="AR318" s="180">
        <f t="shared" ref="AR318:AR319" si="756">AE318+AI318+AM318+AQ318</f>
        <v>5200</v>
      </c>
    </row>
    <row r="319" spans="2:44" x14ac:dyDescent="0.25">
      <c r="B319" s="178" t="s">
        <v>328</v>
      </c>
      <c r="C319" s="179" t="s">
        <v>950</v>
      </c>
      <c r="D3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0">
        <f t="shared" si="749"/>
        <v>0</v>
      </c>
      <c r="G319" s="180"/>
      <c r="H319" s="180">
        <f t="shared" si="750"/>
        <v>0</v>
      </c>
      <c r="I319" s="180"/>
      <c r="J319" s="180">
        <f t="shared" si="751"/>
        <v>0</v>
      </c>
      <c r="K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0">
        <f t="shared" si="752"/>
        <v>0</v>
      </c>
      <c r="AF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0">
        <f t="shared" si="753"/>
        <v>0</v>
      </c>
      <c r="AJ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0">
        <f t="shared" si="754"/>
        <v>0</v>
      </c>
      <c r="AN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0">
        <f t="shared" si="755"/>
        <v>0</v>
      </c>
      <c r="AR319" s="180">
        <f t="shared" si="756"/>
        <v>0</v>
      </c>
    </row>
    <row r="320" spans="2:44" x14ac:dyDescent="0.25">
      <c r="B320" s="178" t="s">
        <v>951</v>
      </c>
      <c r="C320" s="179" t="s">
        <v>952</v>
      </c>
      <c r="D3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0">
        <f t="shared" ref="F320:F323" si="757">D320+E320</f>
        <v>0</v>
      </c>
      <c r="G320" s="180"/>
      <c r="H320" s="180">
        <f t="shared" ref="H320:H323" si="758">F320-G320</f>
        <v>0</v>
      </c>
      <c r="I320" s="180"/>
      <c r="J320" s="180">
        <f t="shared" ref="J320:J323" si="759">F320-I320</f>
        <v>0</v>
      </c>
      <c r="K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0">
        <f t="shared" ref="AE320:AE323" si="760">AB320+AC320+AD320</f>
        <v>0</v>
      </c>
      <c r="AF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0">
        <f t="shared" ref="AI320:AI323" si="761">AF320+AG320+AH320</f>
        <v>0</v>
      </c>
      <c r="AJ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0">
        <f t="shared" ref="AM320:AM323" si="762">AJ320+AK320+AL320</f>
        <v>0</v>
      </c>
      <c r="AN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0">
        <f t="shared" ref="AQ320:AQ323" si="763">AN320+AO320+AP320</f>
        <v>0</v>
      </c>
      <c r="AR320" s="180">
        <f t="shared" ref="AR320:AR323" si="764">AE320+AI320+AM320+AQ320</f>
        <v>0</v>
      </c>
    </row>
    <row r="321" spans="2:44" x14ac:dyDescent="0.25">
      <c r="B321" s="178" t="s">
        <v>953</v>
      </c>
      <c r="C321" s="179" t="s">
        <v>954</v>
      </c>
      <c r="D3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0">
        <f t="shared" si="757"/>
        <v>0</v>
      </c>
      <c r="G321" s="180"/>
      <c r="H321" s="180">
        <f t="shared" si="758"/>
        <v>0</v>
      </c>
      <c r="I321" s="180"/>
      <c r="J321" s="180">
        <f t="shared" si="759"/>
        <v>0</v>
      </c>
      <c r="K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0">
        <f t="shared" si="760"/>
        <v>0</v>
      </c>
      <c r="AF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0">
        <f t="shared" si="761"/>
        <v>0</v>
      </c>
      <c r="AJ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0">
        <f t="shared" si="762"/>
        <v>0</v>
      </c>
      <c r="AN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0">
        <f t="shared" si="763"/>
        <v>0</v>
      </c>
      <c r="AR321" s="180">
        <f t="shared" si="764"/>
        <v>0</v>
      </c>
    </row>
    <row r="322" spans="2:44" x14ac:dyDescent="0.25">
      <c r="B322" s="178" t="s">
        <v>955</v>
      </c>
      <c r="C322" s="179" t="s">
        <v>956</v>
      </c>
      <c r="D3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241000</v>
      </c>
      <c r="E3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0">
        <f t="shared" si="757"/>
        <v>241000</v>
      </c>
      <c r="G322" s="180"/>
      <c r="H322" s="180">
        <f t="shared" si="758"/>
        <v>241000</v>
      </c>
      <c r="I322" s="180"/>
      <c r="J322" s="180">
        <f t="shared" si="759"/>
        <v>241000</v>
      </c>
      <c r="K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241000</v>
      </c>
      <c r="U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26000</v>
      </c>
      <c r="AD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0">
        <f t="shared" si="760"/>
        <v>26000</v>
      </c>
      <c r="AF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0">
        <f t="shared" si="761"/>
        <v>0</v>
      </c>
      <c r="AJ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0">
        <f t="shared" si="762"/>
        <v>0</v>
      </c>
      <c r="AN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0">
        <f t="shared" si="763"/>
        <v>0</v>
      </c>
      <c r="AR322" s="180">
        <f t="shared" si="764"/>
        <v>26000</v>
      </c>
    </row>
    <row r="323" spans="2:44" x14ac:dyDescent="0.25">
      <c r="B323" s="178" t="s">
        <v>957</v>
      </c>
      <c r="C323" s="179" t="s">
        <v>958</v>
      </c>
      <c r="D3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0">
        <f t="shared" si="757"/>
        <v>0</v>
      </c>
      <c r="G323" s="180"/>
      <c r="H323" s="180">
        <f t="shared" si="758"/>
        <v>0</v>
      </c>
      <c r="I323" s="180"/>
      <c r="J323" s="180">
        <f t="shared" si="759"/>
        <v>0</v>
      </c>
      <c r="K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0">
        <f t="shared" si="760"/>
        <v>0</v>
      </c>
      <c r="AF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0">
        <f t="shared" si="761"/>
        <v>0</v>
      </c>
      <c r="AJ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0">
        <f t="shared" si="762"/>
        <v>0</v>
      </c>
      <c r="AN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0">
        <f t="shared" si="763"/>
        <v>0</v>
      </c>
      <c r="AR323" s="180">
        <f t="shared" si="764"/>
        <v>0</v>
      </c>
    </row>
    <row r="324" spans="2:44" x14ac:dyDescent="0.25">
      <c r="B324" s="178" t="s">
        <v>959</v>
      </c>
      <c r="C324" s="179" t="s">
        <v>960</v>
      </c>
      <c r="D3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0">
        <f t="shared" si="622"/>
        <v>0</v>
      </c>
      <c r="G324" s="180"/>
      <c r="H324" s="180">
        <f t="shared" si="623"/>
        <v>0</v>
      </c>
      <c r="I324" s="180"/>
      <c r="J324" s="180">
        <f t="shared" si="624"/>
        <v>0</v>
      </c>
      <c r="K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0">
        <f t="shared" si="628"/>
        <v>0</v>
      </c>
      <c r="AF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0">
        <f t="shared" si="629"/>
        <v>0</v>
      </c>
      <c r="AJ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0">
        <f t="shared" si="630"/>
        <v>0</v>
      </c>
      <c r="AN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0">
        <f t="shared" si="631"/>
        <v>0</v>
      </c>
      <c r="AR324" s="180">
        <f t="shared" si="632"/>
        <v>0</v>
      </c>
    </row>
    <row r="325" spans="2:44" x14ac:dyDescent="0.25">
      <c r="B325" s="178" t="s">
        <v>961</v>
      </c>
      <c r="C325" s="179" t="s">
        <v>962</v>
      </c>
      <c r="D3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0">
        <f t="shared" ref="F325" si="765">D325+E325</f>
        <v>0</v>
      </c>
      <c r="G325" s="180"/>
      <c r="H325" s="180">
        <f t="shared" ref="H325" si="766">F325-G325</f>
        <v>0</v>
      </c>
      <c r="I325" s="180"/>
      <c r="J325" s="180">
        <f t="shared" ref="J325" si="767">F325-I325</f>
        <v>0</v>
      </c>
      <c r="K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0">
        <f t="shared" ref="AE325" si="768">AB325+AC325+AD325</f>
        <v>0</v>
      </c>
      <c r="AF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0">
        <f t="shared" ref="AI325" si="769">AF325+AG325+AH325</f>
        <v>0</v>
      </c>
      <c r="AJ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0">
        <f t="shared" ref="AM325" si="770">AJ325+AK325+AL325</f>
        <v>0</v>
      </c>
      <c r="AN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0">
        <f t="shared" ref="AQ325" si="771">AN325+AO325+AP325</f>
        <v>0</v>
      </c>
      <c r="AR325" s="180">
        <f t="shared" ref="AR325" si="772">AE325+AI325+AM325+AQ325</f>
        <v>0</v>
      </c>
    </row>
    <row r="326" spans="2:44" x14ac:dyDescent="0.25">
      <c r="B326" s="178" t="s">
        <v>963</v>
      </c>
      <c r="C326" s="179" t="s">
        <v>964</v>
      </c>
      <c r="D3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0">
        <f t="shared" ref="F326" si="773">D326+E326</f>
        <v>0</v>
      </c>
      <c r="G326" s="180"/>
      <c r="H326" s="180">
        <f t="shared" ref="H326" si="774">F326-G326</f>
        <v>0</v>
      </c>
      <c r="I326" s="180"/>
      <c r="J326" s="180">
        <f t="shared" ref="J326" si="775">F326-I326</f>
        <v>0</v>
      </c>
      <c r="K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0">
        <f t="shared" ref="AE326" si="776">AB326+AC326+AD326</f>
        <v>0</v>
      </c>
      <c r="AF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0">
        <f t="shared" ref="AI326" si="777">AF326+AG326+AH326</f>
        <v>0</v>
      </c>
      <c r="AJ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0">
        <f t="shared" ref="AM326" si="778">AJ326+AK326+AL326</f>
        <v>0</v>
      </c>
      <c r="AN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0">
        <f t="shared" ref="AQ326" si="779">AN326+AO326+AP326</f>
        <v>0</v>
      </c>
      <c r="AR326" s="180">
        <f t="shared" ref="AR326" si="780">AE326+AI326+AM326+AQ326</f>
        <v>0</v>
      </c>
    </row>
    <row r="327" spans="2:44" x14ac:dyDescent="0.25">
      <c r="B327" s="175" t="s">
        <v>330</v>
      </c>
      <c r="C327" s="176" t="s">
        <v>202</v>
      </c>
      <c r="D327" s="177">
        <f>D328+D345+D383+D389</f>
        <v>0</v>
      </c>
      <c r="E327" s="177">
        <f>E328+E345+E383+E389</f>
        <v>0</v>
      </c>
      <c r="F327" s="177">
        <f t="shared" si="622"/>
        <v>0</v>
      </c>
      <c r="G327" s="177">
        <f>G328+G345+G383+G389</f>
        <v>0</v>
      </c>
      <c r="H327" s="177">
        <f t="shared" si="623"/>
        <v>0</v>
      </c>
      <c r="I327" s="177">
        <f>I328+I345+I383+I389</f>
        <v>0</v>
      </c>
      <c r="J327" s="177">
        <f t="shared" si="624"/>
        <v>0</v>
      </c>
      <c r="K327" s="177">
        <f t="shared" ref="K327:AD327" si="781">K328+K345+K383+K389</f>
        <v>0</v>
      </c>
      <c r="L327" s="177">
        <f t="shared" si="781"/>
        <v>0</v>
      </c>
      <c r="M327" s="177">
        <f t="shared" si="781"/>
        <v>0</v>
      </c>
      <c r="N327" s="177">
        <f t="shared" si="781"/>
        <v>0</v>
      </c>
      <c r="O327" s="177">
        <f t="shared" si="781"/>
        <v>0</v>
      </c>
      <c r="P327" s="177">
        <f t="shared" si="781"/>
        <v>0</v>
      </c>
      <c r="Q327" s="177">
        <f t="shared" si="781"/>
        <v>0</v>
      </c>
      <c r="R327" s="177">
        <f t="shared" si="781"/>
        <v>0</v>
      </c>
      <c r="S327" s="177">
        <f t="shared" si="781"/>
        <v>0</v>
      </c>
      <c r="T327" s="177">
        <f t="shared" ref="T327" si="782">T328+T345+T383+T389</f>
        <v>0</v>
      </c>
      <c r="U327" s="177">
        <f t="shared" si="781"/>
        <v>0</v>
      </c>
      <c r="V327" s="177">
        <f t="shared" si="781"/>
        <v>0</v>
      </c>
      <c r="W327" s="177">
        <f t="shared" si="781"/>
        <v>0</v>
      </c>
      <c r="X327" s="177">
        <f t="shared" si="781"/>
        <v>0</v>
      </c>
      <c r="Y327" s="177">
        <f t="shared" ref="Y327:Z327" si="783">Y328+Y345+Y383+Y389</f>
        <v>0</v>
      </c>
      <c r="Z327" s="177">
        <f t="shared" si="783"/>
        <v>0</v>
      </c>
      <c r="AA327" s="177">
        <f t="shared" si="781"/>
        <v>0</v>
      </c>
      <c r="AB327" s="177">
        <f t="shared" si="781"/>
        <v>0</v>
      </c>
      <c r="AC327" s="177">
        <f t="shared" si="781"/>
        <v>0</v>
      </c>
      <c r="AD327" s="177">
        <f t="shared" si="781"/>
        <v>0</v>
      </c>
      <c r="AE327" s="177">
        <f t="shared" si="628"/>
        <v>0</v>
      </c>
      <c r="AF327" s="177">
        <f>AF328+AF345+AF383+AF389</f>
        <v>0</v>
      </c>
      <c r="AG327" s="177">
        <f>AG328+AG345+AG383+AG389</f>
        <v>0</v>
      </c>
      <c r="AH327" s="177">
        <f>AH328+AH345+AH383+AH389</f>
        <v>0</v>
      </c>
      <c r="AI327" s="177">
        <f t="shared" si="629"/>
        <v>0</v>
      </c>
      <c r="AJ327" s="177">
        <f>AJ328+AJ345+AJ383+AJ389</f>
        <v>0</v>
      </c>
      <c r="AK327" s="177">
        <f>AK328+AK345+AK383+AK389</f>
        <v>0</v>
      </c>
      <c r="AL327" s="177">
        <f>AL328+AL345+AL383+AL389</f>
        <v>0</v>
      </c>
      <c r="AM327" s="177">
        <f t="shared" si="630"/>
        <v>0</v>
      </c>
      <c r="AN327" s="177">
        <f>AN328+AN345+AN383+AN389</f>
        <v>0</v>
      </c>
      <c r="AO327" s="177">
        <f>AO328+AO345+AO383+AO389</f>
        <v>0</v>
      </c>
      <c r="AP327" s="177">
        <f>AP328+AP345+AP383+AP389</f>
        <v>0</v>
      </c>
      <c r="AQ327" s="177">
        <f t="shared" si="631"/>
        <v>0</v>
      </c>
      <c r="AR327" s="177">
        <f t="shared" si="632"/>
        <v>0</v>
      </c>
    </row>
    <row r="328" spans="2:44" x14ac:dyDescent="0.25">
      <c r="B328" s="187" t="s">
        <v>331</v>
      </c>
      <c r="C328" s="188" t="s">
        <v>203</v>
      </c>
      <c r="D328" s="189">
        <f>SUM(D329:D344)</f>
        <v>0</v>
      </c>
      <c r="E328" s="189">
        <f>SUM(E329:E344)</f>
        <v>0</v>
      </c>
      <c r="F328" s="189">
        <f t="shared" si="622"/>
        <v>0</v>
      </c>
      <c r="G328" s="189">
        <f>SUM(G329:G344)</f>
        <v>0</v>
      </c>
      <c r="H328" s="189">
        <f t="shared" si="623"/>
        <v>0</v>
      </c>
      <c r="I328" s="189">
        <f>SUM(I329:I344)</f>
        <v>0</v>
      </c>
      <c r="J328" s="189">
        <f t="shared" si="624"/>
        <v>0</v>
      </c>
      <c r="K328" s="189">
        <f t="shared" ref="K328:AD328" si="784">SUM(K329:K344)</f>
        <v>0</v>
      </c>
      <c r="L328" s="189">
        <f t="shared" si="784"/>
        <v>0</v>
      </c>
      <c r="M328" s="189">
        <f t="shared" si="784"/>
        <v>0</v>
      </c>
      <c r="N328" s="189">
        <f t="shared" si="784"/>
        <v>0</v>
      </c>
      <c r="O328" s="189">
        <f t="shared" si="784"/>
        <v>0</v>
      </c>
      <c r="P328" s="189">
        <f t="shared" si="784"/>
        <v>0</v>
      </c>
      <c r="Q328" s="189">
        <f t="shared" si="784"/>
        <v>0</v>
      </c>
      <c r="R328" s="189">
        <f t="shared" si="784"/>
        <v>0</v>
      </c>
      <c r="S328" s="189">
        <f t="shared" si="784"/>
        <v>0</v>
      </c>
      <c r="T328" s="189">
        <f t="shared" ref="T328" si="785">SUM(T329:T344)</f>
        <v>0</v>
      </c>
      <c r="U328" s="189">
        <f t="shared" si="784"/>
        <v>0</v>
      </c>
      <c r="V328" s="189">
        <f t="shared" si="784"/>
        <v>0</v>
      </c>
      <c r="W328" s="189">
        <f t="shared" si="784"/>
        <v>0</v>
      </c>
      <c r="X328" s="189">
        <f t="shared" si="784"/>
        <v>0</v>
      </c>
      <c r="Y328" s="189">
        <f t="shared" ref="Y328:Z328" si="786">SUM(Y329:Y344)</f>
        <v>0</v>
      </c>
      <c r="Z328" s="189">
        <f t="shared" si="786"/>
        <v>0</v>
      </c>
      <c r="AA328" s="189">
        <f t="shared" si="784"/>
        <v>0</v>
      </c>
      <c r="AB328" s="189">
        <f t="shared" si="784"/>
        <v>0</v>
      </c>
      <c r="AC328" s="189">
        <f t="shared" si="784"/>
        <v>0</v>
      </c>
      <c r="AD328" s="189">
        <f t="shared" si="784"/>
        <v>0</v>
      </c>
      <c r="AE328" s="189">
        <f t="shared" si="628"/>
        <v>0</v>
      </c>
      <c r="AF328" s="189">
        <f>SUM(AF329:AF344)</f>
        <v>0</v>
      </c>
      <c r="AG328" s="189">
        <f>SUM(AG329:AG344)</f>
        <v>0</v>
      </c>
      <c r="AH328" s="189">
        <f>SUM(AH329:AH344)</f>
        <v>0</v>
      </c>
      <c r="AI328" s="189">
        <f t="shared" si="629"/>
        <v>0</v>
      </c>
      <c r="AJ328" s="189">
        <f>SUM(AJ329:AJ344)</f>
        <v>0</v>
      </c>
      <c r="AK328" s="189">
        <f>SUM(AK329:AK344)</f>
        <v>0</v>
      </c>
      <c r="AL328" s="189">
        <f>SUM(AL329:AL344)</f>
        <v>0</v>
      </c>
      <c r="AM328" s="189">
        <f t="shared" si="630"/>
        <v>0</v>
      </c>
      <c r="AN328" s="189">
        <f>SUM(AN329:AN344)</f>
        <v>0</v>
      </c>
      <c r="AO328" s="189">
        <f>SUM(AO329:AO344)</f>
        <v>0</v>
      </c>
      <c r="AP328" s="189">
        <f>SUM(AP329:AP344)</f>
        <v>0</v>
      </c>
      <c r="AQ328" s="189">
        <f t="shared" si="631"/>
        <v>0</v>
      </c>
      <c r="AR328" s="189">
        <f t="shared" si="632"/>
        <v>0</v>
      </c>
    </row>
    <row r="329" spans="2:44" x14ac:dyDescent="0.25">
      <c r="B329" s="178" t="s">
        <v>332</v>
      </c>
      <c r="C329" s="179" t="s">
        <v>204</v>
      </c>
      <c r="D3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0">
        <f t="shared" si="622"/>
        <v>0</v>
      </c>
      <c r="G329" s="180"/>
      <c r="H329" s="180">
        <f t="shared" si="623"/>
        <v>0</v>
      </c>
      <c r="I329" s="180"/>
      <c r="J329" s="180">
        <f t="shared" si="624"/>
        <v>0</v>
      </c>
      <c r="K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0">
        <f t="shared" si="628"/>
        <v>0</v>
      </c>
      <c r="AF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0">
        <f t="shared" si="629"/>
        <v>0</v>
      </c>
      <c r="AJ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0">
        <f t="shared" si="630"/>
        <v>0</v>
      </c>
      <c r="AN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0">
        <f t="shared" si="631"/>
        <v>0</v>
      </c>
      <c r="AR329" s="180">
        <f t="shared" si="632"/>
        <v>0</v>
      </c>
    </row>
    <row r="330" spans="2:44" x14ac:dyDescent="0.25">
      <c r="B330" s="178" t="s">
        <v>346</v>
      </c>
      <c r="C330" s="179" t="s">
        <v>214</v>
      </c>
      <c r="D3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0">
        <f>D330+E330</f>
        <v>0</v>
      </c>
      <c r="G330" s="180"/>
      <c r="H330" s="180">
        <f>F330-G330</f>
        <v>0</v>
      </c>
      <c r="I330" s="180"/>
      <c r="J330" s="180">
        <f>F330-I330</f>
        <v>0</v>
      </c>
      <c r="K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0">
        <f>AB330+AC330+AD330</f>
        <v>0</v>
      </c>
      <c r="AF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0">
        <f>AF330+AG330+AH330</f>
        <v>0</v>
      </c>
      <c r="AJ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0">
        <f>AJ330+AK330+AL330</f>
        <v>0</v>
      </c>
      <c r="AN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0">
        <f>AN330+AO330+AP330</f>
        <v>0</v>
      </c>
      <c r="AR330" s="180">
        <f>AE330+AI330+AM330+AQ330</f>
        <v>0</v>
      </c>
    </row>
    <row r="331" spans="2:44" x14ac:dyDescent="0.25">
      <c r="B331" s="178" t="s">
        <v>965</v>
      </c>
      <c r="C331" s="179" t="s">
        <v>966</v>
      </c>
      <c r="D3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0">
        <f>D331+E331</f>
        <v>0</v>
      </c>
      <c r="G331" s="180"/>
      <c r="H331" s="180">
        <f>F331-G331</f>
        <v>0</v>
      </c>
      <c r="I331" s="180"/>
      <c r="J331" s="180">
        <f>F331-I331</f>
        <v>0</v>
      </c>
      <c r="K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0">
        <f>AB331+AC331+AD331</f>
        <v>0</v>
      </c>
      <c r="AF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0">
        <f>AF331+AG331+AH331</f>
        <v>0</v>
      </c>
      <c r="AJ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0">
        <f>AJ331+AK331+AL331</f>
        <v>0</v>
      </c>
      <c r="AN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0">
        <f>AN331+AO331+AP331</f>
        <v>0</v>
      </c>
      <c r="AR331" s="180">
        <f>AE331+AI331+AM331+AQ331</f>
        <v>0</v>
      </c>
    </row>
    <row r="332" spans="2:44" x14ac:dyDescent="0.25">
      <c r="B332" s="178" t="s">
        <v>967</v>
      </c>
      <c r="C332" s="179" t="s">
        <v>968</v>
      </c>
      <c r="D3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0">
        <f t="shared" ref="F332:F334" si="787">D332+E332</f>
        <v>0</v>
      </c>
      <c r="G332" s="180"/>
      <c r="H332" s="180">
        <f t="shared" ref="H332:H334" si="788">F332-G332</f>
        <v>0</v>
      </c>
      <c r="I332" s="180"/>
      <c r="J332" s="180">
        <f t="shared" ref="J332:J334" si="789">F332-I332</f>
        <v>0</v>
      </c>
      <c r="K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0">
        <f t="shared" ref="AE332:AE334" si="790">AB332+AC332+AD332</f>
        <v>0</v>
      </c>
      <c r="AF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0">
        <f t="shared" ref="AI332:AI334" si="791">AF332+AG332+AH332</f>
        <v>0</v>
      </c>
      <c r="AJ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0">
        <f t="shared" ref="AM332:AM334" si="792">AJ332+AK332+AL332</f>
        <v>0</v>
      </c>
      <c r="AN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0">
        <f t="shared" ref="AQ332:AQ334" si="793">AN332+AO332+AP332</f>
        <v>0</v>
      </c>
      <c r="AR332" s="180">
        <f t="shared" ref="AR332:AR334" si="794">AE332+AI332+AM332+AQ332</f>
        <v>0</v>
      </c>
    </row>
    <row r="333" spans="2:44" x14ac:dyDescent="0.25">
      <c r="B333" s="178" t="s">
        <v>969</v>
      </c>
      <c r="C333" s="179" t="s">
        <v>970</v>
      </c>
      <c r="D3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0">
        <f t="shared" si="787"/>
        <v>0</v>
      </c>
      <c r="G333" s="180"/>
      <c r="H333" s="180">
        <f t="shared" si="788"/>
        <v>0</v>
      </c>
      <c r="I333" s="180"/>
      <c r="J333" s="180">
        <f t="shared" si="789"/>
        <v>0</v>
      </c>
      <c r="K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0">
        <f t="shared" si="790"/>
        <v>0</v>
      </c>
      <c r="AF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0">
        <f t="shared" si="791"/>
        <v>0</v>
      </c>
      <c r="AJ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0">
        <f t="shared" si="792"/>
        <v>0</v>
      </c>
      <c r="AN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0">
        <f t="shared" si="793"/>
        <v>0</v>
      </c>
      <c r="AR333" s="180">
        <f t="shared" si="794"/>
        <v>0</v>
      </c>
    </row>
    <row r="334" spans="2:44" x14ac:dyDescent="0.25">
      <c r="B334" s="178" t="s">
        <v>971</v>
      </c>
      <c r="C334" s="179" t="s">
        <v>972</v>
      </c>
      <c r="D3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0">
        <f t="shared" si="787"/>
        <v>0</v>
      </c>
      <c r="G334" s="180"/>
      <c r="H334" s="180">
        <f t="shared" si="788"/>
        <v>0</v>
      </c>
      <c r="I334" s="180"/>
      <c r="J334" s="180">
        <f t="shared" si="789"/>
        <v>0</v>
      </c>
      <c r="K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0">
        <f t="shared" si="790"/>
        <v>0</v>
      </c>
      <c r="AF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0">
        <f t="shared" si="791"/>
        <v>0</v>
      </c>
      <c r="AJ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0">
        <f t="shared" si="792"/>
        <v>0</v>
      </c>
      <c r="AN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0">
        <f t="shared" si="793"/>
        <v>0</v>
      </c>
      <c r="AR334" s="180">
        <f t="shared" si="794"/>
        <v>0</v>
      </c>
    </row>
    <row r="335" spans="2:44" x14ac:dyDescent="0.25">
      <c r="B335" s="178" t="s">
        <v>347</v>
      </c>
      <c r="C335" s="179" t="s">
        <v>215</v>
      </c>
      <c r="D3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0">
        <f>D335+E335</f>
        <v>0</v>
      </c>
      <c r="G335" s="180"/>
      <c r="H335" s="180">
        <f>F335-G335</f>
        <v>0</v>
      </c>
      <c r="I335" s="180"/>
      <c r="J335" s="180">
        <f>F335-I335</f>
        <v>0</v>
      </c>
      <c r="K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0">
        <f>AB335+AC335+AD335</f>
        <v>0</v>
      </c>
      <c r="AF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0">
        <f>AF335+AG335+AH335</f>
        <v>0</v>
      </c>
      <c r="AJ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0">
        <f>AJ335+AK335+AL335</f>
        <v>0</v>
      </c>
      <c r="AN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0">
        <f>AN335+AO335+AP335</f>
        <v>0</v>
      </c>
      <c r="AR335" s="180">
        <f>AE335+AI335+AM335+AQ335</f>
        <v>0</v>
      </c>
    </row>
    <row r="336" spans="2:44" x14ac:dyDescent="0.25">
      <c r="B336" s="178" t="s">
        <v>973</v>
      </c>
      <c r="C336" s="179" t="s">
        <v>974</v>
      </c>
      <c r="D3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0">
        <f t="shared" ref="F336:F337" si="795">D336+E336</f>
        <v>0</v>
      </c>
      <c r="G336" s="180"/>
      <c r="H336" s="180">
        <f t="shared" ref="H336:H337" si="796">F336-G336</f>
        <v>0</v>
      </c>
      <c r="I336" s="180"/>
      <c r="J336" s="180">
        <f t="shared" ref="J336:J337" si="797">F336-I336</f>
        <v>0</v>
      </c>
      <c r="K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0">
        <f t="shared" ref="AE336:AE337" si="798">AB336+AC336+AD336</f>
        <v>0</v>
      </c>
      <c r="AF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0">
        <f t="shared" ref="AI336:AI337" si="799">AF336+AG336+AH336</f>
        <v>0</v>
      </c>
      <c r="AJ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0">
        <f t="shared" ref="AM336:AM337" si="800">AJ336+AK336+AL336</f>
        <v>0</v>
      </c>
      <c r="AN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0">
        <f t="shared" ref="AQ336:AQ337" si="801">AN336+AO336+AP336</f>
        <v>0</v>
      </c>
      <c r="AR336" s="180">
        <f t="shared" ref="AR336:AR337" si="802">AE336+AI336+AM336+AQ336</f>
        <v>0</v>
      </c>
    </row>
    <row r="337" spans="2:44" x14ac:dyDescent="0.25">
      <c r="B337" s="178" t="s">
        <v>348</v>
      </c>
      <c r="C337" s="179" t="s">
        <v>216</v>
      </c>
      <c r="D3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0">
        <f t="shared" si="795"/>
        <v>0</v>
      </c>
      <c r="G337" s="180"/>
      <c r="H337" s="180">
        <f t="shared" si="796"/>
        <v>0</v>
      </c>
      <c r="I337" s="180"/>
      <c r="J337" s="180">
        <f t="shared" si="797"/>
        <v>0</v>
      </c>
      <c r="K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0">
        <f t="shared" si="798"/>
        <v>0</v>
      </c>
      <c r="AF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0">
        <f t="shared" si="799"/>
        <v>0</v>
      </c>
      <c r="AJ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0">
        <f t="shared" si="800"/>
        <v>0</v>
      </c>
      <c r="AN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0">
        <f t="shared" si="801"/>
        <v>0</v>
      </c>
      <c r="AR337" s="180">
        <f t="shared" si="802"/>
        <v>0</v>
      </c>
    </row>
    <row r="338" spans="2:44" x14ac:dyDescent="0.25">
      <c r="B338" s="178" t="s">
        <v>975</v>
      </c>
      <c r="C338" s="179" t="s">
        <v>976</v>
      </c>
      <c r="D3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0">
        <f>D338+E338</f>
        <v>0</v>
      </c>
      <c r="G338" s="180"/>
      <c r="H338" s="180">
        <f>F338-G338</f>
        <v>0</v>
      </c>
      <c r="I338" s="180"/>
      <c r="J338" s="180">
        <f>F338-I338</f>
        <v>0</v>
      </c>
      <c r="K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0">
        <f>AB338+AC338+AD338</f>
        <v>0</v>
      </c>
      <c r="AF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0">
        <f>AF338+AG338+AH338</f>
        <v>0</v>
      </c>
      <c r="AJ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0">
        <f>AJ338+AK338+AL338</f>
        <v>0</v>
      </c>
      <c r="AN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0">
        <f>AN338+AO338+AP338</f>
        <v>0</v>
      </c>
      <c r="AR338" s="180">
        <f>AE338+AI338+AM338+AQ338</f>
        <v>0</v>
      </c>
    </row>
    <row r="339" spans="2:44" x14ac:dyDescent="0.25">
      <c r="B339" s="178" t="s">
        <v>333</v>
      </c>
      <c r="C339" s="179" t="s">
        <v>205</v>
      </c>
      <c r="D3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0">
        <f>D339+E339</f>
        <v>0</v>
      </c>
      <c r="G339" s="180"/>
      <c r="H339" s="180">
        <f>F339-G339</f>
        <v>0</v>
      </c>
      <c r="I339" s="180"/>
      <c r="J339" s="180">
        <f>F339-I339</f>
        <v>0</v>
      </c>
      <c r="K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0">
        <f>AB339+AC339+AD339</f>
        <v>0</v>
      </c>
      <c r="AF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0">
        <f>AF339+AG339+AH339</f>
        <v>0</v>
      </c>
      <c r="AJ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0">
        <f>AJ339+AK339+AL339</f>
        <v>0</v>
      </c>
      <c r="AN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0">
        <f>AN339+AO339+AP339</f>
        <v>0</v>
      </c>
      <c r="AR339" s="180">
        <f>AE339+AI339+AM339+AQ339</f>
        <v>0</v>
      </c>
    </row>
    <row r="340" spans="2:44" x14ac:dyDescent="0.25">
      <c r="B340" s="178" t="s">
        <v>977</v>
      </c>
      <c r="C340" s="179" t="s">
        <v>978</v>
      </c>
      <c r="D3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0">
        <f t="shared" ref="F340" si="803">D340+E340</f>
        <v>0</v>
      </c>
      <c r="G340" s="180"/>
      <c r="H340" s="180">
        <f t="shared" ref="H340" si="804">F340-G340</f>
        <v>0</v>
      </c>
      <c r="I340" s="180"/>
      <c r="J340" s="180">
        <f t="shared" ref="J340" si="805">F340-I340</f>
        <v>0</v>
      </c>
      <c r="K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0">
        <f t="shared" ref="AE340" si="806">AB340+AC340+AD340</f>
        <v>0</v>
      </c>
      <c r="AF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0">
        <f t="shared" ref="AI340" si="807">AF340+AG340+AH340</f>
        <v>0</v>
      </c>
      <c r="AJ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0">
        <f t="shared" ref="AM340" si="808">AJ340+AK340+AL340</f>
        <v>0</v>
      </c>
      <c r="AN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0">
        <f t="shared" ref="AQ340" si="809">AN340+AO340+AP340</f>
        <v>0</v>
      </c>
      <c r="AR340" s="180">
        <f t="shared" ref="AR340" si="810">AE340+AI340+AM340+AQ340</f>
        <v>0</v>
      </c>
    </row>
    <row r="341" spans="2:44" x14ac:dyDescent="0.25">
      <c r="B341" s="178" t="s">
        <v>349</v>
      </c>
      <c r="C341" s="179" t="s">
        <v>217</v>
      </c>
      <c r="D3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0">
        <f>D341+E341</f>
        <v>0</v>
      </c>
      <c r="G341" s="180"/>
      <c r="H341" s="180">
        <f>F341-G341</f>
        <v>0</v>
      </c>
      <c r="I341" s="180"/>
      <c r="J341" s="180">
        <f>F341-I341</f>
        <v>0</v>
      </c>
      <c r="K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0">
        <f>AB341+AC341+AD341</f>
        <v>0</v>
      </c>
      <c r="AF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0">
        <f>AF341+AG341+AH341</f>
        <v>0</v>
      </c>
      <c r="AJ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0">
        <f>AJ341+AK341+AL341</f>
        <v>0</v>
      </c>
      <c r="AN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0">
        <f>AN341+AO341+AP341</f>
        <v>0</v>
      </c>
      <c r="AR341" s="180">
        <f>AE341+AI341+AM341+AQ341</f>
        <v>0</v>
      </c>
    </row>
    <row r="342" spans="2:44" x14ac:dyDescent="0.25">
      <c r="B342" s="178" t="s">
        <v>979</v>
      </c>
      <c r="C342" s="179" t="s">
        <v>980</v>
      </c>
      <c r="D3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0">
        <f>D342+E342</f>
        <v>0</v>
      </c>
      <c r="G342" s="180"/>
      <c r="H342" s="180">
        <f>F342-G342</f>
        <v>0</v>
      </c>
      <c r="I342" s="180"/>
      <c r="J342" s="180">
        <f>F342-I342</f>
        <v>0</v>
      </c>
      <c r="K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0">
        <f>AB342+AC342+AD342</f>
        <v>0</v>
      </c>
      <c r="AF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0">
        <f>AF342+AG342+AH342</f>
        <v>0</v>
      </c>
      <c r="AJ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0">
        <f>AJ342+AK342+AL342</f>
        <v>0</v>
      </c>
      <c r="AN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0">
        <f>AN342+AO342+AP342</f>
        <v>0</v>
      </c>
      <c r="AR342" s="180">
        <f>AE342+AI342+AM342+AQ342</f>
        <v>0</v>
      </c>
    </row>
    <row r="343" spans="2:44" x14ac:dyDescent="0.25">
      <c r="B343" s="178" t="s">
        <v>981</v>
      </c>
      <c r="C343" s="179" t="s">
        <v>982</v>
      </c>
      <c r="D3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0">
        <f t="shared" ref="F343" si="811">D343+E343</f>
        <v>0</v>
      </c>
      <c r="G343" s="180"/>
      <c r="H343" s="180">
        <f t="shared" ref="H343" si="812">F343-G343</f>
        <v>0</v>
      </c>
      <c r="I343" s="180"/>
      <c r="J343" s="180">
        <f t="shared" ref="J343" si="813">F343-I343</f>
        <v>0</v>
      </c>
      <c r="K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0">
        <f t="shared" ref="AE343" si="814">AB343+AC343+AD343</f>
        <v>0</v>
      </c>
      <c r="AF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0">
        <f t="shared" ref="AI343" si="815">AF343+AG343+AH343</f>
        <v>0</v>
      </c>
      <c r="AJ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0">
        <f t="shared" ref="AM343" si="816">AJ343+AK343+AL343</f>
        <v>0</v>
      </c>
      <c r="AN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0">
        <f t="shared" ref="AQ343" si="817">AN343+AO343+AP343</f>
        <v>0</v>
      </c>
      <c r="AR343" s="180">
        <f t="shared" ref="AR343" si="818">AE343+AI343+AM343+AQ343</f>
        <v>0</v>
      </c>
    </row>
    <row r="344" spans="2:44" x14ac:dyDescent="0.25">
      <c r="B344" s="178" t="s">
        <v>350</v>
      </c>
      <c r="C344" s="179" t="s">
        <v>218</v>
      </c>
      <c r="D3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0">
        <f>D344+E344</f>
        <v>0</v>
      </c>
      <c r="G344" s="180"/>
      <c r="H344" s="180">
        <f>F344-G344</f>
        <v>0</v>
      </c>
      <c r="I344" s="180"/>
      <c r="J344" s="180">
        <f>F344-I344</f>
        <v>0</v>
      </c>
      <c r="K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0">
        <f>AB344+AC344+AD344</f>
        <v>0</v>
      </c>
      <c r="AF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0">
        <f>AF344+AG344+AH344</f>
        <v>0</v>
      </c>
      <c r="AJ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0">
        <f>AJ344+AK344+AL344</f>
        <v>0</v>
      </c>
      <c r="AN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0">
        <f>AN344+AO344+AP344</f>
        <v>0</v>
      </c>
      <c r="AR344" s="180">
        <f>AE344+AI344+AM344+AQ344</f>
        <v>0</v>
      </c>
    </row>
    <row r="345" spans="2:44" x14ac:dyDescent="0.25">
      <c r="B345" s="187" t="s">
        <v>334</v>
      </c>
      <c r="C345" s="188" t="s">
        <v>206</v>
      </c>
      <c r="D345" s="189">
        <f>SUM(D346:D382)</f>
        <v>0</v>
      </c>
      <c r="E345" s="189">
        <f>SUM(E346:E382)</f>
        <v>0</v>
      </c>
      <c r="F345" s="189">
        <f t="shared" si="622"/>
        <v>0</v>
      </c>
      <c r="G345" s="189">
        <f>SUM(G346:G382)</f>
        <v>0</v>
      </c>
      <c r="H345" s="189">
        <f t="shared" si="623"/>
        <v>0</v>
      </c>
      <c r="I345" s="189">
        <f>SUM(I346:I382)</f>
        <v>0</v>
      </c>
      <c r="J345" s="189">
        <f t="shared" si="624"/>
        <v>0</v>
      </c>
      <c r="K345" s="189">
        <f t="shared" ref="K345:AD345" si="819">SUM(K346:K382)</f>
        <v>0</v>
      </c>
      <c r="L345" s="189">
        <f t="shared" si="819"/>
        <v>0</v>
      </c>
      <c r="M345" s="189">
        <f t="shared" si="819"/>
        <v>0</v>
      </c>
      <c r="N345" s="189">
        <f t="shared" si="819"/>
        <v>0</v>
      </c>
      <c r="O345" s="189">
        <f t="shared" si="819"/>
        <v>0</v>
      </c>
      <c r="P345" s="189">
        <f t="shared" si="819"/>
        <v>0</v>
      </c>
      <c r="Q345" s="189">
        <f t="shared" si="819"/>
        <v>0</v>
      </c>
      <c r="R345" s="189">
        <f t="shared" si="819"/>
        <v>0</v>
      </c>
      <c r="S345" s="189">
        <f t="shared" si="819"/>
        <v>0</v>
      </c>
      <c r="T345" s="189">
        <f t="shared" ref="T345" si="820">SUM(T346:T382)</f>
        <v>0</v>
      </c>
      <c r="U345" s="189">
        <f t="shared" si="819"/>
        <v>0</v>
      </c>
      <c r="V345" s="189">
        <f t="shared" si="819"/>
        <v>0</v>
      </c>
      <c r="W345" s="189">
        <f t="shared" si="819"/>
        <v>0</v>
      </c>
      <c r="X345" s="189">
        <f t="shared" si="819"/>
        <v>0</v>
      </c>
      <c r="Y345" s="189">
        <f t="shared" ref="Y345:Z345" si="821">SUM(Y346:Y382)</f>
        <v>0</v>
      </c>
      <c r="Z345" s="189">
        <f t="shared" si="821"/>
        <v>0</v>
      </c>
      <c r="AA345" s="189">
        <f t="shared" si="819"/>
        <v>0</v>
      </c>
      <c r="AB345" s="189">
        <f t="shared" si="819"/>
        <v>0</v>
      </c>
      <c r="AC345" s="189">
        <f t="shared" si="819"/>
        <v>0</v>
      </c>
      <c r="AD345" s="189">
        <f t="shared" si="819"/>
        <v>0</v>
      </c>
      <c r="AE345" s="189">
        <f t="shared" si="628"/>
        <v>0</v>
      </c>
      <c r="AF345" s="189">
        <f>SUM(AF346:AF382)</f>
        <v>0</v>
      </c>
      <c r="AG345" s="189">
        <f>SUM(AG346:AG382)</f>
        <v>0</v>
      </c>
      <c r="AH345" s="189">
        <f>SUM(AH346:AH382)</f>
        <v>0</v>
      </c>
      <c r="AI345" s="189">
        <f t="shared" si="629"/>
        <v>0</v>
      </c>
      <c r="AJ345" s="189">
        <f>SUM(AJ346:AJ382)</f>
        <v>0</v>
      </c>
      <c r="AK345" s="189">
        <f>SUM(AK346:AK382)</f>
        <v>0</v>
      </c>
      <c r="AL345" s="189">
        <f>SUM(AL346:AL382)</f>
        <v>0</v>
      </c>
      <c r="AM345" s="189">
        <f t="shared" si="630"/>
        <v>0</v>
      </c>
      <c r="AN345" s="189">
        <f>SUM(AN346:AN382)</f>
        <v>0</v>
      </c>
      <c r="AO345" s="189">
        <f>SUM(AO346:AO382)</f>
        <v>0</v>
      </c>
      <c r="AP345" s="189">
        <f>SUM(AP346:AP382)</f>
        <v>0</v>
      </c>
      <c r="AQ345" s="189">
        <f t="shared" si="631"/>
        <v>0</v>
      </c>
      <c r="AR345" s="189">
        <f t="shared" si="632"/>
        <v>0</v>
      </c>
    </row>
    <row r="346" spans="2:44" x14ac:dyDescent="0.25">
      <c r="B346" s="178" t="s">
        <v>335</v>
      </c>
      <c r="C346" s="179" t="s">
        <v>207</v>
      </c>
      <c r="D3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0">
        <f t="shared" si="622"/>
        <v>0</v>
      </c>
      <c r="G346" s="180"/>
      <c r="H346" s="180">
        <f t="shared" si="623"/>
        <v>0</v>
      </c>
      <c r="I346" s="180"/>
      <c r="J346" s="180">
        <f t="shared" si="624"/>
        <v>0</v>
      </c>
      <c r="K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0">
        <f t="shared" si="628"/>
        <v>0</v>
      </c>
      <c r="AF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0">
        <f t="shared" si="629"/>
        <v>0</v>
      </c>
      <c r="AJ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0">
        <f t="shared" si="630"/>
        <v>0</v>
      </c>
      <c r="AN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0">
        <f t="shared" si="631"/>
        <v>0</v>
      </c>
      <c r="AR346" s="180">
        <f t="shared" si="632"/>
        <v>0</v>
      </c>
    </row>
    <row r="347" spans="2:44" x14ac:dyDescent="0.25">
      <c r="B347" s="178" t="s">
        <v>983</v>
      </c>
      <c r="C347" s="179" t="s">
        <v>984</v>
      </c>
      <c r="D3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0">
        <f t="shared" si="622"/>
        <v>0</v>
      </c>
      <c r="G347" s="180"/>
      <c r="H347" s="180">
        <f t="shared" si="623"/>
        <v>0</v>
      </c>
      <c r="I347" s="180"/>
      <c r="J347" s="180">
        <f t="shared" si="624"/>
        <v>0</v>
      </c>
      <c r="K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0">
        <f t="shared" si="628"/>
        <v>0</v>
      </c>
      <c r="AF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0">
        <f t="shared" si="629"/>
        <v>0</v>
      </c>
      <c r="AJ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0">
        <f t="shared" si="630"/>
        <v>0</v>
      </c>
      <c r="AN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0">
        <f t="shared" si="631"/>
        <v>0</v>
      </c>
      <c r="AR347" s="180">
        <f t="shared" si="632"/>
        <v>0</v>
      </c>
    </row>
    <row r="348" spans="2:44" x14ac:dyDescent="0.25">
      <c r="B348" s="178" t="s">
        <v>985</v>
      </c>
      <c r="C348" s="179" t="s">
        <v>984</v>
      </c>
      <c r="D3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0">
        <f t="shared" si="622"/>
        <v>0</v>
      </c>
      <c r="G348" s="180"/>
      <c r="H348" s="180">
        <f t="shared" si="623"/>
        <v>0</v>
      </c>
      <c r="I348" s="180"/>
      <c r="J348" s="180">
        <f t="shared" si="624"/>
        <v>0</v>
      </c>
      <c r="K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0">
        <f t="shared" si="628"/>
        <v>0</v>
      </c>
      <c r="AF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0">
        <f t="shared" si="629"/>
        <v>0</v>
      </c>
      <c r="AJ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0">
        <f t="shared" si="630"/>
        <v>0</v>
      </c>
      <c r="AN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0">
        <f t="shared" si="631"/>
        <v>0</v>
      </c>
      <c r="AR348" s="180">
        <f t="shared" si="632"/>
        <v>0</v>
      </c>
    </row>
    <row r="349" spans="2:44" x14ac:dyDescent="0.25">
      <c r="B349" s="178" t="s">
        <v>986</v>
      </c>
      <c r="C349" s="179" t="s">
        <v>987</v>
      </c>
      <c r="D3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0">
        <f t="shared" si="622"/>
        <v>0</v>
      </c>
      <c r="G349" s="180"/>
      <c r="H349" s="180">
        <f t="shared" si="623"/>
        <v>0</v>
      </c>
      <c r="I349" s="180"/>
      <c r="J349" s="180">
        <f t="shared" si="624"/>
        <v>0</v>
      </c>
      <c r="K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0">
        <f t="shared" si="628"/>
        <v>0</v>
      </c>
      <c r="AF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0">
        <f t="shared" si="629"/>
        <v>0</v>
      </c>
      <c r="AJ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0">
        <f t="shared" si="630"/>
        <v>0</v>
      </c>
      <c r="AN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0">
        <f t="shared" si="631"/>
        <v>0</v>
      </c>
      <c r="AR349" s="180">
        <f t="shared" si="632"/>
        <v>0</v>
      </c>
    </row>
    <row r="350" spans="2:44" x14ac:dyDescent="0.25">
      <c r="B350" s="178" t="s">
        <v>988</v>
      </c>
      <c r="C350" s="179" t="s">
        <v>987</v>
      </c>
      <c r="D3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0">
        <f t="shared" si="622"/>
        <v>0</v>
      </c>
      <c r="G350" s="180"/>
      <c r="H350" s="180">
        <f t="shared" si="623"/>
        <v>0</v>
      </c>
      <c r="I350" s="180"/>
      <c r="J350" s="180">
        <f t="shared" si="624"/>
        <v>0</v>
      </c>
      <c r="K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0">
        <f t="shared" si="628"/>
        <v>0</v>
      </c>
      <c r="AF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0">
        <f t="shared" si="629"/>
        <v>0</v>
      </c>
      <c r="AJ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0">
        <f t="shared" si="630"/>
        <v>0</v>
      </c>
      <c r="AN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0">
        <f t="shared" si="631"/>
        <v>0</v>
      </c>
      <c r="AR350" s="180">
        <f t="shared" si="632"/>
        <v>0</v>
      </c>
    </row>
    <row r="351" spans="2:44" x14ac:dyDescent="0.25">
      <c r="B351" s="178" t="s">
        <v>989</v>
      </c>
      <c r="C351" s="179" t="s">
        <v>990</v>
      </c>
      <c r="D3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0">
        <f t="shared" si="622"/>
        <v>0</v>
      </c>
      <c r="G351" s="180"/>
      <c r="H351" s="180">
        <f t="shared" si="623"/>
        <v>0</v>
      </c>
      <c r="I351" s="180"/>
      <c r="J351" s="180">
        <f t="shared" si="624"/>
        <v>0</v>
      </c>
      <c r="K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0">
        <f t="shared" si="628"/>
        <v>0</v>
      </c>
      <c r="AF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0">
        <f t="shared" si="629"/>
        <v>0</v>
      </c>
      <c r="AJ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0">
        <f t="shared" si="630"/>
        <v>0</v>
      </c>
      <c r="AN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0">
        <f t="shared" si="631"/>
        <v>0</v>
      </c>
      <c r="AR351" s="180">
        <f t="shared" si="632"/>
        <v>0</v>
      </c>
    </row>
    <row r="352" spans="2:44" x14ac:dyDescent="0.25">
      <c r="B352" s="178" t="s">
        <v>991</v>
      </c>
      <c r="C352" s="179" t="s">
        <v>992</v>
      </c>
      <c r="D3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0">
        <f t="shared" si="622"/>
        <v>0</v>
      </c>
      <c r="G352" s="180"/>
      <c r="H352" s="180">
        <f t="shared" si="623"/>
        <v>0</v>
      </c>
      <c r="I352" s="180"/>
      <c r="J352" s="180">
        <f t="shared" si="624"/>
        <v>0</v>
      </c>
      <c r="K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0">
        <f t="shared" si="628"/>
        <v>0</v>
      </c>
      <c r="AF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0">
        <f t="shared" si="629"/>
        <v>0</v>
      </c>
      <c r="AJ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0">
        <f t="shared" si="630"/>
        <v>0</v>
      </c>
      <c r="AN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0">
        <f t="shared" si="631"/>
        <v>0</v>
      </c>
      <c r="AR352" s="180">
        <f t="shared" si="632"/>
        <v>0</v>
      </c>
    </row>
    <row r="353" spans="2:44" x14ac:dyDescent="0.25">
      <c r="B353" s="178" t="s">
        <v>993</v>
      </c>
      <c r="C353" s="179" t="s">
        <v>994</v>
      </c>
      <c r="D3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0">
        <f t="shared" si="622"/>
        <v>0</v>
      </c>
      <c r="G353" s="180"/>
      <c r="H353" s="180">
        <f t="shared" si="623"/>
        <v>0</v>
      </c>
      <c r="I353" s="180"/>
      <c r="J353" s="180">
        <f t="shared" si="624"/>
        <v>0</v>
      </c>
      <c r="K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0">
        <f t="shared" si="628"/>
        <v>0</v>
      </c>
      <c r="AF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0">
        <f t="shared" si="629"/>
        <v>0</v>
      </c>
      <c r="AJ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0">
        <f t="shared" si="630"/>
        <v>0</v>
      </c>
      <c r="AN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0">
        <f t="shared" si="631"/>
        <v>0</v>
      </c>
      <c r="AR353" s="180">
        <f t="shared" si="632"/>
        <v>0</v>
      </c>
    </row>
    <row r="354" spans="2:44" x14ac:dyDescent="0.25">
      <c r="B354" s="178" t="s">
        <v>995</v>
      </c>
      <c r="C354" s="179" t="s">
        <v>996</v>
      </c>
      <c r="D3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0">
        <f t="shared" si="622"/>
        <v>0</v>
      </c>
      <c r="G354" s="180"/>
      <c r="H354" s="180">
        <f t="shared" si="623"/>
        <v>0</v>
      </c>
      <c r="I354" s="180"/>
      <c r="J354" s="180">
        <f t="shared" si="624"/>
        <v>0</v>
      </c>
      <c r="K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0">
        <f t="shared" si="628"/>
        <v>0</v>
      </c>
      <c r="AF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0">
        <f t="shared" si="629"/>
        <v>0</v>
      </c>
      <c r="AJ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0">
        <f t="shared" si="630"/>
        <v>0</v>
      </c>
      <c r="AN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0">
        <f t="shared" si="631"/>
        <v>0</v>
      </c>
      <c r="AR354" s="180">
        <f t="shared" si="632"/>
        <v>0</v>
      </c>
    </row>
    <row r="355" spans="2:44" x14ac:dyDescent="0.25">
      <c r="B355" s="178" t="s">
        <v>997</v>
      </c>
      <c r="C355" s="179" t="s">
        <v>998</v>
      </c>
      <c r="D3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0">
        <f t="shared" si="622"/>
        <v>0</v>
      </c>
      <c r="G355" s="180"/>
      <c r="H355" s="180">
        <f t="shared" si="623"/>
        <v>0</v>
      </c>
      <c r="I355" s="180"/>
      <c r="J355" s="180">
        <f t="shared" si="624"/>
        <v>0</v>
      </c>
      <c r="K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0">
        <f t="shared" si="628"/>
        <v>0</v>
      </c>
      <c r="AF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0">
        <f t="shared" si="629"/>
        <v>0</v>
      </c>
      <c r="AJ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0">
        <f t="shared" si="630"/>
        <v>0</v>
      </c>
      <c r="AN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0">
        <f t="shared" si="631"/>
        <v>0</v>
      </c>
      <c r="AR355" s="180">
        <f t="shared" si="632"/>
        <v>0</v>
      </c>
    </row>
    <row r="356" spans="2:44" x14ac:dyDescent="0.25">
      <c r="B356" s="178" t="s">
        <v>336</v>
      </c>
      <c r="C356" s="179" t="s">
        <v>999</v>
      </c>
      <c r="D3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0">
        <f t="shared" si="622"/>
        <v>0</v>
      </c>
      <c r="G356" s="180"/>
      <c r="H356" s="180">
        <f t="shared" si="623"/>
        <v>0</v>
      </c>
      <c r="I356" s="180"/>
      <c r="J356" s="180">
        <f t="shared" si="624"/>
        <v>0</v>
      </c>
      <c r="K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0">
        <f t="shared" si="628"/>
        <v>0</v>
      </c>
      <c r="AF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0">
        <f t="shared" si="629"/>
        <v>0</v>
      </c>
      <c r="AJ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0">
        <f t="shared" si="630"/>
        <v>0</v>
      </c>
      <c r="AN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0">
        <f t="shared" si="631"/>
        <v>0</v>
      </c>
      <c r="AR356" s="180">
        <f t="shared" si="632"/>
        <v>0</v>
      </c>
    </row>
    <row r="357" spans="2:44" x14ac:dyDescent="0.25">
      <c r="B357" s="178" t="s">
        <v>1000</v>
      </c>
      <c r="C357" s="179" t="s">
        <v>999</v>
      </c>
      <c r="D3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0">
        <f t="shared" si="622"/>
        <v>0</v>
      </c>
      <c r="G357" s="180"/>
      <c r="H357" s="180">
        <f t="shared" si="623"/>
        <v>0</v>
      </c>
      <c r="I357" s="180"/>
      <c r="J357" s="180">
        <f t="shared" si="624"/>
        <v>0</v>
      </c>
      <c r="K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0">
        <f t="shared" si="628"/>
        <v>0</v>
      </c>
      <c r="AF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0">
        <f t="shared" si="629"/>
        <v>0</v>
      </c>
      <c r="AJ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0">
        <f t="shared" si="630"/>
        <v>0</v>
      </c>
      <c r="AN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0">
        <f t="shared" si="631"/>
        <v>0</v>
      </c>
      <c r="AR357" s="180">
        <f t="shared" si="632"/>
        <v>0</v>
      </c>
    </row>
    <row r="358" spans="2:44" x14ac:dyDescent="0.25">
      <c r="B358" s="178" t="s">
        <v>1001</v>
      </c>
      <c r="C358" s="179" t="s">
        <v>1002</v>
      </c>
      <c r="D3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0">
        <f t="shared" si="622"/>
        <v>0</v>
      </c>
      <c r="G358" s="180"/>
      <c r="H358" s="180">
        <f t="shared" si="623"/>
        <v>0</v>
      </c>
      <c r="I358" s="180"/>
      <c r="J358" s="180">
        <f t="shared" si="624"/>
        <v>0</v>
      </c>
      <c r="K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0">
        <f t="shared" si="628"/>
        <v>0</v>
      </c>
      <c r="AF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0">
        <f t="shared" si="629"/>
        <v>0</v>
      </c>
      <c r="AJ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0">
        <f t="shared" si="630"/>
        <v>0</v>
      </c>
      <c r="AN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0">
        <f t="shared" si="631"/>
        <v>0</v>
      </c>
      <c r="AR358" s="180">
        <f t="shared" si="632"/>
        <v>0</v>
      </c>
    </row>
    <row r="359" spans="2:44" x14ac:dyDescent="0.25">
      <c r="B359" s="178" t="s">
        <v>1003</v>
      </c>
      <c r="C359" s="179" t="s">
        <v>1004</v>
      </c>
      <c r="D3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0">
        <f t="shared" si="622"/>
        <v>0</v>
      </c>
      <c r="G359" s="180"/>
      <c r="H359" s="180">
        <f t="shared" si="623"/>
        <v>0</v>
      </c>
      <c r="I359" s="180"/>
      <c r="J359" s="180">
        <f t="shared" si="624"/>
        <v>0</v>
      </c>
      <c r="K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0">
        <f t="shared" si="628"/>
        <v>0</v>
      </c>
      <c r="AF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0">
        <f t="shared" si="629"/>
        <v>0</v>
      </c>
      <c r="AJ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0">
        <f t="shared" si="630"/>
        <v>0</v>
      </c>
      <c r="AN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0">
        <f t="shared" si="631"/>
        <v>0</v>
      </c>
      <c r="AR359" s="180">
        <f t="shared" si="632"/>
        <v>0</v>
      </c>
    </row>
    <row r="360" spans="2:44" x14ac:dyDescent="0.25">
      <c r="B360" s="178" t="s">
        <v>337</v>
      </c>
      <c r="C360" s="179" t="s">
        <v>1005</v>
      </c>
      <c r="D3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0">
        <f t="shared" si="622"/>
        <v>0</v>
      </c>
      <c r="G360" s="180"/>
      <c r="H360" s="180">
        <f t="shared" si="623"/>
        <v>0</v>
      </c>
      <c r="I360" s="180"/>
      <c r="J360" s="180">
        <f t="shared" si="624"/>
        <v>0</v>
      </c>
      <c r="K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0">
        <f t="shared" si="628"/>
        <v>0</v>
      </c>
      <c r="AF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0">
        <f t="shared" si="629"/>
        <v>0</v>
      </c>
      <c r="AJ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0">
        <f t="shared" si="630"/>
        <v>0</v>
      </c>
      <c r="AN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0">
        <f t="shared" si="631"/>
        <v>0</v>
      </c>
      <c r="AR360" s="180">
        <f t="shared" si="632"/>
        <v>0</v>
      </c>
    </row>
    <row r="361" spans="2:44" x14ac:dyDescent="0.25">
      <c r="B361" s="178" t="s">
        <v>1006</v>
      </c>
      <c r="C361" s="179" t="s">
        <v>1005</v>
      </c>
      <c r="D3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0">
        <f t="shared" si="622"/>
        <v>0</v>
      </c>
      <c r="G361" s="180"/>
      <c r="H361" s="180">
        <f t="shared" si="623"/>
        <v>0</v>
      </c>
      <c r="I361" s="180"/>
      <c r="J361" s="180">
        <f t="shared" si="624"/>
        <v>0</v>
      </c>
      <c r="K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0">
        <f t="shared" si="628"/>
        <v>0</v>
      </c>
      <c r="AF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0">
        <f t="shared" si="629"/>
        <v>0</v>
      </c>
      <c r="AJ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0">
        <f t="shared" si="630"/>
        <v>0</v>
      </c>
      <c r="AN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0">
        <f t="shared" si="631"/>
        <v>0</v>
      </c>
      <c r="AR361" s="180">
        <f t="shared" si="632"/>
        <v>0</v>
      </c>
    </row>
    <row r="362" spans="2:44" x14ac:dyDescent="0.25">
      <c r="B362" s="178" t="s">
        <v>1007</v>
      </c>
      <c r="C362" s="179" t="s">
        <v>1008</v>
      </c>
      <c r="D3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0">
        <f t="shared" si="622"/>
        <v>0</v>
      </c>
      <c r="G362" s="180"/>
      <c r="H362" s="180">
        <f t="shared" si="623"/>
        <v>0</v>
      </c>
      <c r="I362" s="180"/>
      <c r="J362" s="180">
        <f t="shared" si="624"/>
        <v>0</v>
      </c>
      <c r="K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0">
        <f t="shared" si="628"/>
        <v>0</v>
      </c>
      <c r="AF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0">
        <f t="shared" si="629"/>
        <v>0</v>
      </c>
      <c r="AJ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0">
        <f t="shared" si="630"/>
        <v>0</v>
      </c>
      <c r="AN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0">
        <f t="shared" si="631"/>
        <v>0</v>
      </c>
      <c r="AR362" s="180">
        <f t="shared" si="632"/>
        <v>0</v>
      </c>
    </row>
    <row r="363" spans="2:44" x14ac:dyDescent="0.25">
      <c r="B363" s="178" t="s">
        <v>1009</v>
      </c>
      <c r="C363" s="179" t="s">
        <v>1010</v>
      </c>
      <c r="D3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0">
        <f t="shared" ref="F363:F378" si="822">D363+E363</f>
        <v>0</v>
      </c>
      <c r="G363" s="180"/>
      <c r="H363" s="180">
        <f t="shared" ref="H363:H378" si="823">F363-G363</f>
        <v>0</v>
      </c>
      <c r="I363" s="180"/>
      <c r="J363" s="180">
        <f t="shared" ref="J363:J378" si="824">F363-I363</f>
        <v>0</v>
      </c>
      <c r="K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0">
        <f t="shared" ref="AE363:AE378" si="825">AB363+AC363+AD363</f>
        <v>0</v>
      </c>
      <c r="AF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0">
        <f t="shared" ref="AI363:AI378" si="826">AF363+AG363+AH363</f>
        <v>0</v>
      </c>
      <c r="AJ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0">
        <f t="shared" ref="AM363:AM378" si="827">AJ363+AK363+AL363</f>
        <v>0</v>
      </c>
      <c r="AN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0">
        <f t="shared" ref="AQ363:AQ378" si="828">AN363+AO363+AP363</f>
        <v>0</v>
      </c>
      <c r="AR363" s="180">
        <f t="shared" ref="AR363:AR378" si="829">AE363+AI363+AM363+AQ363</f>
        <v>0</v>
      </c>
    </row>
    <row r="364" spans="2:44" x14ac:dyDescent="0.25">
      <c r="B364" s="178" t="s">
        <v>1011</v>
      </c>
      <c r="C364" s="179" t="s">
        <v>1012</v>
      </c>
      <c r="D3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0">
        <f t="shared" si="822"/>
        <v>0</v>
      </c>
      <c r="G364" s="180"/>
      <c r="H364" s="180">
        <f t="shared" si="823"/>
        <v>0</v>
      </c>
      <c r="I364" s="180"/>
      <c r="J364" s="180">
        <f t="shared" si="824"/>
        <v>0</v>
      </c>
      <c r="K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0">
        <f t="shared" si="825"/>
        <v>0</v>
      </c>
      <c r="AF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0">
        <f t="shared" si="826"/>
        <v>0</v>
      </c>
      <c r="AJ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0">
        <f t="shared" si="827"/>
        <v>0</v>
      </c>
      <c r="AN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0">
        <f t="shared" si="828"/>
        <v>0</v>
      </c>
      <c r="AR364" s="180">
        <f t="shared" si="829"/>
        <v>0</v>
      </c>
    </row>
    <row r="365" spans="2:44" x14ac:dyDescent="0.25">
      <c r="B365" s="178" t="s">
        <v>338</v>
      </c>
      <c r="C365" s="179" t="s">
        <v>1013</v>
      </c>
      <c r="D3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0">
        <f t="shared" si="822"/>
        <v>0</v>
      </c>
      <c r="G365" s="180"/>
      <c r="H365" s="180">
        <f t="shared" si="823"/>
        <v>0</v>
      </c>
      <c r="I365" s="180"/>
      <c r="J365" s="180">
        <f t="shared" si="824"/>
        <v>0</v>
      </c>
      <c r="K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0">
        <f t="shared" si="825"/>
        <v>0</v>
      </c>
      <c r="AF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0">
        <f t="shared" si="826"/>
        <v>0</v>
      </c>
      <c r="AJ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0">
        <f t="shared" si="827"/>
        <v>0</v>
      </c>
      <c r="AN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0">
        <f t="shared" si="828"/>
        <v>0</v>
      </c>
      <c r="AR365" s="180">
        <f t="shared" si="829"/>
        <v>0</v>
      </c>
    </row>
    <row r="366" spans="2:44" x14ac:dyDescent="0.25">
      <c r="B366" s="178" t="s">
        <v>1014</v>
      </c>
      <c r="C366" s="179" t="s">
        <v>1015</v>
      </c>
      <c r="D3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0">
        <f t="shared" si="822"/>
        <v>0</v>
      </c>
      <c r="G366" s="180"/>
      <c r="H366" s="180">
        <f t="shared" si="823"/>
        <v>0</v>
      </c>
      <c r="I366" s="180"/>
      <c r="J366" s="180">
        <f t="shared" si="824"/>
        <v>0</v>
      </c>
      <c r="K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0">
        <f t="shared" si="825"/>
        <v>0</v>
      </c>
      <c r="AF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0">
        <f t="shared" si="826"/>
        <v>0</v>
      </c>
      <c r="AJ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0">
        <f t="shared" si="827"/>
        <v>0</v>
      </c>
      <c r="AN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0">
        <f t="shared" si="828"/>
        <v>0</v>
      </c>
      <c r="AR366" s="180">
        <f t="shared" si="829"/>
        <v>0</v>
      </c>
    </row>
    <row r="367" spans="2:44" x14ac:dyDescent="0.25">
      <c r="B367" s="178" t="s">
        <v>1016</v>
      </c>
      <c r="C367" s="179" t="s">
        <v>1017</v>
      </c>
      <c r="D3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0">
        <f t="shared" si="822"/>
        <v>0</v>
      </c>
      <c r="G367" s="180"/>
      <c r="H367" s="180">
        <f t="shared" si="823"/>
        <v>0</v>
      </c>
      <c r="I367" s="180"/>
      <c r="J367" s="180">
        <f t="shared" si="824"/>
        <v>0</v>
      </c>
      <c r="K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0">
        <f t="shared" si="825"/>
        <v>0</v>
      </c>
      <c r="AF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0">
        <f t="shared" si="826"/>
        <v>0</v>
      </c>
      <c r="AJ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0">
        <f t="shared" si="827"/>
        <v>0</v>
      </c>
      <c r="AN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0">
        <f t="shared" si="828"/>
        <v>0</v>
      </c>
      <c r="AR367" s="180">
        <f t="shared" si="829"/>
        <v>0</v>
      </c>
    </row>
    <row r="368" spans="2:44" x14ac:dyDescent="0.25">
      <c r="B368" s="178" t="s">
        <v>1018</v>
      </c>
      <c r="C368" s="179" t="s">
        <v>1019</v>
      </c>
      <c r="D3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0">
        <f t="shared" si="822"/>
        <v>0</v>
      </c>
      <c r="G368" s="180"/>
      <c r="H368" s="180">
        <f t="shared" si="823"/>
        <v>0</v>
      </c>
      <c r="I368" s="180"/>
      <c r="J368" s="180">
        <f t="shared" si="824"/>
        <v>0</v>
      </c>
      <c r="K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0">
        <f t="shared" si="825"/>
        <v>0</v>
      </c>
      <c r="AF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0">
        <f t="shared" si="826"/>
        <v>0</v>
      </c>
      <c r="AJ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0">
        <f t="shared" si="827"/>
        <v>0</v>
      </c>
      <c r="AN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0">
        <f t="shared" si="828"/>
        <v>0</v>
      </c>
      <c r="AR368" s="180">
        <f t="shared" si="829"/>
        <v>0</v>
      </c>
    </row>
    <row r="369" spans="2:44" x14ac:dyDescent="0.25">
      <c r="B369" s="178" t="s">
        <v>1020</v>
      </c>
      <c r="C369" s="179" t="s">
        <v>1021</v>
      </c>
      <c r="D3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0">
        <f t="shared" si="822"/>
        <v>0</v>
      </c>
      <c r="G369" s="180"/>
      <c r="H369" s="180">
        <f t="shared" si="823"/>
        <v>0</v>
      </c>
      <c r="I369" s="180"/>
      <c r="J369" s="180">
        <f t="shared" si="824"/>
        <v>0</v>
      </c>
      <c r="K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0">
        <f t="shared" si="825"/>
        <v>0</v>
      </c>
      <c r="AF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0">
        <f t="shared" si="826"/>
        <v>0</v>
      </c>
      <c r="AJ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0">
        <f t="shared" si="827"/>
        <v>0</v>
      </c>
      <c r="AN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0">
        <f t="shared" si="828"/>
        <v>0</v>
      </c>
      <c r="AR369" s="180">
        <f t="shared" si="829"/>
        <v>0</v>
      </c>
    </row>
    <row r="370" spans="2:44" x14ac:dyDescent="0.25">
      <c r="B370" s="178" t="s">
        <v>339</v>
      </c>
      <c r="C370" s="179" t="s">
        <v>1022</v>
      </c>
      <c r="D3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0">
        <f t="shared" si="822"/>
        <v>0</v>
      </c>
      <c r="G370" s="180"/>
      <c r="H370" s="180">
        <f t="shared" si="823"/>
        <v>0</v>
      </c>
      <c r="I370" s="180"/>
      <c r="J370" s="180">
        <f t="shared" si="824"/>
        <v>0</v>
      </c>
      <c r="K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0">
        <f t="shared" si="825"/>
        <v>0</v>
      </c>
      <c r="AF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0">
        <f t="shared" si="826"/>
        <v>0</v>
      </c>
      <c r="AJ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0">
        <f t="shared" si="827"/>
        <v>0</v>
      </c>
      <c r="AN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0">
        <f t="shared" si="828"/>
        <v>0</v>
      </c>
      <c r="AR370" s="180">
        <f t="shared" si="829"/>
        <v>0</v>
      </c>
    </row>
    <row r="371" spans="2:44" x14ac:dyDescent="0.25">
      <c r="B371" s="178" t="s">
        <v>1023</v>
      </c>
      <c r="C371" s="179" t="s">
        <v>1024</v>
      </c>
      <c r="D3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0">
        <f t="shared" si="822"/>
        <v>0</v>
      </c>
      <c r="G371" s="180"/>
      <c r="H371" s="180">
        <f t="shared" si="823"/>
        <v>0</v>
      </c>
      <c r="I371" s="180"/>
      <c r="J371" s="180">
        <f t="shared" si="824"/>
        <v>0</v>
      </c>
      <c r="K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0">
        <f t="shared" si="825"/>
        <v>0</v>
      </c>
      <c r="AF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0">
        <f t="shared" si="826"/>
        <v>0</v>
      </c>
      <c r="AJ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0">
        <f t="shared" si="827"/>
        <v>0</v>
      </c>
      <c r="AN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0">
        <f t="shared" si="828"/>
        <v>0</v>
      </c>
      <c r="AR371" s="180">
        <f t="shared" si="829"/>
        <v>0</v>
      </c>
    </row>
    <row r="372" spans="2:44" x14ac:dyDescent="0.25">
      <c r="B372" s="178" t="s">
        <v>1025</v>
      </c>
      <c r="C372" s="179" t="s">
        <v>1026</v>
      </c>
      <c r="D3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0">
        <f t="shared" si="822"/>
        <v>0</v>
      </c>
      <c r="G372" s="180"/>
      <c r="H372" s="180">
        <f t="shared" si="823"/>
        <v>0</v>
      </c>
      <c r="I372" s="180"/>
      <c r="J372" s="180">
        <f t="shared" si="824"/>
        <v>0</v>
      </c>
      <c r="K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0">
        <f t="shared" si="825"/>
        <v>0</v>
      </c>
      <c r="AF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0">
        <f t="shared" si="826"/>
        <v>0</v>
      </c>
      <c r="AJ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0">
        <f t="shared" si="827"/>
        <v>0</v>
      </c>
      <c r="AN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0">
        <f t="shared" si="828"/>
        <v>0</v>
      </c>
      <c r="AR372" s="180">
        <f t="shared" si="829"/>
        <v>0</v>
      </c>
    </row>
    <row r="373" spans="2:44" x14ac:dyDescent="0.25">
      <c r="B373" s="178" t="s">
        <v>1027</v>
      </c>
      <c r="C373" s="179" t="s">
        <v>1028</v>
      </c>
      <c r="D3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0">
        <f t="shared" si="822"/>
        <v>0</v>
      </c>
      <c r="G373" s="180"/>
      <c r="H373" s="180">
        <f t="shared" si="823"/>
        <v>0</v>
      </c>
      <c r="I373" s="180"/>
      <c r="J373" s="180">
        <f t="shared" si="824"/>
        <v>0</v>
      </c>
      <c r="K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0">
        <f t="shared" si="825"/>
        <v>0</v>
      </c>
      <c r="AF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0">
        <f t="shared" si="826"/>
        <v>0</v>
      </c>
      <c r="AJ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0">
        <f t="shared" si="827"/>
        <v>0</v>
      </c>
      <c r="AN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0">
        <f t="shared" si="828"/>
        <v>0</v>
      </c>
      <c r="AR373" s="180">
        <f t="shared" si="829"/>
        <v>0</v>
      </c>
    </row>
    <row r="374" spans="2:44" x14ac:dyDescent="0.25">
      <c r="B374" s="178" t="s">
        <v>1029</v>
      </c>
      <c r="C374" s="179" t="s">
        <v>1030</v>
      </c>
      <c r="D3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0">
        <f t="shared" si="822"/>
        <v>0</v>
      </c>
      <c r="G374" s="180"/>
      <c r="H374" s="180">
        <f t="shared" si="823"/>
        <v>0</v>
      </c>
      <c r="I374" s="180"/>
      <c r="J374" s="180">
        <f t="shared" si="824"/>
        <v>0</v>
      </c>
      <c r="K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0">
        <f t="shared" si="825"/>
        <v>0</v>
      </c>
      <c r="AF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0">
        <f t="shared" si="826"/>
        <v>0</v>
      </c>
      <c r="AJ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0">
        <f t="shared" si="827"/>
        <v>0</v>
      </c>
      <c r="AN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0">
        <f t="shared" si="828"/>
        <v>0</v>
      </c>
      <c r="AR374" s="180">
        <f t="shared" si="829"/>
        <v>0</v>
      </c>
    </row>
    <row r="375" spans="2:44" x14ac:dyDescent="0.25">
      <c r="B375" s="178" t="s">
        <v>1031</v>
      </c>
      <c r="C375" s="179" t="s">
        <v>1032</v>
      </c>
      <c r="D3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0">
        <f t="shared" si="822"/>
        <v>0</v>
      </c>
      <c r="G375" s="180"/>
      <c r="H375" s="180">
        <f t="shared" si="823"/>
        <v>0</v>
      </c>
      <c r="I375" s="180"/>
      <c r="J375" s="180">
        <f t="shared" si="824"/>
        <v>0</v>
      </c>
      <c r="K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0">
        <f t="shared" si="825"/>
        <v>0</v>
      </c>
      <c r="AF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0">
        <f t="shared" si="826"/>
        <v>0</v>
      </c>
      <c r="AJ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0">
        <f t="shared" si="827"/>
        <v>0</v>
      </c>
      <c r="AN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0">
        <f t="shared" si="828"/>
        <v>0</v>
      </c>
      <c r="AR375" s="180">
        <f t="shared" si="829"/>
        <v>0</v>
      </c>
    </row>
    <row r="376" spans="2:44" x14ac:dyDescent="0.25">
      <c r="B376" s="178" t="s">
        <v>1033</v>
      </c>
      <c r="C376" s="179" t="s">
        <v>1034</v>
      </c>
      <c r="D3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0">
        <f t="shared" si="822"/>
        <v>0</v>
      </c>
      <c r="G376" s="180"/>
      <c r="H376" s="180">
        <f t="shared" si="823"/>
        <v>0</v>
      </c>
      <c r="I376" s="180"/>
      <c r="J376" s="180">
        <f t="shared" si="824"/>
        <v>0</v>
      </c>
      <c r="K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0">
        <f t="shared" si="825"/>
        <v>0</v>
      </c>
      <c r="AF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0">
        <f t="shared" si="826"/>
        <v>0</v>
      </c>
      <c r="AJ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0">
        <f t="shared" si="827"/>
        <v>0</v>
      </c>
      <c r="AN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0">
        <f t="shared" si="828"/>
        <v>0</v>
      </c>
      <c r="AR376" s="180">
        <f t="shared" si="829"/>
        <v>0</v>
      </c>
    </row>
    <row r="377" spans="2:44" x14ac:dyDescent="0.25">
      <c r="B377" s="178" t="s">
        <v>1035</v>
      </c>
      <c r="C377" s="179" t="s">
        <v>1036</v>
      </c>
      <c r="D3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0">
        <f t="shared" si="822"/>
        <v>0</v>
      </c>
      <c r="G377" s="180"/>
      <c r="H377" s="180">
        <f t="shared" si="823"/>
        <v>0</v>
      </c>
      <c r="I377" s="180"/>
      <c r="J377" s="180">
        <f t="shared" si="824"/>
        <v>0</v>
      </c>
      <c r="K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0">
        <f t="shared" si="825"/>
        <v>0</v>
      </c>
      <c r="AF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0">
        <f t="shared" si="826"/>
        <v>0</v>
      </c>
      <c r="AJ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0">
        <f t="shared" si="827"/>
        <v>0</v>
      </c>
      <c r="AN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0">
        <f t="shared" si="828"/>
        <v>0</v>
      </c>
      <c r="AR377" s="180">
        <f t="shared" si="829"/>
        <v>0</v>
      </c>
    </row>
    <row r="378" spans="2:44" x14ac:dyDescent="0.25">
      <c r="B378" s="178" t="s">
        <v>1037</v>
      </c>
      <c r="C378" s="179" t="s">
        <v>1038</v>
      </c>
      <c r="D3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0">
        <f t="shared" si="822"/>
        <v>0</v>
      </c>
      <c r="G378" s="180"/>
      <c r="H378" s="180">
        <f t="shared" si="823"/>
        <v>0</v>
      </c>
      <c r="I378" s="180"/>
      <c r="J378" s="180">
        <f t="shared" si="824"/>
        <v>0</v>
      </c>
      <c r="K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0">
        <f t="shared" si="825"/>
        <v>0</v>
      </c>
      <c r="AF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0">
        <f t="shared" si="826"/>
        <v>0</v>
      </c>
      <c r="AJ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0">
        <f t="shared" si="827"/>
        <v>0</v>
      </c>
      <c r="AN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0">
        <f t="shared" si="828"/>
        <v>0</v>
      </c>
      <c r="AR378" s="180">
        <f t="shared" si="829"/>
        <v>0</v>
      </c>
    </row>
    <row r="379" spans="2:44" x14ac:dyDescent="0.25">
      <c r="B379" s="178" t="s">
        <v>1039</v>
      </c>
      <c r="C379" s="179" t="s">
        <v>1040</v>
      </c>
      <c r="D3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0">
        <f t="shared" si="622"/>
        <v>0</v>
      </c>
      <c r="G379" s="180"/>
      <c r="H379" s="180">
        <f t="shared" si="623"/>
        <v>0</v>
      </c>
      <c r="I379" s="180"/>
      <c r="J379" s="180">
        <f t="shared" si="624"/>
        <v>0</v>
      </c>
      <c r="K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0">
        <f t="shared" si="628"/>
        <v>0</v>
      </c>
      <c r="AF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0">
        <f t="shared" si="629"/>
        <v>0</v>
      </c>
      <c r="AJ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0">
        <f t="shared" si="630"/>
        <v>0</v>
      </c>
      <c r="AN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0">
        <f t="shared" si="631"/>
        <v>0</v>
      </c>
      <c r="AR379" s="180">
        <f t="shared" si="632"/>
        <v>0</v>
      </c>
    </row>
    <row r="380" spans="2:44" x14ac:dyDescent="0.25">
      <c r="B380" s="178" t="s">
        <v>1041</v>
      </c>
      <c r="C380" s="179" t="s">
        <v>1042</v>
      </c>
      <c r="D3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0">
        <f t="shared" si="622"/>
        <v>0</v>
      </c>
      <c r="G380" s="180"/>
      <c r="H380" s="180">
        <f t="shared" si="623"/>
        <v>0</v>
      </c>
      <c r="I380" s="180"/>
      <c r="J380" s="180">
        <f t="shared" si="624"/>
        <v>0</v>
      </c>
      <c r="K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0">
        <f t="shared" si="628"/>
        <v>0</v>
      </c>
      <c r="AF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0">
        <f t="shared" si="629"/>
        <v>0</v>
      </c>
      <c r="AJ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0">
        <f t="shared" si="630"/>
        <v>0</v>
      </c>
      <c r="AN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0">
        <f t="shared" si="631"/>
        <v>0</v>
      </c>
      <c r="AR380" s="180">
        <f t="shared" si="632"/>
        <v>0</v>
      </c>
    </row>
    <row r="381" spans="2:44" x14ac:dyDescent="0.25">
      <c r="B381" s="178" t="s">
        <v>1043</v>
      </c>
      <c r="C381" s="179" t="s">
        <v>1042</v>
      </c>
      <c r="D3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0">
        <f t="shared" si="622"/>
        <v>0</v>
      </c>
      <c r="G381" s="180"/>
      <c r="H381" s="180">
        <f t="shared" si="623"/>
        <v>0</v>
      </c>
      <c r="I381" s="180"/>
      <c r="J381" s="180">
        <f t="shared" si="624"/>
        <v>0</v>
      </c>
      <c r="K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0">
        <f t="shared" si="628"/>
        <v>0</v>
      </c>
      <c r="AF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0">
        <f t="shared" si="629"/>
        <v>0</v>
      </c>
      <c r="AJ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0">
        <f t="shared" si="630"/>
        <v>0</v>
      </c>
      <c r="AN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0">
        <f t="shared" si="631"/>
        <v>0</v>
      </c>
      <c r="AR381" s="180">
        <f t="shared" si="632"/>
        <v>0</v>
      </c>
    </row>
    <row r="382" spans="2:44" x14ac:dyDescent="0.25">
      <c r="B382" s="178" t="s">
        <v>1044</v>
      </c>
      <c r="C382" s="179" t="s">
        <v>1045</v>
      </c>
      <c r="D3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0">
        <f t="shared" si="622"/>
        <v>0</v>
      </c>
      <c r="G382" s="180"/>
      <c r="H382" s="180">
        <f t="shared" si="623"/>
        <v>0</v>
      </c>
      <c r="I382" s="180"/>
      <c r="J382" s="180">
        <f t="shared" si="624"/>
        <v>0</v>
      </c>
      <c r="K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0">
        <f t="shared" si="628"/>
        <v>0</v>
      </c>
      <c r="AF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0">
        <f t="shared" si="629"/>
        <v>0</v>
      </c>
      <c r="AJ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0">
        <f t="shared" si="630"/>
        <v>0</v>
      </c>
      <c r="AN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0">
        <f t="shared" si="631"/>
        <v>0</v>
      </c>
      <c r="AR382" s="180">
        <f t="shared" si="632"/>
        <v>0</v>
      </c>
    </row>
    <row r="383" spans="2:44" x14ac:dyDescent="0.25">
      <c r="B383" s="187" t="s">
        <v>340</v>
      </c>
      <c r="C383" s="188" t="s">
        <v>208</v>
      </c>
      <c r="D383" s="189">
        <f>SUM(D384:D388)</f>
        <v>0</v>
      </c>
      <c r="E383" s="189">
        <f>SUM(E384:E388)</f>
        <v>0</v>
      </c>
      <c r="F383" s="189">
        <f t="shared" ref="F383:F498" si="830">D383+E383</f>
        <v>0</v>
      </c>
      <c r="G383" s="189">
        <f>SUM(G384:G388)</f>
        <v>0</v>
      </c>
      <c r="H383" s="189">
        <f t="shared" si="623"/>
        <v>0</v>
      </c>
      <c r="I383" s="189">
        <f>SUM(I384:I388)</f>
        <v>0</v>
      </c>
      <c r="J383" s="189">
        <f t="shared" si="624"/>
        <v>0</v>
      </c>
      <c r="K383" s="189">
        <f t="shared" ref="K383:AD383" si="831">SUM(K384:K388)</f>
        <v>0</v>
      </c>
      <c r="L383" s="189">
        <f t="shared" si="831"/>
        <v>0</v>
      </c>
      <c r="M383" s="189">
        <f t="shared" si="831"/>
        <v>0</v>
      </c>
      <c r="N383" s="189">
        <f t="shared" si="831"/>
        <v>0</v>
      </c>
      <c r="O383" s="189">
        <f t="shared" si="831"/>
        <v>0</v>
      </c>
      <c r="P383" s="189">
        <f t="shared" ref="P383:Q383" si="832">SUM(P384:P388)</f>
        <v>0</v>
      </c>
      <c r="Q383" s="189">
        <f t="shared" si="832"/>
        <v>0</v>
      </c>
      <c r="R383" s="189">
        <f t="shared" si="831"/>
        <v>0</v>
      </c>
      <c r="S383" s="189">
        <f t="shared" si="831"/>
        <v>0</v>
      </c>
      <c r="T383" s="189">
        <f t="shared" ref="T383" si="833">SUM(T384:T388)</f>
        <v>0</v>
      </c>
      <c r="U383" s="189">
        <f t="shared" si="831"/>
        <v>0</v>
      </c>
      <c r="V383" s="189">
        <f t="shared" si="831"/>
        <v>0</v>
      </c>
      <c r="W383" s="189">
        <f t="shared" ref="W383" si="834">SUM(W384:W388)</f>
        <v>0</v>
      </c>
      <c r="X383" s="189">
        <f t="shared" si="831"/>
        <v>0</v>
      </c>
      <c r="Y383" s="189">
        <f t="shared" ref="Y383:Z383" si="835">SUM(Y384:Y388)</f>
        <v>0</v>
      </c>
      <c r="Z383" s="189">
        <f t="shared" si="835"/>
        <v>0</v>
      </c>
      <c r="AA383" s="189">
        <f t="shared" si="831"/>
        <v>0</v>
      </c>
      <c r="AB383" s="189">
        <f t="shared" si="831"/>
        <v>0</v>
      </c>
      <c r="AC383" s="189">
        <f t="shared" si="831"/>
        <v>0</v>
      </c>
      <c r="AD383" s="189">
        <f t="shared" si="831"/>
        <v>0</v>
      </c>
      <c r="AE383" s="189">
        <f t="shared" si="628"/>
        <v>0</v>
      </c>
      <c r="AF383" s="189">
        <f>SUM(AF384:AF388)</f>
        <v>0</v>
      </c>
      <c r="AG383" s="189">
        <f>SUM(AG384:AG388)</f>
        <v>0</v>
      </c>
      <c r="AH383" s="189">
        <f>SUM(AH384:AH388)</f>
        <v>0</v>
      </c>
      <c r="AI383" s="189">
        <f t="shared" si="629"/>
        <v>0</v>
      </c>
      <c r="AJ383" s="189">
        <f>SUM(AJ384:AJ388)</f>
        <v>0</v>
      </c>
      <c r="AK383" s="189">
        <f>SUM(AK384:AK388)</f>
        <v>0</v>
      </c>
      <c r="AL383" s="189">
        <f>SUM(AL384:AL388)</f>
        <v>0</v>
      </c>
      <c r="AM383" s="189">
        <f t="shared" si="630"/>
        <v>0</v>
      </c>
      <c r="AN383" s="189">
        <f>SUM(AN384:AN388)</f>
        <v>0</v>
      </c>
      <c r="AO383" s="189">
        <f>SUM(AO384:AO388)</f>
        <v>0</v>
      </c>
      <c r="AP383" s="189">
        <f>SUM(AP384:AP388)</f>
        <v>0</v>
      </c>
      <c r="AQ383" s="189">
        <f t="shared" si="631"/>
        <v>0</v>
      </c>
      <c r="AR383" s="189">
        <f t="shared" si="632"/>
        <v>0</v>
      </c>
    </row>
    <row r="384" spans="2:44" x14ac:dyDescent="0.25">
      <c r="B384" s="178" t="s">
        <v>341</v>
      </c>
      <c r="C384" s="179" t="s">
        <v>209</v>
      </c>
      <c r="D3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0">
        <f t="shared" si="830"/>
        <v>0</v>
      </c>
      <c r="G384" s="180"/>
      <c r="H384" s="180">
        <f t="shared" si="623"/>
        <v>0</v>
      </c>
      <c r="I384" s="180"/>
      <c r="J384" s="180">
        <f t="shared" si="624"/>
        <v>0</v>
      </c>
      <c r="K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0">
        <f t="shared" si="628"/>
        <v>0</v>
      </c>
      <c r="AF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0">
        <f t="shared" si="629"/>
        <v>0</v>
      </c>
      <c r="AJ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0">
        <f t="shared" si="630"/>
        <v>0</v>
      </c>
      <c r="AN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0">
        <f t="shared" si="631"/>
        <v>0</v>
      </c>
      <c r="AR384" s="180">
        <f t="shared" si="632"/>
        <v>0</v>
      </c>
    </row>
    <row r="385" spans="1:44" x14ac:dyDescent="0.25">
      <c r="B385" s="178" t="s">
        <v>1046</v>
      </c>
      <c r="C385" s="179" t="s">
        <v>1047</v>
      </c>
      <c r="D3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0">
        <f t="shared" si="830"/>
        <v>0</v>
      </c>
      <c r="G385" s="180"/>
      <c r="H385" s="180">
        <f t="shared" si="623"/>
        <v>0</v>
      </c>
      <c r="I385" s="180"/>
      <c r="J385" s="180">
        <f t="shared" si="624"/>
        <v>0</v>
      </c>
      <c r="K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0">
        <f t="shared" si="628"/>
        <v>0</v>
      </c>
      <c r="AF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0">
        <f t="shared" si="629"/>
        <v>0</v>
      </c>
      <c r="AJ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0">
        <f t="shared" si="630"/>
        <v>0</v>
      </c>
      <c r="AN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0">
        <f t="shared" si="631"/>
        <v>0</v>
      </c>
      <c r="AR385" s="180">
        <f t="shared" si="632"/>
        <v>0</v>
      </c>
    </row>
    <row r="386" spans="1:44" x14ac:dyDescent="0.25">
      <c r="B386" s="178" t="s">
        <v>1048</v>
      </c>
      <c r="C386" s="179" t="s">
        <v>1049</v>
      </c>
      <c r="D3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0">
        <f t="shared" ref="F386" si="836">D386+E386</f>
        <v>0</v>
      </c>
      <c r="G386" s="180"/>
      <c r="H386" s="180">
        <f t="shared" ref="H386" si="837">F386-G386</f>
        <v>0</v>
      </c>
      <c r="I386" s="180"/>
      <c r="J386" s="180">
        <f t="shared" ref="J386" si="838">F386-I386</f>
        <v>0</v>
      </c>
      <c r="K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0">
        <f t="shared" ref="AE386" si="839">AB386+AC386+AD386</f>
        <v>0</v>
      </c>
      <c r="AF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0">
        <f t="shared" ref="AI386" si="840">AF386+AG386+AH386</f>
        <v>0</v>
      </c>
      <c r="AJ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0">
        <f t="shared" ref="AM386" si="841">AJ386+AK386+AL386</f>
        <v>0</v>
      </c>
      <c r="AN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0">
        <f t="shared" ref="AQ386" si="842">AN386+AO386+AP386</f>
        <v>0</v>
      </c>
      <c r="AR386" s="180">
        <f t="shared" ref="AR386" si="843">AE386+AI386+AM386+AQ386</f>
        <v>0</v>
      </c>
    </row>
    <row r="387" spans="1:44" x14ac:dyDescent="0.25">
      <c r="A387" s="111"/>
      <c r="B387" s="178" t="s">
        <v>1050</v>
      </c>
      <c r="C387" s="179" t="s">
        <v>1372</v>
      </c>
      <c r="D3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0">
        <f t="shared" ref="F387" si="844">D387+E387</f>
        <v>0</v>
      </c>
      <c r="G387" s="180"/>
      <c r="H387" s="180">
        <f t="shared" ref="H387" si="845">F387-G387</f>
        <v>0</v>
      </c>
      <c r="I387" s="180"/>
      <c r="J387" s="180">
        <f t="shared" ref="J387" si="846">F387-I387</f>
        <v>0</v>
      </c>
      <c r="K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0">
        <f t="shared" ref="AE387" si="847">AB387+AC387+AD387</f>
        <v>0</v>
      </c>
      <c r="AF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0">
        <f t="shared" ref="AI387" si="848">AF387+AG387+AH387</f>
        <v>0</v>
      </c>
      <c r="AJ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0">
        <f t="shared" ref="AM387" si="849">AJ387+AK387+AL387</f>
        <v>0</v>
      </c>
      <c r="AN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0">
        <f t="shared" ref="AQ387" si="850">AN387+AO387+AP387</f>
        <v>0</v>
      </c>
      <c r="AR387" s="180">
        <f t="shared" ref="AR387" si="851">AE387+AI387+AM387+AQ387</f>
        <v>0</v>
      </c>
    </row>
    <row r="388" spans="1:44" x14ac:dyDescent="0.25">
      <c r="A388" s="111"/>
      <c r="B388" s="178" t="s">
        <v>1052</v>
      </c>
      <c r="C388" s="179" t="s">
        <v>1051</v>
      </c>
      <c r="D3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0">
        <f t="shared" si="830"/>
        <v>0</v>
      </c>
      <c r="G388" s="180"/>
      <c r="H388" s="180">
        <f t="shared" si="623"/>
        <v>0</v>
      </c>
      <c r="I388" s="180"/>
      <c r="J388" s="180">
        <f t="shared" si="624"/>
        <v>0</v>
      </c>
      <c r="K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0">
        <f t="shared" si="628"/>
        <v>0</v>
      </c>
      <c r="AF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0">
        <f t="shared" si="629"/>
        <v>0</v>
      </c>
      <c r="AJ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0">
        <f t="shared" si="630"/>
        <v>0</v>
      </c>
      <c r="AN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0">
        <f t="shared" si="631"/>
        <v>0</v>
      </c>
      <c r="AR388" s="180">
        <f t="shared" si="632"/>
        <v>0</v>
      </c>
    </row>
    <row r="389" spans="1:44" x14ac:dyDescent="0.25">
      <c r="B389" s="187" t="s">
        <v>342</v>
      </c>
      <c r="C389" s="188" t="s">
        <v>210</v>
      </c>
      <c r="D389" s="189">
        <f>SUM(D390:D396)</f>
        <v>0</v>
      </c>
      <c r="E389" s="189">
        <f>SUM(E390:E396)</f>
        <v>0</v>
      </c>
      <c r="F389" s="189">
        <f t="shared" si="830"/>
        <v>0</v>
      </c>
      <c r="G389" s="189">
        <f>SUM(G390:G396)</f>
        <v>0</v>
      </c>
      <c r="H389" s="189">
        <f t="shared" si="623"/>
        <v>0</v>
      </c>
      <c r="I389" s="189">
        <f>SUM(I390:I396)</f>
        <v>0</v>
      </c>
      <c r="J389" s="189">
        <f t="shared" si="624"/>
        <v>0</v>
      </c>
      <c r="K389" s="189">
        <f t="shared" ref="K389:AD389" si="852">SUM(K390:K396)</f>
        <v>0</v>
      </c>
      <c r="L389" s="189">
        <f t="shared" si="852"/>
        <v>0</v>
      </c>
      <c r="M389" s="189">
        <f t="shared" si="852"/>
        <v>0</v>
      </c>
      <c r="N389" s="189">
        <f t="shared" si="852"/>
        <v>0</v>
      </c>
      <c r="O389" s="189">
        <f t="shared" si="852"/>
        <v>0</v>
      </c>
      <c r="P389" s="189">
        <f t="shared" si="852"/>
        <v>0</v>
      </c>
      <c r="Q389" s="189">
        <f t="shared" si="852"/>
        <v>0</v>
      </c>
      <c r="R389" s="189">
        <f t="shared" si="852"/>
        <v>0</v>
      </c>
      <c r="S389" s="189">
        <f t="shared" si="852"/>
        <v>0</v>
      </c>
      <c r="T389" s="189">
        <f t="shared" ref="T389" si="853">SUM(T390:T396)</f>
        <v>0</v>
      </c>
      <c r="U389" s="189">
        <f t="shared" si="852"/>
        <v>0</v>
      </c>
      <c r="V389" s="189">
        <f t="shared" si="852"/>
        <v>0</v>
      </c>
      <c r="W389" s="189">
        <f t="shared" si="852"/>
        <v>0</v>
      </c>
      <c r="X389" s="189">
        <f t="shared" si="852"/>
        <v>0</v>
      </c>
      <c r="Y389" s="189">
        <f t="shared" ref="Y389:Z389" si="854">SUM(Y390:Y396)</f>
        <v>0</v>
      </c>
      <c r="Z389" s="189">
        <f t="shared" si="854"/>
        <v>0</v>
      </c>
      <c r="AA389" s="189">
        <f t="shared" si="852"/>
        <v>0</v>
      </c>
      <c r="AB389" s="189">
        <f t="shared" si="852"/>
        <v>0</v>
      </c>
      <c r="AC389" s="189">
        <f t="shared" si="852"/>
        <v>0</v>
      </c>
      <c r="AD389" s="189">
        <f t="shared" si="852"/>
        <v>0</v>
      </c>
      <c r="AE389" s="189">
        <f t="shared" si="628"/>
        <v>0</v>
      </c>
      <c r="AF389" s="189">
        <f>SUM(AF390:AF396)</f>
        <v>0</v>
      </c>
      <c r="AG389" s="189">
        <f>SUM(AG390:AG396)</f>
        <v>0</v>
      </c>
      <c r="AH389" s="189">
        <f>SUM(AH390:AH396)</f>
        <v>0</v>
      </c>
      <c r="AI389" s="189">
        <f t="shared" si="629"/>
        <v>0</v>
      </c>
      <c r="AJ389" s="189">
        <f>SUM(AJ390:AJ396)</f>
        <v>0</v>
      </c>
      <c r="AK389" s="189">
        <f>SUM(AK390:AK396)</f>
        <v>0</v>
      </c>
      <c r="AL389" s="189">
        <f>SUM(AL390:AL396)</f>
        <v>0</v>
      </c>
      <c r="AM389" s="189">
        <f t="shared" si="630"/>
        <v>0</v>
      </c>
      <c r="AN389" s="189">
        <f>SUM(AN390:AN396)</f>
        <v>0</v>
      </c>
      <c r="AO389" s="189">
        <f>SUM(AO390:AO396)</f>
        <v>0</v>
      </c>
      <c r="AP389" s="189">
        <f>SUM(AP390:AP396)</f>
        <v>0</v>
      </c>
      <c r="AQ389" s="189">
        <f t="shared" si="631"/>
        <v>0</v>
      </c>
      <c r="AR389" s="189">
        <f t="shared" si="632"/>
        <v>0</v>
      </c>
    </row>
    <row r="390" spans="1:44" x14ac:dyDescent="0.25">
      <c r="B390" s="178" t="s">
        <v>343</v>
      </c>
      <c r="C390" s="179" t="s">
        <v>211</v>
      </c>
      <c r="D3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0">
        <f t="shared" si="830"/>
        <v>0</v>
      </c>
      <c r="G390" s="180"/>
      <c r="H390" s="180">
        <f t="shared" si="623"/>
        <v>0</v>
      </c>
      <c r="I390" s="180"/>
      <c r="J390" s="180">
        <f t="shared" si="624"/>
        <v>0</v>
      </c>
      <c r="K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0">
        <f t="shared" si="628"/>
        <v>0</v>
      </c>
      <c r="AF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0">
        <f t="shared" si="629"/>
        <v>0</v>
      </c>
      <c r="AJ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0">
        <f t="shared" si="630"/>
        <v>0</v>
      </c>
      <c r="AN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0">
        <f t="shared" si="631"/>
        <v>0</v>
      </c>
      <c r="AR390" s="180">
        <f t="shared" si="632"/>
        <v>0</v>
      </c>
    </row>
    <row r="391" spans="1:44" x14ac:dyDescent="0.25">
      <c r="B391" s="178" t="s">
        <v>1053</v>
      </c>
      <c r="C391" s="179" t="s">
        <v>1054</v>
      </c>
      <c r="D3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0">
        <f t="shared" ref="F391:F394" si="855">D391+E391</f>
        <v>0</v>
      </c>
      <c r="G391" s="180"/>
      <c r="H391" s="180">
        <f t="shared" ref="H391:H394" si="856">F391-G391</f>
        <v>0</v>
      </c>
      <c r="I391" s="180"/>
      <c r="J391" s="180">
        <f t="shared" ref="J391:J394" si="857">F391-I391</f>
        <v>0</v>
      </c>
      <c r="K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0">
        <f t="shared" ref="AE391:AE394" si="858">AB391+AC391+AD391</f>
        <v>0</v>
      </c>
      <c r="AF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0">
        <f t="shared" ref="AI391:AI394" si="859">AF391+AG391+AH391</f>
        <v>0</v>
      </c>
      <c r="AJ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0">
        <f t="shared" ref="AM391:AM394" si="860">AJ391+AK391+AL391</f>
        <v>0</v>
      </c>
      <c r="AN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0">
        <f t="shared" ref="AQ391:AQ394" si="861">AN391+AO391+AP391</f>
        <v>0</v>
      </c>
      <c r="AR391" s="180">
        <f t="shared" ref="AR391:AR394" si="862">AE391+AI391+AM391+AQ391</f>
        <v>0</v>
      </c>
    </row>
    <row r="392" spans="1:44" x14ac:dyDescent="0.25">
      <c r="B392" s="178" t="s">
        <v>344</v>
      </c>
      <c r="C392" s="179" t="s">
        <v>212</v>
      </c>
      <c r="D3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0">
        <f t="shared" si="855"/>
        <v>0</v>
      </c>
      <c r="G392" s="180"/>
      <c r="H392" s="180">
        <f t="shared" si="856"/>
        <v>0</v>
      </c>
      <c r="I392" s="180"/>
      <c r="J392" s="180">
        <f t="shared" si="857"/>
        <v>0</v>
      </c>
      <c r="K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0">
        <f t="shared" si="858"/>
        <v>0</v>
      </c>
      <c r="AF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0">
        <f t="shared" si="859"/>
        <v>0</v>
      </c>
      <c r="AJ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0">
        <f t="shared" si="860"/>
        <v>0</v>
      </c>
      <c r="AN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0">
        <f t="shared" si="861"/>
        <v>0</v>
      </c>
      <c r="AR392" s="180">
        <f t="shared" si="862"/>
        <v>0</v>
      </c>
    </row>
    <row r="393" spans="1:44" x14ac:dyDescent="0.25">
      <c r="B393" s="178" t="s">
        <v>1055</v>
      </c>
      <c r="C393" s="179" t="s">
        <v>1056</v>
      </c>
      <c r="D3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0">
        <f t="shared" si="855"/>
        <v>0</v>
      </c>
      <c r="G393" s="180"/>
      <c r="H393" s="180">
        <f t="shared" si="856"/>
        <v>0</v>
      </c>
      <c r="I393" s="180"/>
      <c r="J393" s="180">
        <f t="shared" si="857"/>
        <v>0</v>
      </c>
      <c r="K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0">
        <f t="shared" si="858"/>
        <v>0</v>
      </c>
      <c r="AF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0">
        <f t="shared" si="859"/>
        <v>0</v>
      </c>
      <c r="AJ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0">
        <f t="shared" si="860"/>
        <v>0</v>
      </c>
      <c r="AN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0">
        <f t="shared" si="861"/>
        <v>0</v>
      </c>
      <c r="AR393" s="180">
        <f t="shared" si="862"/>
        <v>0</v>
      </c>
    </row>
    <row r="394" spans="1:44" x14ac:dyDescent="0.25">
      <c r="B394" s="178" t="s">
        <v>1057</v>
      </c>
      <c r="C394" s="179" t="s">
        <v>1058</v>
      </c>
      <c r="D3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0">
        <f t="shared" si="855"/>
        <v>0</v>
      </c>
      <c r="G394" s="180"/>
      <c r="H394" s="180">
        <f t="shared" si="856"/>
        <v>0</v>
      </c>
      <c r="I394" s="180"/>
      <c r="J394" s="180">
        <f t="shared" si="857"/>
        <v>0</v>
      </c>
      <c r="K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0">
        <f t="shared" si="858"/>
        <v>0</v>
      </c>
      <c r="AF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0">
        <f t="shared" si="859"/>
        <v>0</v>
      </c>
      <c r="AJ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0">
        <f t="shared" si="860"/>
        <v>0</v>
      </c>
      <c r="AN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0">
        <f t="shared" si="861"/>
        <v>0</v>
      </c>
      <c r="AR394" s="180">
        <f t="shared" si="862"/>
        <v>0</v>
      </c>
    </row>
    <row r="395" spans="1:44" x14ac:dyDescent="0.25">
      <c r="B395" s="178" t="s">
        <v>345</v>
      </c>
      <c r="C395" s="179" t="s">
        <v>213</v>
      </c>
      <c r="D3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0">
        <f t="shared" si="830"/>
        <v>0</v>
      </c>
      <c r="G395" s="180"/>
      <c r="H395" s="180">
        <f t="shared" si="623"/>
        <v>0</v>
      </c>
      <c r="I395" s="180"/>
      <c r="J395" s="180">
        <f t="shared" si="624"/>
        <v>0</v>
      </c>
      <c r="K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0">
        <f t="shared" si="628"/>
        <v>0</v>
      </c>
      <c r="AF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0">
        <f t="shared" si="629"/>
        <v>0</v>
      </c>
      <c r="AJ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0">
        <f t="shared" si="630"/>
        <v>0</v>
      </c>
      <c r="AN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0">
        <f t="shared" si="631"/>
        <v>0</v>
      </c>
      <c r="AR395" s="180">
        <f t="shared" si="632"/>
        <v>0</v>
      </c>
    </row>
    <row r="396" spans="1:44" x14ac:dyDescent="0.25">
      <c r="B396" s="178" t="s">
        <v>1059</v>
      </c>
      <c r="C396" s="179" t="s">
        <v>1060</v>
      </c>
      <c r="D3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0">
        <f t="shared" ref="F396" si="863">D396+E396</f>
        <v>0</v>
      </c>
      <c r="G396" s="180"/>
      <c r="H396" s="180">
        <f t="shared" ref="H396" si="864">F396-G396</f>
        <v>0</v>
      </c>
      <c r="I396" s="180"/>
      <c r="J396" s="180">
        <f t="shared" ref="J396" si="865">F396-I396</f>
        <v>0</v>
      </c>
      <c r="K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0">
        <f t="shared" ref="AE396" si="866">AB396+AC396+AD396</f>
        <v>0</v>
      </c>
      <c r="AF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0">
        <f t="shared" ref="AI396" si="867">AF396+AG396+AH396</f>
        <v>0</v>
      </c>
      <c r="AJ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0">
        <f t="shared" ref="AM396" si="868">AJ396+AK396+AL396</f>
        <v>0</v>
      </c>
      <c r="AN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0">
        <f t="shared" ref="AQ396" si="869">AN396+AO396+AP396</f>
        <v>0</v>
      </c>
      <c r="AR396" s="180">
        <f t="shared" ref="AR396" si="870">AE396+AI396+AM396+AQ396</f>
        <v>0</v>
      </c>
    </row>
    <row r="397" spans="1:44" x14ac:dyDescent="0.25">
      <c r="B397" s="175" t="s">
        <v>351</v>
      </c>
      <c r="C397" s="176" t="s">
        <v>219</v>
      </c>
      <c r="D397" s="177">
        <f>D398+D459+D467+D485+D489</f>
        <v>0</v>
      </c>
      <c r="E397" s="177">
        <f>E398+E459+E467+E485+E489</f>
        <v>0</v>
      </c>
      <c r="F397" s="177">
        <f t="shared" si="830"/>
        <v>0</v>
      </c>
      <c r="G397" s="177">
        <f>G398+G459+G467+G485+G489</f>
        <v>0</v>
      </c>
      <c r="H397" s="177">
        <f t="shared" si="623"/>
        <v>0</v>
      </c>
      <c r="I397" s="177">
        <f>I398+I459+I467+I485+I489</f>
        <v>0</v>
      </c>
      <c r="J397" s="177">
        <f t="shared" si="624"/>
        <v>0</v>
      </c>
      <c r="K397" s="177">
        <f t="shared" ref="K397:AD397" si="871">K398+K459+K467+K485+K489</f>
        <v>0</v>
      </c>
      <c r="L397" s="177">
        <f t="shared" si="871"/>
        <v>0</v>
      </c>
      <c r="M397" s="177">
        <f t="shared" si="871"/>
        <v>0</v>
      </c>
      <c r="N397" s="177">
        <f t="shared" si="871"/>
        <v>0</v>
      </c>
      <c r="O397" s="177">
        <f t="shared" si="871"/>
        <v>0</v>
      </c>
      <c r="P397" s="177">
        <f t="shared" si="871"/>
        <v>0</v>
      </c>
      <c r="Q397" s="177">
        <f t="shared" si="871"/>
        <v>0</v>
      </c>
      <c r="R397" s="177">
        <f t="shared" si="871"/>
        <v>0</v>
      </c>
      <c r="S397" s="177">
        <f t="shared" si="871"/>
        <v>0</v>
      </c>
      <c r="T397" s="177">
        <f t="shared" ref="T397" si="872">T398+T459+T467+T485+T489</f>
        <v>0</v>
      </c>
      <c r="U397" s="177">
        <f t="shared" si="871"/>
        <v>0</v>
      </c>
      <c r="V397" s="177">
        <f t="shared" si="871"/>
        <v>0</v>
      </c>
      <c r="W397" s="177">
        <f t="shared" si="871"/>
        <v>0</v>
      </c>
      <c r="X397" s="177">
        <f t="shared" si="871"/>
        <v>0</v>
      </c>
      <c r="Y397" s="177">
        <f t="shared" ref="Y397:Z397" si="873">Y398+Y459+Y467+Y485+Y489</f>
        <v>0</v>
      </c>
      <c r="Z397" s="177">
        <f t="shared" si="873"/>
        <v>0</v>
      </c>
      <c r="AA397" s="177">
        <f t="shared" si="871"/>
        <v>0</v>
      </c>
      <c r="AB397" s="177">
        <f t="shared" si="871"/>
        <v>0</v>
      </c>
      <c r="AC397" s="177">
        <f t="shared" si="871"/>
        <v>0</v>
      </c>
      <c r="AD397" s="177">
        <f t="shared" si="871"/>
        <v>0</v>
      </c>
      <c r="AE397" s="177">
        <f t="shared" si="628"/>
        <v>0</v>
      </c>
      <c r="AF397" s="177">
        <f>AF398+AF459+AF467+AF485+AF489</f>
        <v>0</v>
      </c>
      <c r="AG397" s="177">
        <f>AG398+AG459+AG467+AG485+AG489</f>
        <v>0</v>
      </c>
      <c r="AH397" s="177">
        <f>AH398+AH459+AH467+AH485+AH489</f>
        <v>0</v>
      </c>
      <c r="AI397" s="177">
        <f t="shared" si="629"/>
        <v>0</v>
      </c>
      <c r="AJ397" s="177">
        <f>AJ398+AJ459+AJ467+AJ485+AJ489</f>
        <v>0</v>
      </c>
      <c r="AK397" s="177">
        <f>AK398+AK459+AK467+AK485+AK489</f>
        <v>0</v>
      </c>
      <c r="AL397" s="177">
        <f>AL398+AL459+AL467+AL485+AL489</f>
        <v>0</v>
      </c>
      <c r="AM397" s="177">
        <f t="shared" si="630"/>
        <v>0</v>
      </c>
      <c r="AN397" s="177">
        <f>AN398+AN459+AN467+AN485+AN489</f>
        <v>0</v>
      </c>
      <c r="AO397" s="177">
        <f>AO398+AO459+AO467+AO485+AO489</f>
        <v>0</v>
      </c>
      <c r="AP397" s="177">
        <f>AP398+AP459+AP467+AP485+AP489</f>
        <v>0</v>
      </c>
      <c r="AQ397" s="177">
        <f t="shared" si="631"/>
        <v>0</v>
      </c>
      <c r="AR397" s="177">
        <f t="shared" si="632"/>
        <v>0</v>
      </c>
    </row>
    <row r="398" spans="1:44" x14ac:dyDescent="0.25">
      <c r="B398" s="187" t="s">
        <v>352</v>
      </c>
      <c r="C398" s="188" t="s">
        <v>220</v>
      </c>
      <c r="D398" s="189">
        <f>SUM(D399:D458)</f>
        <v>0</v>
      </c>
      <c r="E398" s="189">
        <f>SUM(E399:E458)</f>
        <v>0</v>
      </c>
      <c r="F398" s="189">
        <f t="shared" si="830"/>
        <v>0</v>
      </c>
      <c r="G398" s="189">
        <f t="shared" ref="G398:I398" si="874">SUM(G399:G458)</f>
        <v>0</v>
      </c>
      <c r="H398" s="189">
        <f t="shared" si="623"/>
        <v>0</v>
      </c>
      <c r="I398" s="189">
        <f t="shared" si="874"/>
        <v>0</v>
      </c>
      <c r="J398" s="189">
        <f t="shared" si="624"/>
        <v>0</v>
      </c>
      <c r="K398" s="189">
        <f t="shared" ref="K398:AP398" si="875">SUM(K399:K458)</f>
        <v>0</v>
      </c>
      <c r="L398" s="189">
        <f t="shared" si="875"/>
        <v>0</v>
      </c>
      <c r="M398" s="189">
        <f t="shared" si="875"/>
        <v>0</v>
      </c>
      <c r="N398" s="189">
        <f t="shared" si="875"/>
        <v>0</v>
      </c>
      <c r="O398" s="189">
        <f t="shared" si="875"/>
        <v>0</v>
      </c>
      <c r="P398" s="189">
        <f t="shared" ref="P398:Q398" si="876">SUM(P399:P458)</f>
        <v>0</v>
      </c>
      <c r="Q398" s="189">
        <f t="shared" si="876"/>
        <v>0</v>
      </c>
      <c r="R398" s="189">
        <f t="shared" si="875"/>
        <v>0</v>
      </c>
      <c r="S398" s="189">
        <f t="shared" si="875"/>
        <v>0</v>
      </c>
      <c r="T398" s="189">
        <f t="shared" ref="T398" si="877">SUM(T399:T458)</f>
        <v>0</v>
      </c>
      <c r="U398" s="189">
        <f t="shared" si="875"/>
        <v>0</v>
      </c>
      <c r="V398" s="189">
        <f t="shared" si="875"/>
        <v>0</v>
      </c>
      <c r="W398" s="189">
        <f t="shared" ref="W398" si="878">SUM(W399:W458)</f>
        <v>0</v>
      </c>
      <c r="X398" s="189">
        <f t="shared" si="875"/>
        <v>0</v>
      </c>
      <c r="Y398" s="189">
        <f t="shared" ref="Y398:Z398" si="879">SUM(Y399:Y458)</f>
        <v>0</v>
      </c>
      <c r="Z398" s="189">
        <f t="shared" si="879"/>
        <v>0</v>
      </c>
      <c r="AA398" s="189">
        <f t="shared" si="875"/>
        <v>0</v>
      </c>
      <c r="AB398" s="189">
        <f t="shared" si="875"/>
        <v>0</v>
      </c>
      <c r="AC398" s="189">
        <f t="shared" si="875"/>
        <v>0</v>
      </c>
      <c r="AD398" s="189">
        <f t="shared" si="875"/>
        <v>0</v>
      </c>
      <c r="AE398" s="189">
        <f t="shared" si="628"/>
        <v>0</v>
      </c>
      <c r="AF398" s="189">
        <f t="shared" si="875"/>
        <v>0</v>
      </c>
      <c r="AG398" s="189">
        <f t="shared" si="875"/>
        <v>0</v>
      </c>
      <c r="AH398" s="189">
        <f t="shared" si="875"/>
        <v>0</v>
      </c>
      <c r="AI398" s="189">
        <f t="shared" si="629"/>
        <v>0</v>
      </c>
      <c r="AJ398" s="189">
        <f t="shared" si="875"/>
        <v>0</v>
      </c>
      <c r="AK398" s="189">
        <f t="shared" si="875"/>
        <v>0</v>
      </c>
      <c r="AL398" s="189">
        <f t="shared" si="875"/>
        <v>0</v>
      </c>
      <c r="AM398" s="189">
        <f t="shared" si="630"/>
        <v>0</v>
      </c>
      <c r="AN398" s="189">
        <f t="shared" si="875"/>
        <v>0</v>
      </c>
      <c r="AO398" s="189">
        <f t="shared" si="875"/>
        <v>0</v>
      </c>
      <c r="AP398" s="189">
        <f t="shared" si="875"/>
        <v>0</v>
      </c>
      <c r="AQ398" s="189">
        <f t="shared" si="631"/>
        <v>0</v>
      </c>
      <c r="AR398" s="189">
        <f t="shared" si="632"/>
        <v>0</v>
      </c>
    </row>
    <row r="399" spans="1:44" x14ac:dyDescent="0.25">
      <c r="B399" s="178" t="s">
        <v>353</v>
      </c>
      <c r="C399" s="179" t="s">
        <v>221</v>
      </c>
      <c r="D3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0">
        <f t="shared" si="830"/>
        <v>0</v>
      </c>
      <c r="G399" s="180"/>
      <c r="H399" s="180">
        <f t="shared" si="623"/>
        <v>0</v>
      </c>
      <c r="I399" s="180"/>
      <c r="J399" s="180">
        <f t="shared" si="624"/>
        <v>0</v>
      </c>
      <c r="K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0">
        <f t="shared" si="628"/>
        <v>0</v>
      </c>
      <c r="AF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0">
        <f t="shared" si="629"/>
        <v>0</v>
      </c>
      <c r="AJ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0">
        <f t="shared" si="630"/>
        <v>0</v>
      </c>
      <c r="AN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0">
        <f t="shared" si="631"/>
        <v>0</v>
      </c>
      <c r="AR399" s="180">
        <f t="shared" si="632"/>
        <v>0</v>
      </c>
    </row>
    <row r="400" spans="1:44" x14ac:dyDescent="0.25">
      <c r="B400" s="178" t="s">
        <v>1062</v>
      </c>
      <c r="C400" s="179" t="s">
        <v>1063</v>
      </c>
      <c r="D4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0">
        <f t="shared" si="830"/>
        <v>0</v>
      </c>
      <c r="G400" s="180"/>
      <c r="H400" s="180">
        <f t="shared" si="623"/>
        <v>0</v>
      </c>
      <c r="I400" s="180"/>
      <c r="J400" s="180">
        <f t="shared" si="624"/>
        <v>0</v>
      </c>
      <c r="K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0">
        <f t="shared" si="628"/>
        <v>0</v>
      </c>
      <c r="AF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0">
        <f t="shared" si="629"/>
        <v>0</v>
      </c>
      <c r="AJ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0">
        <f t="shared" si="630"/>
        <v>0</v>
      </c>
      <c r="AN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0">
        <f t="shared" si="631"/>
        <v>0</v>
      </c>
      <c r="AR400" s="180">
        <f t="shared" si="632"/>
        <v>0</v>
      </c>
    </row>
    <row r="401" spans="2:44" x14ac:dyDescent="0.25">
      <c r="B401" s="178" t="s">
        <v>1064</v>
      </c>
      <c r="C401" s="179" t="s">
        <v>1065</v>
      </c>
      <c r="D4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0">
        <f t="shared" si="830"/>
        <v>0</v>
      </c>
      <c r="G401" s="180"/>
      <c r="H401" s="180">
        <f t="shared" si="623"/>
        <v>0</v>
      </c>
      <c r="I401" s="180"/>
      <c r="J401" s="180">
        <f t="shared" si="624"/>
        <v>0</v>
      </c>
      <c r="K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0">
        <f t="shared" si="628"/>
        <v>0</v>
      </c>
      <c r="AF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0">
        <f t="shared" si="629"/>
        <v>0</v>
      </c>
      <c r="AJ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0">
        <f t="shared" si="630"/>
        <v>0</v>
      </c>
      <c r="AN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0">
        <f t="shared" si="631"/>
        <v>0</v>
      </c>
      <c r="AR401" s="180">
        <f t="shared" si="632"/>
        <v>0</v>
      </c>
    </row>
    <row r="402" spans="2:44" x14ac:dyDescent="0.25">
      <c r="B402" s="178" t="s">
        <v>354</v>
      </c>
      <c r="C402" s="179" t="s">
        <v>222</v>
      </c>
      <c r="D4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0">
        <f t="shared" ref="F402:F453" si="880">D402+E402</f>
        <v>0</v>
      </c>
      <c r="G402" s="180"/>
      <c r="H402" s="180">
        <f t="shared" ref="H402:H453" si="881">F402-G402</f>
        <v>0</v>
      </c>
      <c r="I402" s="180"/>
      <c r="J402" s="180">
        <f t="shared" ref="J402:J453" si="882">F402-I402</f>
        <v>0</v>
      </c>
      <c r="K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0">
        <f t="shared" ref="AE402:AE453" si="883">AB402+AC402+AD402</f>
        <v>0</v>
      </c>
      <c r="AF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0">
        <f t="shared" ref="AI402:AI453" si="884">AF402+AG402+AH402</f>
        <v>0</v>
      </c>
      <c r="AJ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0">
        <f t="shared" ref="AM402:AM453" si="885">AJ402+AK402+AL402</f>
        <v>0</v>
      </c>
      <c r="AN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0">
        <f t="shared" ref="AQ402:AQ453" si="886">AN402+AO402+AP402</f>
        <v>0</v>
      </c>
      <c r="AR402" s="180">
        <f t="shared" ref="AR402:AR453" si="887">AE402+AI402+AM402+AQ402</f>
        <v>0</v>
      </c>
    </row>
    <row r="403" spans="2:44" x14ac:dyDescent="0.25">
      <c r="B403" s="178" t="s">
        <v>364</v>
      </c>
      <c r="C403" s="179" t="s">
        <v>231</v>
      </c>
      <c r="D4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0">
        <f t="shared" ref="F403:F419" si="888">D403+E403</f>
        <v>0</v>
      </c>
      <c r="G403" s="180"/>
      <c r="H403" s="180">
        <f t="shared" ref="H403:H419" si="889">F403-G403</f>
        <v>0</v>
      </c>
      <c r="I403" s="180"/>
      <c r="J403" s="180">
        <f t="shared" ref="J403:J419" si="890">F403-I403</f>
        <v>0</v>
      </c>
      <c r="K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0">
        <f t="shared" ref="AE403:AE419" si="891">AB403+AC403+AD403</f>
        <v>0</v>
      </c>
      <c r="AF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0">
        <f t="shared" ref="AI403:AI419" si="892">AF403+AG403+AH403</f>
        <v>0</v>
      </c>
      <c r="AJ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0">
        <f t="shared" ref="AM403:AM419" si="893">AJ403+AK403+AL403</f>
        <v>0</v>
      </c>
      <c r="AN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0">
        <f t="shared" ref="AQ403:AQ419" si="894">AN403+AO403+AP403</f>
        <v>0</v>
      </c>
      <c r="AR403" s="180">
        <f t="shared" ref="AR403:AR419" si="895">AE403+AI403+AM403+AQ403</f>
        <v>0</v>
      </c>
    </row>
    <row r="404" spans="2:44" x14ac:dyDescent="0.25">
      <c r="B404" s="178" t="s">
        <v>1066</v>
      </c>
      <c r="C404" s="179" t="s">
        <v>1067</v>
      </c>
      <c r="D4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0">
        <f t="shared" si="888"/>
        <v>0</v>
      </c>
      <c r="G404" s="180"/>
      <c r="H404" s="180">
        <f t="shared" si="889"/>
        <v>0</v>
      </c>
      <c r="I404" s="180"/>
      <c r="J404" s="180">
        <f t="shared" si="890"/>
        <v>0</v>
      </c>
      <c r="K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0">
        <f t="shared" si="891"/>
        <v>0</v>
      </c>
      <c r="AF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0">
        <f t="shared" si="892"/>
        <v>0</v>
      </c>
      <c r="AJ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0">
        <f t="shared" si="893"/>
        <v>0</v>
      </c>
      <c r="AN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0">
        <f t="shared" si="894"/>
        <v>0</v>
      </c>
      <c r="AR404" s="180">
        <f t="shared" si="895"/>
        <v>0</v>
      </c>
    </row>
    <row r="405" spans="2:44" x14ac:dyDescent="0.25">
      <c r="B405" s="178" t="s">
        <v>1068</v>
      </c>
      <c r="C405" s="179" t="s">
        <v>1069</v>
      </c>
      <c r="D4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0">
        <f t="shared" si="888"/>
        <v>0</v>
      </c>
      <c r="G405" s="180"/>
      <c r="H405" s="180">
        <f t="shared" si="889"/>
        <v>0</v>
      </c>
      <c r="I405" s="180"/>
      <c r="J405" s="180">
        <f t="shared" si="890"/>
        <v>0</v>
      </c>
      <c r="K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0">
        <f t="shared" si="891"/>
        <v>0</v>
      </c>
      <c r="AF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0">
        <f t="shared" si="892"/>
        <v>0</v>
      </c>
      <c r="AJ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0">
        <f t="shared" si="893"/>
        <v>0</v>
      </c>
      <c r="AN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0">
        <f t="shared" si="894"/>
        <v>0</v>
      </c>
      <c r="AR405" s="180">
        <f t="shared" si="895"/>
        <v>0</v>
      </c>
    </row>
    <row r="406" spans="2:44" x14ac:dyDescent="0.25">
      <c r="B406" s="178" t="s">
        <v>1070</v>
      </c>
      <c r="C406" s="179" t="s">
        <v>1071</v>
      </c>
      <c r="D4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0">
        <f t="shared" si="888"/>
        <v>0</v>
      </c>
      <c r="G406" s="180"/>
      <c r="H406" s="180">
        <f t="shared" si="889"/>
        <v>0</v>
      </c>
      <c r="I406" s="180"/>
      <c r="J406" s="180">
        <f t="shared" si="890"/>
        <v>0</v>
      </c>
      <c r="K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0">
        <f t="shared" si="891"/>
        <v>0</v>
      </c>
      <c r="AF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0">
        <f t="shared" si="892"/>
        <v>0</v>
      </c>
      <c r="AJ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0">
        <f t="shared" si="893"/>
        <v>0</v>
      </c>
      <c r="AN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0">
        <f t="shared" si="894"/>
        <v>0</v>
      </c>
      <c r="AR406" s="180">
        <f t="shared" si="895"/>
        <v>0</v>
      </c>
    </row>
    <row r="407" spans="2:44" x14ac:dyDescent="0.25">
      <c r="B407" s="178" t="s">
        <v>1072</v>
      </c>
      <c r="C407" s="179" t="s">
        <v>1073</v>
      </c>
      <c r="D4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0">
        <f t="shared" si="888"/>
        <v>0</v>
      </c>
      <c r="G407" s="180"/>
      <c r="H407" s="180">
        <f t="shared" si="889"/>
        <v>0</v>
      </c>
      <c r="I407" s="180"/>
      <c r="J407" s="180">
        <f t="shared" si="890"/>
        <v>0</v>
      </c>
      <c r="K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0">
        <f t="shared" si="891"/>
        <v>0</v>
      </c>
      <c r="AF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0">
        <f t="shared" si="892"/>
        <v>0</v>
      </c>
      <c r="AJ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0">
        <f t="shared" si="893"/>
        <v>0</v>
      </c>
      <c r="AN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0">
        <f t="shared" si="894"/>
        <v>0</v>
      </c>
      <c r="AR407" s="180">
        <f t="shared" si="895"/>
        <v>0</v>
      </c>
    </row>
    <row r="408" spans="2:44" x14ac:dyDescent="0.25">
      <c r="B408" s="178" t="s">
        <v>1074</v>
      </c>
      <c r="C408" s="179" t="s">
        <v>1075</v>
      </c>
      <c r="D4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0">
        <f t="shared" si="888"/>
        <v>0</v>
      </c>
      <c r="G408" s="180"/>
      <c r="H408" s="180">
        <f t="shared" si="889"/>
        <v>0</v>
      </c>
      <c r="I408" s="180"/>
      <c r="J408" s="180">
        <f t="shared" si="890"/>
        <v>0</v>
      </c>
      <c r="K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0">
        <f t="shared" si="891"/>
        <v>0</v>
      </c>
      <c r="AF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0">
        <f t="shared" si="892"/>
        <v>0</v>
      </c>
      <c r="AJ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0">
        <f t="shared" si="893"/>
        <v>0</v>
      </c>
      <c r="AN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0">
        <f t="shared" si="894"/>
        <v>0</v>
      </c>
      <c r="AR408" s="180">
        <f t="shared" si="895"/>
        <v>0</v>
      </c>
    </row>
    <row r="409" spans="2:44" x14ac:dyDescent="0.25">
      <c r="B409" s="178" t="s">
        <v>1076</v>
      </c>
      <c r="C409" s="179" t="s">
        <v>1077</v>
      </c>
      <c r="D4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0">
        <f t="shared" si="888"/>
        <v>0</v>
      </c>
      <c r="G409" s="180"/>
      <c r="H409" s="180">
        <f t="shared" si="889"/>
        <v>0</v>
      </c>
      <c r="I409" s="180"/>
      <c r="J409" s="180">
        <f t="shared" si="890"/>
        <v>0</v>
      </c>
      <c r="K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0">
        <f t="shared" si="891"/>
        <v>0</v>
      </c>
      <c r="AF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0">
        <f t="shared" si="892"/>
        <v>0</v>
      </c>
      <c r="AJ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0">
        <f t="shared" si="893"/>
        <v>0</v>
      </c>
      <c r="AN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0">
        <f t="shared" si="894"/>
        <v>0</v>
      </c>
      <c r="AR409" s="180">
        <f t="shared" si="895"/>
        <v>0</v>
      </c>
    </row>
    <row r="410" spans="2:44" x14ac:dyDescent="0.25">
      <c r="B410" s="178" t="s">
        <v>1078</v>
      </c>
      <c r="C410" s="179" t="s">
        <v>1079</v>
      </c>
      <c r="D4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0">
        <f t="shared" si="888"/>
        <v>0</v>
      </c>
      <c r="G410" s="180"/>
      <c r="H410" s="180">
        <f t="shared" si="889"/>
        <v>0</v>
      </c>
      <c r="I410" s="180"/>
      <c r="J410" s="180">
        <f t="shared" si="890"/>
        <v>0</v>
      </c>
      <c r="K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0">
        <f t="shared" si="891"/>
        <v>0</v>
      </c>
      <c r="AF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0">
        <f t="shared" si="892"/>
        <v>0</v>
      </c>
      <c r="AJ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0">
        <f t="shared" si="893"/>
        <v>0</v>
      </c>
      <c r="AN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0">
        <f t="shared" si="894"/>
        <v>0</v>
      </c>
      <c r="AR410" s="180">
        <f t="shared" si="895"/>
        <v>0</v>
      </c>
    </row>
    <row r="411" spans="2:44" x14ac:dyDescent="0.25">
      <c r="B411" s="178" t="s">
        <v>1080</v>
      </c>
      <c r="C411" s="179" t="s">
        <v>1081</v>
      </c>
      <c r="D4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0">
        <f t="shared" si="888"/>
        <v>0</v>
      </c>
      <c r="G411" s="180"/>
      <c r="H411" s="180">
        <f t="shared" si="889"/>
        <v>0</v>
      </c>
      <c r="I411" s="180"/>
      <c r="J411" s="180">
        <f t="shared" si="890"/>
        <v>0</v>
      </c>
      <c r="K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0">
        <f t="shared" si="891"/>
        <v>0</v>
      </c>
      <c r="AF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0">
        <f t="shared" si="892"/>
        <v>0</v>
      </c>
      <c r="AJ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0">
        <f t="shared" si="893"/>
        <v>0</v>
      </c>
      <c r="AN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0">
        <f t="shared" si="894"/>
        <v>0</v>
      </c>
      <c r="AR411" s="180">
        <f t="shared" si="895"/>
        <v>0</v>
      </c>
    </row>
    <row r="412" spans="2:44" x14ac:dyDescent="0.25">
      <c r="B412" s="178" t="s">
        <v>1082</v>
      </c>
      <c r="C412" s="179" t="s">
        <v>1083</v>
      </c>
      <c r="D4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0">
        <f t="shared" si="888"/>
        <v>0</v>
      </c>
      <c r="G412" s="180"/>
      <c r="H412" s="180">
        <f t="shared" si="889"/>
        <v>0</v>
      </c>
      <c r="I412" s="180"/>
      <c r="J412" s="180">
        <f t="shared" si="890"/>
        <v>0</v>
      </c>
      <c r="K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0">
        <f t="shared" si="891"/>
        <v>0</v>
      </c>
      <c r="AF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0">
        <f t="shared" si="892"/>
        <v>0</v>
      </c>
      <c r="AJ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0">
        <f t="shared" si="893"/>
        <v>0</v>
      </c>
      <c r="AN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0">
        <f t="shared" si="894"/>
        <v>0</v>
      </c>
      <c r="AR412" s="180">
        <f t="shared" si="895"/>
        <v>0</v>
      </c>
    </row>
    <row r="413" spans="2:44" x14ac:dyDescent="0.25">
      <c r="B413" s="178" t="s">
        <v>1084</v>
      </c>
      <c r="C413" s="179" t="s">
        <v>1085</v>
      </c>
      <c r="D4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0">
        <f t="shared" si="888"/>
        <v>0</v>
      </c>
      <c r="G413" s="180"/>
      <c r="H413" s="180">
        <f t="shared" si="889"/>
        <v>0</v>
      </c>
      <c r="I413" s="180"/>
      <c r="J413" s="180">
        <f t="shared" si="890"/>
        <v>0</v>
      </c>
      <c r="K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0">
        <f t="shared" si="891"/>
        <v>0</v>
      </c>
      <c r="AF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0">
        <f t="shared" si="892"/>
        <v>0</v>
      </c>
      <c r="AJ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0">
        <f t="shared" si="893"/>
        <v>0</v>
      </c>
      <c r="AN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0">
        <f t="shared" si="894"/>
        <v>0</v>
      </c>
      <c r="AR413" s="180">
        <f t="shared" si="895"/>
        <v>0</v>
      </c>
    </row>
    <row r="414" spans="2:44" x14ac:dyDescent="0.25">
      <c r="B414" s="178" t="s">
        <v>1086</v>
      </c>
      <c r="C414" s="179" t="s">
        <v>1087</v>
      </c>
      <c r="D4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0">
        <f t="shared" si="888"/>
        <v>0</v>
      </c>
      <c r="G414" s="180"/>
      <c r="H414" s="180">
        <f t="shared" si="889"/>
        <v>0</v>
      </c>
      <c r="I414" s="180"/>
      <c r="J414" s="180">
        <f t="shared" si="890"/>
        <v>0</v>
      </c>
      <c r="K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0">
        <f t="shared" si="891"/>
        <v>0</v>
      </c>
      <c r="AF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0">
        <f t="shared" si="892"/>
        <v>0</v>
      </c>
      <c r="AJ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0">
        <f t="shared" si="893"/>
        <v>0</v>
      </c>
      <c r="AN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0">
        <f t="shared" si="894"/>
        <v>0</v>
      </c>
      <c r="AR414" s="180">
        <f t="shared" si="895"/>
        <v>0</v>
      </c>
    </row>
    <row r="415" spans="2:44" x14ac:dyDescent="0.25">
      <c r="B415" s="178" t="s">
        <v>1088</v>
      </c>
      <c r="C415" s="179" t="s">
        <v>1089</v>
      </c>
      <c r="D4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0">
        <f t="shared" si="888"/>
        <v>0</v>
      </c>
      <c r="G415" s="180"/>
      <c r="H415" s="180">
        <f t="shared" si="889"/>
        <v>0</v>
      </c>
      <c r="I415" s="180"/>
      <c r="J415" s="180">
        <f t="shared" si="890"/>
        <v>0</v>
      </c>
      <c r="K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0">
        <f t="shared" si="891"/>
        <v>0</v>
      </c>
      <c r="AF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0">
        <f t="shared" si="892"/>
        <v>0</v>
      </c>
      <c r="AJ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0">
        <f t="shared" si="893"/>
        <v>0</v>
      </c>
      <c r="AN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0">
        <f t="shared" si="894"/>
        <v>0</v>
      </c>
      <c r="AR415" s="180">
        <f t="shared" si="895"/>
        <v>0</v>
      </c>
    </row>
    <row r="416" spans="2:44" x14ac:dyDescent="0.25">
      <c r="B416" s="178" t="s">
        <v>1090</v>
      </c>
      <c r="C416" s="179" t="s">
        <v>1091</v>
      </c>
      <c r="D4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0">
        <f t="shared" si="888"/>
        <v>0</v>
      </c>
      <c r="G416" s="180"/>
      <c r="H416" s="180">
        <f t="shared" si="889"/>
        <v>0</v>
      </c>
      <c r="I416" s="180"/>
      <c r="J416" s="180">
        <f t="shared" si="890"/>
        <v>0</v>
      </c>
      <c r="K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0">
        <f t="shared" si="891"/>
        <v>0</v>
      </c>
      <c r="AF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0">
        <f t="shared" si="892"/>
        <v>0</v>
      </c>
      <c r="AJ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0">
        <f t="shared" si="893"/>
        <v>0</v>
      </c>
      <c r="AN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0">
        <f t="shared" si="894"/>
        <v>0</v>
      </c>
      <c r="AR416" s="180">
        <f t="shared" si="895"/>
        <v>0</v>
      </c>
    </row>
    <row r="417" spans="2:44" x14ac:dyDescent="0.25">
      <c r="B417" s="178" t="s">
        <v>1092</v>
      </c>
      <c r="C417" s="179" t="s">
        <v>1093</v>
      </c>
      <c r="D4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0">
        <f t="shared" si="888"/>
        <v>0</v>
      </c>
      <c r="G417" s="180"/>
      <c r="H417" s="180">
        <f t="shared" si="889"/>
        <v>0</v>
      </c>
      <c r="I417" s="180"/>
      <c r="J417" s="180">
        <f t="shared" si="890"/>
        <v>0</v>
      </c>
      <c r="K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0">
        <f t="shared" si="891"/>
        <v>0</v>
      </c>
      <c r="AF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0">
        <f t="shared" si="892"/>
        <v>0</v>
      </c>
      <c r="AJ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0">
        <f t="shared" si="893"/>
        <v>0</v>
      </c>
      <c r="AN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0">
        <f t="shared" si="894"/>
        <v>0</v>
      </c>
      <c r="AR417" s="180">
        <f t="shared" si="895"/>
        <v>0</v>
      </c>
    </row>
    <row r="418" spans="2:44" x14ac:dyDescent="0.25">
      <c r="B418" s="178" t="s">
        <v>1094</v>
      </c>
      <c r="C418" s="179" t="s">
        <v>1095</v>
      </c>
      <c r="D4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0">
        <f t="shared" si="888"/>
        <v>0</v>
      </c>
      <c r="G418" s="180"/>
      <c r="H418" s="180">
        <f t="shared" si="889"/>
        <v>0</v>
      </c>
      <c r="I418" s="180"/>
      <c r="J418" s="180">
        <f t="shared" si="890"/>
        <v>0</v>
      </c>
      <c r="K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0">
        <f t="shared" si="891"/>
        <v>0</v>
      </c>
      <c r="AF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0">
        <f t="shared" si="892"/>
        <v>0</v>
      </c>
      <c r="AJ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0">
        <f t="shared" si="893"/>
        <v>0</v>
      </c>
      <c r="AN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0">
        <f t="shared" si="894"/>
        <v>0</v>
      </c>
      <c r="AR418" s="180">
        <f t="shared" si="895"/>
        <v>0</v>
      </c>
    </row>
    <row r="419" spans="2:44" x14ac:dyDescent="0.25">
      <c r="B419" s="178" t="s">
        <v>1096</v>
      </c>
      <c r="C419" s="179" t="s">
        <v>1097</v>
      </c>
      <c r="D4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0">
        <f t="shared" si="888"/>
        <v>0</v>
      </c>
      <c r="G419" s="180"/>
      <c r="H419" s="180">
        <f t="shared" si="889"/>
        <v>0</v>
      </c>
      <c r="I419" s="180"/>
      <c r="J419" s="180">
        <f t="shared" si="890"/>
        <v>0</v>
      </c>
      <c r="K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0">
        <f t="shared" si="891"/>
        <v>0</v>
      </c>
      <c r="AF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0">
        <f t="shared" si="892"/>
        <v>0</v>
      </c>
      <c r="AJ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0">
        <f t="shared" si="893"/>
        <v>0</v>
      </c>
      <c r="AN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0">
        <f t="shared" si="894"/>
        <v>0</v>
      </c>
      <c r="AR419" s="180">
        <f t="shared" si="895"/>
        <v>0</v>
      </c>
    </row>
    <row r="420" spans="2:44" x14ac:dyDescent="0.25">
      <c r="B420" s="178" t="s">
        <v>1098</v>
      </c>
      <c r="C420" s="179" t="s">
        <v>1099</v>
      </c>
      <c r="D4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0">
        <f t="shared" ref="F420:F428" si="896">D420+E420</f>
        <v>0</v>
      </c>
      <c r="G420" s="180"/>
      <c r="H420" s="180">
        <f t="shared" ref="H420:H428" si="897">F420-G420</f>
        <v>0</v>
      </c>
      <c r="I420" s="180"/>
      <c r="J420" s="180">
        <f t="shared" ref="J420:J428" si="898">F420-I420</f>
        <v>0</v>
      </c>
      <c r="K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0">
        <f t="shared" ref="AE420:AE428" si="899">AB420+AC420+AD420</f>
        <v>0</v>
      </c>
      <c r="AF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0">
        <f t="shared" ref="AI420:AI428" si="900">AF420+AG420+AH420</f>
        <v>0</v>
      </c>
      <c r="AJ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0">
        <f t="shared" ref="AM420:AM428" si="901">AJ420+AK420+AL420</f>
        <v>0</v>
      </c>
      <c r="AN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0">
        <f t="shared" ref="AQ420:AQ428" si="902">AN420+AO420+AP420</f>
        <v>0</v>
      </c>
      <c r="AR420" s="180">
        <f t="shared" ref="AR420:AR428" si="903">AE420+AI420+AM420+AQ420</f>
        <v>0</v>
      </c>
    </row>
    <row r="421" spans="2:44" x14ac:dyDescent="0.25">
      <c r="B421" s="178" t="s">
        <v>1100</v>
      </c>
      <c r="C421" s="179" t="s">
        <v>1101</v>
      </c>
      <c r="D4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0">
        <f t="shared" si="896"/>
        <v>0</v>
      </c>
      <c r="G421" s="180"/>
      <c r="H421" s="180">
        <f t="shared" si="897"/>
        <v>0</v>
      </c>
      <c r="I421" s="180"/>
      <c r="J421" s="180">
        <f t="shared" si="898"/>
        <v>0</v>
      </c>
      <c r="K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0">
        <f t="shared" si="899"/>
        <v>0</v>
      </c>
      <c r="AF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0">
        <f t="shared" si="900"/>
        <v>0</v>
      </c>
      <c r="AJ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0">
        <f t="shared" si="901"/>
        <v>0</v>
      </c>
      <c r="AN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0">
        <f t="shared" si="902"/>
        <v>0</v>
      </c>
      <c r="AR421" s="180">
        <f t="shared" si="903"/>
        <v>0</v>
      </c>
    </row>
    <row r="422" spans="2:44" x14ac:dyDescent="0.25">
      <c r="B422" s="178" t="s">
        <v>1102</v>
      </c>
      <c r="C422" s="179" t="s">
        <v>1103</v>
      </c>
      <c r="D4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0">
        <f t="shared" si="896"/>
        <v>0</v>
      </c>
      <c r="G422" s="180"/>
      <c r="H422" s="180">
        <f t="shared" si="897"/>
        <v>0</v>
      </c>
      <c r="I422" s="180"/>
      <c r="J422" s="180">
        <f t="shared" si="898"/>
        <v>0</v>
      </c>
      <c r="K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0">
        <f t="shared" si="899"/>
        <v>0</v>
      </c>
      <c r="AF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0">
        <f t="shared" si="900"/>
        <v>0</v>
      </c>
      <c r="AJ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0">
        <f t="shared" si="901"/>
        <v>0</v>
      </c>
      <c r="AN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0">
        <f t="shared" si="902"/>
        <v>0</v>
      </c>
      <c r="AR422" s="180">
        <f t="shared" si="903"/>
        <v>0</v>
      </c>
    </row>
    <row r="423" spans="2:44" x14ac:dyDescent="0.25">
      <c r="B423" s="178" t="s">
        <v>1104</v>
      </c>
      <c r="C423" s="179" t="s">
        <v>1105</v>
      </c>
      <c r="D4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0">
        <f t="shared" si="896"/>
        <v>0</v>
      </c>
      <c r="G423" s="180"/>
      <c r="H423" s="180">
        <f t="shared" si="897"/>
        <v>0</v>
      </c>
      <c r="I423" s="180"/>
      <c r="J423" s="180">
        <f t="shared" si="898"/>
        <v>0</v>
      </c>
      <c r="K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0">
        <f t="shared" si="899"/>
        <v>0</v>
      </c>
      <c r="AF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0">
        <f t="shared" si="900"/>
        <v>0</v>
      </c>
      <c r="AJ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0">
        <f t="shared" si="901"/>
        <v>0</v>
      </c>
      <c r="AN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0">
        <f t="shared" si="902"/>
        <v>0</v>
      </c>
      <c r="AR423" s="180">
        <f t="shared" si="903"/>
        <v>0</v>
      </c>
    </row>
    <row r="424" spans="2:44" x14ac:dyDescent="0.25">
      <c r="B424" s="178" t="s">
        <v>1106</v>
      </c>
      <c r="C424" s="179" t="s">
        <v>1107</v>
      </c>
      <c r="D4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0">
        <f t="shared" si="896"/>
        <v>0</v>
      </c>
      <c r="G424" s="180"/>
      <c r="H424" s="180">
        <f t="shared" si="897"/>
        <v>0</v>
      </c>
      <c r="I424" s="180"/>
      <c r="J424" s="180">
        <f t="shared" si="898"/>
        <v>0</v>
      </c>
      <c r="K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0">
        <f t="shared" si="899"/>
        <v>0</v>
      </c>
      <c r="AF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0">
        <f t="shared" si="900"/>
        <v>0</v>
      </c>
      <c r="AJ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0">
        <f t="shared" si="901"/>
        <v>0</v>
      </c>
      <c r="AN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0">
        <f t="shared" si="902"/>
        <v>0</v>
      </c>
      <c r="AR424" s="180">
        <f t="shared" si="903"/>
        <v>0</v>
      </c>
    </row>
    <row r="425" spans="2:44" x14ac:dyDescent="0.25">
      <c r="B425" s="178" t="s">
        <v>1108</v>
      </c>
      <c r="C425" s="179" t="s">
        <v>1109</v>
      </c>
      <c r="D4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0">
        <f t="shared" si="896"/>
        <v>0</v>
      </c>
      <c r="G425" s="180"/>
      <c r="H425" s="180">
        <f t="shared" si="897"/>
        <v>0</v>
      </c>
      <c r="I425" s="180"/>
      <c r="J425" s="180">
        <f t="shared" si="898"/>
        <v>0</v>
      </c>
      <c r="K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0">
        <f t="shared" si="899"/>
        <v>0</v>
      </c>
      <c r="AF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0">
        <f t="shared" si="900"/>
        <v>0</v>
      </c>
      <c r="AJ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0">
        <f t="shared" si="901"/>
        <v>0</v>
      </c>
      <c r="AN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0">
        <f t="shared" si="902"/>
        <v>0</v>
      </c>
      <c r="AR425" s="180">
        <f t="shared" si="903"/>
        <v>0</v>
      </c>
    </row>
    <row r="426" spans="2:44" x14ac:dyDescent="0.25">
      <c r="B426" s="178" t="s">
        <v>365</v>
      </c>
      <c r="C426" s="179" t="s">
        <v>1110</v>
      </c>
      <c r="D4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0">
        <f t="shared" si="896"/>
        <v>0</v>
      </c>
      <c r="G426" s="180"/>
      <c r="H426" s="180">
        <f t="shared" si="897"/>
        <v>0</v>
      </c>
      <c r="I426" s="180"/>
      <c r="J426" s="180">
        <f t="shared" si="898"/>
        <v>0</v>
      </c>
      <c r="K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0">
        <f t="shared" si="899"/>
        <v>0</v>
      </c>
      <c r="AF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0">
        <f t="shared" si="900"/>
        <v>0</v>
      </c>
      <c r="AJ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0">
        <f t="shared" si="901"/>
        <v>0</v>
      </c>
      <c r="AN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0">
        <f t="shared" si="902"/>
        <v>0</v>
      </c>
      <c r="AR426" s="180">
        <f t="shared" si="903"/>
        <v>0</v>
      </c>
    </row>
    <row r="427" spans="2:44" x14ac:dyDescent="0.25">
      <c r="B427" s="178" t="s">
        <v>1111</v>
      </c>
      <c r="C427" s="179" t="s">
        <v>1112</v>
      </c>
      <c r="D4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0">
        <f t="shared" si="896"/>
        <v>0</v>
      </c>
      <c r="G427" s="180"/>
      <c r="H427" s="180">
        <f t="shared" si="897"/>
        <v>0</v>
      </c>
      <c r="I427" s="180"/>
      <c r="J427" s="180">
        <f t="shared" si="898"/>
        <v>0</v>
      </c>
      <c r="K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0">
        <f t="shared" si="899"/>
        <v>0</v>
      </c>
      <c r="AF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0">
        <f t="shared" si="900"/>
        <v>0</v>
      </c>
      <c r="AJ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0">
        <f t="shared" si="901"/>
        <v>0</v>
      </c>
      <c r="AN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0">
        <f t="shared" si="902"/>
        <v>0</v>
      </c>
      <c r="AR427" s="180">
        <f t="shared" si="903"/>
        <v>0</v>
      </c>
    </row>
    <row r="428" spans="2:44" x14ac:dyDescent="0.25">
      <c r="B428" s="178" t="s">
        <v>1113</v>
      </c>
      <c r="C428" s="179" t="s">
        <v>1103</v>
      </c>
      <c r="D4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0">
        <f t="shared" si="896"/>
        <v>0</v>
      </c>
      <c r="G428" s="180"/>
      <c r="H428" s="180">
        <f t="shared" si="897"/>
        <v>0</v>
      </c>
      <c r="I428" s="180"/>
      <c r="J428" s="180">
        <f t="shared" si="898"/>
        <v>0</v>
      </c>
      <c r="K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0">
        <f t="shared" si="899"/>
        <v>0</v>
      </c>
      <c r="AF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0">
        <f t="shared" si="900"/>
        <v>0</v>
      </c>
      <c r="AJ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0">
        <f t="shared" si="901"/>
        <v>0</v>
      </c>
      <c r="AN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0">
        <f t="shared" si="902"/>
        <v>0</v>
      </c>
      <c r="AR428" s="180">
        <f t="shared" si="903"/>
        <v>0</v>
      </c>
    </row>
    <row r="429" spans="2:44" x14ac:dyDescent="0.25">
      <c r="B429" s="178" t="s">
        <v>1114</v>
      </c>
      <c r="C429" s="179" t="s">
        <v>1115</v>
      </c>
      <c r="D4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0">
        <f t="shared" ref="F429:F444" si="904">D429+E429</f>
        <v>0</v>
      </c>
      <c r="G429" s="180"/>
      <c r="H429" s="180">
        <f t="shared" ref="H429:H444" si="905">F429-G429</f>
        <v>0</v>
      </c>
      <c r="I429" s="180"/>
      <c r="J429" s="180">
        <f t="shared" ref="J429:J444" si="906">F429-I429</f>
        <v>0</v>
      </c>
      <c r="K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0">
        <f t="shared" ref="AE429:AE444" si="907">AB429+AC429+AD429</f>
        <v>0</v>
      </c>
      <c r="AF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0">
        <f t="shared" ref="AI429:AI444" si="908">AF429+AG429+AH429</f>
        <v>0</v>
      </c>
      <c r="AJ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0">
        <f t="shared" ref="AM429:AM444" si="909">AJ429+AK429+AL429</f>
        <v>0</v>
      </c>
      <c r="AN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0">
        <f t="shared" ref="AQ429:AQ444" si="910">AN429+AO429+AP429</f>
        <v>0</v>
      </c>
      <c r="AR429" s="180">
        <f t="shared" ref="AR429:AR444" si="911">AE429+AI429+AM429+AQ429</f>
        <v>0</v>
      </c>
    </row>
    <row r="430" spans="2:44" x14ac:dyDescent="0.25">
      <c r="B430" s="178" t="s">
        <v>1116</v>
      </c>
      <c r="C430" s="179" t="s">
        <v>1117</v>
      </c>
      <c r="D4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0">
        <f t="shared" si="904"/>
        <v>0</v>
      </c>
      <c r="G430" s="180"/>
      <c r="H430" s="180">
        <f t="shared" si="905"/>
        <v>0</v>
      </c>
      <c r="I430" s="180"/>
      <c r="J430" s="180">
        <f t="shared" si="906"/>
        <v>0</v>
      </c>
      <c r="K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0">
        <f t="shared" si="907"/>
        <v>0</v>
      </c>
      <c r="AF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0">
        <f t="shared" si="908"/>
        <v>0</v>
      </c>
      <c r="AJ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0">
        <f t="shared" si="909"/>
        <v>0</v>
      </c>
      <c r="AN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0">
        <f t="shared" si="910"/>
        <v>0</v>
      </c>
      <c r="AR430" s="180">
        <f t="shared" si="911"/>
        <v>0</v>
      </c>
    </row>
    <row r="431" spans="2:44" x14ac:dyDescent="0.25">
      <c r="B431" s="178" t="s">
        <v>1118</v>
      </c>
      <c r="C431" s="179" t="s">
        <v>1119</v>
      </c>
      <c r="D4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0">
        <f t="shared" si="904"/>
        <v>0</v>
      </c>
      <c r="G431" s="180"/>
      <c r="H431" s="180">
        <f t="shared" si="905"/>
        <v>0</v>
      </c>
      <c r="I431" s="180"/>
      <c r="J431" s="180">
        <f t="shared" si="906"/>
        <v>0</v>
      </c>
      <c r="K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0">
        <f t="shared" si="907"/>
        <v>0</v>
      </c>
      <c r="AF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0">
        <f t="shared" si="908"/>
        <v>0</v>
      </c>
      <c r="AJ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0">
        <f t="shared" si="909"/>
        <v>0</v>
      </c>
      <c r="AN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0">
        <f t="shared" si="910"/>
        <v>0</v>
      </c>
      <c r="AR431" s="180">
        <f t="shared" si="911"/>
        <v>0</v>
      </c>
    </row>
    <row r="432" spans="2:44" x14ac:dyDescent="0.25">
      <c r="B432" s="178" t="s">
        <v>1120</v>
      </c>
      <c r="C432" s="179" t="s">
        <v>1121</v>
      </c>
      <c r="D4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0">
        <f t="shared" si="904"/>
        <v>0</v>
      </c>
      <c r="G432" s="180"/>
      <c r="H432" s="180">
        <f t="shared" si="905"/>
        <v>0</v>
      </c>
      <c r="I432" s="180"/>
      <c r="J432" s="180">
        <f t="shared" si="906"/>
        <v>0</v>
      </c>
      <c r="K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0">
        <f t="shared" si="907"/>
        <v>0</v>
      </c>
      <c r="AF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0">
        <f t="shared" si="908"/>
        <v>0</v>
      </c>
      <c r="AJ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0">
        <f t="shared" si="909"/>
        <v>0</v>
      </c>
      <c r="AN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0">
        <f t="shared" si="910"/>
        <v>0</v>
      </c>
      <c r="AR432" s="180">
        <f t="shared" si="911"/>
        <v>0</v>
      </c>
    </row>
    <row r="433" spans="2:44" x14ac:dyDescent="0.25">
      <c r="B433" s="178" t="s">
        <v>1122</v>
      </c>
      <c r="C433" s="179" t="s">
        <v>1123</v>
      </c>
      <c r="D4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0">
        <f t="shared" si="904"/>
        <v>0</v>
      </c>
      <c r="G433" s="180"/>
      <c r="H433" s="180">
        <f t="shared" si="905"/>
        <v>0</v>
      </c>
      <c r="I433" s="180"/>
      <c r="J433" s="180">
        <f t="shared" si="906"/>
        <v>0</v>
      </c>
      <c r="K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0">
        <f t="shared" si="907"/>
        <v>0</v>
      </c>
      <c r="AF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0">
        <f t="shared" si="908"/>
        <v>0</v>
      </c>
      <c r="AJ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0">
        <f t="shared" si="909"/>
        <v>0</v>
      </c>
      <c r="AN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0">
        <f t="shared" si="910"/>
        <v>0</v>
      </c>
      <c r="AR433" s="180">
        <f t="shared" si="911"/>
        <v>0</v>
      </c>
    </row>
    <row r="434" spans="2:44" x14ac:dyDescent="0.25">
      <c r="B434" s="178" t="s">
        <v>1124</v>
      </c>
      <c r="C434" s="179" t="s">
        <v>1125</v>
      </c>
      <c r="D4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0">
        <f t="shared" si="904"/>
        <v>0</v>
      </c>
      <c r="G434" s="180"/>
      <c r="H434" s="180">
        <f t="shared" si="905"/>
        <v>0</v>
      </c>
      <c r="I434" s="180"/>
      <c r="J434" s="180">
        <f t="shared" si="906"/>
        <v>0</v>
      </c>
      <c r="K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0">
        <f t="shared" si="907"/>
        <v>0</v>
      </c>
      <c r="AF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0">
        <f t="shared" si="908"/>
        <v>0</v>
      </c>
      <c r="AJ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0">
        <f t="shared" si="909"/>
        <v>0</v>
      </c>
      <c r="AN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0">
        <f t="shared" si="910"/>
        <v>0</v>
      </c>
      <c r="AR434" s="180">
        <f t="shared" si="911"/>
        <v>0</v>
      </c>
    </row>
    <row r="435" spans="2:44" x14ac:dyDescent="0.25">
      <c r="B435" s="178" t="s">
        <v>1126</v>
      </c>
      <c r="C435" s="179" t="s">
        <v>1127</v>
      </c>
      <c r="D4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0">
        <f t="shared" si="904"/>
        <v>0</v>
      </c>
      <c r="G435" s="180"/>
      <c r="H435" s="180">
        <f t="shared" si="905"/>
        <v>0</v>
      </c>
      <c r="I435" s="180"/>
      <c r="J435" s="180">
        <f t="shared" si="906"/>
        <v>0</v>
      </c>
      <c r="K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0">
        <f t="shared" si="907"/>
        <v>0</v>
      </c>
      <c r="AF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0">
        <f t="shared" si="908"/>
        <v>0</v>
      </c>
      <c r="AJ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0">
        <f t="shared" si="909"/>
        <v>0</v>
      </c>
      <c r="AN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0">
        <f t="shared" si="910"/>
        <v>0</v>
      </c>
      <c r="AR435" s="180">
        <f t="shared" si="911"/>
        <v>0</v>
      </c>
    </row>
    <row r="436" spans="2:44" x14ac:dyDescent="0.25">
      <c r="B436" s="178" t="s">
        <v>1128</v>
      </c>
      <c r="C436" s="179" t="s">
        <v>1129</v>
      </c>
      <c r="D4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0">
        <f t="shared" si="904"/>
        <v>0</v>
      </c>
      <c r="G436" s="180"/>
      <c r="H436" s="180">
        <f t="shared" si="905"/>
        <v>0</v>
      </c>
      <c r="I436" s="180"/>
      <c r="J436" s="180">
        <f t="shared" si="906"/>
        <v>0</v>
      </c>
      <c r="K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0">
        <f t="shared" si="907"/>
        <v>0</v>
      </c>
      <c r="AF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0">
        <f t="shared" si="908"/>
        <v>0</v>
      </c>
      <c r="AJ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0">
        <f t="shared" si="909"/>
        <v>0</v>
      </c>
      <c r="AN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0">
        <f t="shared" si="910"/>
        <v>0</v>
      </c>
      <c r="AR436" s="180">
        <f t="shared" si="911"/>
        <v>0</v>
      </c>
    </row>
    <row r="437" spans="2:44" x14ac:dyDescent="0.25">
      <c r="B437" s="178" t="s">
        <v>1130</v>
      </c>
      <c r="C437" s="179" t="s">
        <v>1131</v>
      </c>
      <c r="D4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0">
        <f t="shared" si="904"/>
        <v>0</v>
      </c>
      <c r="G437" s="180"/>
      <c r="H437" s="180">
        <f t="shared" si="905"/>
        <v>0</v>
      </c>
      <c r="I437" s="180"/>
      <c r="J437" s="180">
        <f t="shared" si="906"/>
        <v>0</v>
      </c>
      <c r="K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0">
        <f t="shared" si="907"/>
        <v>0</v>
      </c>
      <c r="AF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0">
        <f t="shared" si="908"/>
        <v>0</v>
      </c>
      <c r="AJ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0">
        <f t="shared" si="909"/>
        <v>0</v>
      </c>
      <c r="AN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0">
        <f t="shared" si="910"/>
        <v>0</v>
      </c>
      <c r="AR437" s="180">
        <f t="shared" si="911"/>
        <v>0</v>
      </c>
    </row>
    <row r="438" spans="2:44" x14ac:dyDescent="0.25">
      <c r="B438" s="178" t="s">
        <v>1132</v>
      </c>
      <c r="C438" s="179" t="s">
        <v>1133</v>
      </c>
      <c r="D4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0">
        <f t="shared" si="904"/>
        <v>0</v>
      </c>
      <c r="G438" s="180"/>
      <c r="H438" s="180">
        <f t="shared" si="905"/>
        <v>0</v>
      </c>
      <c r="I438" s="180"/>
      <c r="J438" s="180">
        <f t="shared" si="906"/>
        <v>0</v>
      </c>
      <c r="K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0">
        <f t="shared" si="907"/>
        <v>0</v>
      </c>
      <c r="AF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0">
        <f t="shared" si="908"/>
        <v>0</v>
      </c>
      <c r="AJ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0">
        <f t="shared" si="909"/>
        <v>0</v>
      </c>
      <c r="AN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0">
        <f t="shared" si="910"/>
        <v>0</v>
      </c>
      <c r="AR438" s="180">
        <f t="shared" si="911"/>
        <v>0</v>
      </c>
    </row>
    <row r="439" spans="2:44" x14ac:dyDescent="0.25">
      <c r="B439" s="178" t="s">
        <v>1134</v>
      </c>
      <c r="C439" s="179" t="s">
        <v>1135</v>
      </c>
      <c r="D4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0">
        <f t="shared" si="904"/>
        <v>0</v>
      </c>
      <c r="G439" s="180"/>
      <c r="H439" s="180">
        <f t="shared" si="905"/>
        <v>0</v>
      </c>
      <c r="I439" s="180"/>
      <c r="J439" s="180">
        <f t="shared" si="906"/>
        <v>0</v>
      </c>
      <c r="K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0">
        <f t="shared" si="907"/>
        <v>0</v>
      </c>
      <c r="AF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0">
        <f t="shared" si="908"/>
        <v>0</v>
      </c>
      <c r="AJ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0">
        <f t="shared" si="909"/>
        <v>0</v>
      </c>
      <c r="AN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0">
        <f t="shared" si="910"/>
        <v>0</v>
      </c>
      <c r="AR439" s="180">
        <f t="shared" si="911"/>
        <v>0</v>
      </c>
    </row>
    <row r="440" spans="2:44" x14ac:dyDescent="0.25">
      <c r="B440" s="178" t="s">
        <v>1136</v>
      </c>
      <c r="C440" s="179" t="s">
        <v>1137</v>
      </c>
      <c r="D4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0">
        <f t="shared" si="904"/>
        <v>0</v>
      </c>
      <c r="G440" s="180"/>
      <c r="H440" s="180">
        <f t="shared" si="905"/>
        <v>0</v>
      </c>
      <c r="I440" s="180"/>
      <c r="J440" s="180">
        <f t="shared" si="906"/>
        <v>0</v>
      </c>
      <c r="K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0">
        <f t="shared" si="907"/>
        <v>0</v>
      </c>
      <c r="AF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0">
        <f t="shared" si="908"/>
        <v>0</v>
      </c>
      <c r="AJ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0">
        <f t="shared" si="909"/>
        <v>0</v>
      </c>
      <c r="AN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0">
        <f t="shared" si="910"/>
        <v>0</v>
      </c>
      <c r="AR440" s="180">
        <f t="shared" si="911"/>
        <v>0</v>
      </c>
    </row>
    <row r="441" spans="2:44" x14ac:dyDescent="0.25">
      <c r="B441" s="178" t="s">
        <v>1138</v>
      </c>
      <c r="C441" s="179" t="s">
        <v>1139</v>
      </c>
      <c r="D4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0">
        <f t="shared" si="904"/>
        <v>0</v>
      </c>
      <c r="G441" s="180"/>
      <c r="H441" s="180">
        <f t="shared" si="905"/>
        <v>0</v>
      </c>
      <c r="I441" s="180"/>
      <c r="J441" s="180">
        <f t="shared" si="906"/>
        <v>0</v>
      </c>
      <c r="K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0">
        <f t="shared" si="907"/>
        <v>0</v>
      </c>
      <c r="AF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0">
        <f t="shared" si="908"/>
        <v>0</v>
      </c>
      <c r="AJ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0">
        <f t="shared" si="909"/>
        <v>0</v>
      </c>
      <c r="AN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0">
        <f t="shared" si="910"/>
        <v>0</v>
      </c>
      <c r="AR441" s="180">
        <f t="shared" si="911"/>
        <v>0</v>
      </c>
    </row>
    <row r="442" spans="2:44" x14ac:dyDescent="0.25">
      <c r="B442" s="178" t="s">
        <v>1140</v>
      </c>
      <c r="C442" s="179" t="s">
        <v>1141</v>
      </c>
      <c r="D4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0">
        <f t="shared" si="904"/>
        <v>0</v>
      </c>
      <c r="G442" s="180"/>
      <c r="H442" s="180">
        <f t="shared" si="905"/>
        <v>0</v>
      </c>
      <c r="I442" s="180"/>
      <c r="J442" s="180">
        <f t="shared" si="906"/>
        <v>0</v>
      </c>
      <c r="K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0">
        <f t="shared" si="907"/>
        <v>0</v>
      </c>
      <c r="AF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0">
        <f t="shared" si="908"/>
        <v>0</v>
      </c>
      <c r="AJ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0">
        <f t="shared" si="909"/>
        <v>0</v>
      </c>
      <c r="AN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0">
        <f t="shared" si="910"/>
        <v>0</v>
      </c>
      <c r="AR442" s="180">
        <f t="shared" si="911"/>
        <v>0</v>
      </c>
    </row>
    <row r="443" spans="2:44" x14ac:dyDescent="0.25">
      <c r="B443" s="178" t="s">
        <v>1142</v>
      </c>
      <c r="C443" s="179" t="s">
        <v>1143</v>
      </c>
      <c r="D4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0">
        <f t="shared" si="904"/>
        <v>0</v>
      </c>
      <c r="G443" s="180"/>
      <c r="H443" s="180">
        <f t="shared" si="905"/>
        <v>0</v>
      </c>
      <c r="I443" s="180"/>
      <c r="J443" s="180">
        <f t="shared" si="906"/>
        <v>0</v>
      </c>
      <c r="K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0">
        <f t="shared" si="907"/>
        <v>0</v>
      </c>
      <c r="AF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0">
        <f t="shared" si="908"/>
        <v>0</v>
      </c>
      <c r="AJ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0">
        <f t="shared" si="909"/>
        <v>0</v>
      </c>
      <c r="AN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0">
        <f t="shared" si="910"/>
        <v>0</v>
      </c>
      <c r="AR443" s="180">
        <f t="shared" si="911"/>
        <v>0</v>
      </c>
    </row>
    <row r="444" spans="2:44" x14ac:dyDescent="0.25">
      <c r="B444" s="178" t="s">
        <v>1144</v>
      </c>
      <c r="C444" s="179" t="s">
        <v>1145</v>
      </c>
      <c r="D4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0">
        <f t="shared" si="904"/>
        <v>0</v>
      </c>
      <c r="G444" s="180"/>
      <c r="H444" s="180">
        <f t="shared" si="905"/>
        <v>0</v>
      </c>
      <c r="I444" s="180"/>
      <c r="J444" s="180">
        <f t="shared" si="906"/>
        <v>0</v>
      </c>
      <c r="K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0">
        <f t="shared" si="907"/>
        <v>0</v>
      </c>
      <c r="AF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0">
        <f t="shared" si="908"/>
        <v>0</v>
      </c>
      <c r="AJ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0">
        <f t="shared" si="909"/>
        <v>0</v>
      </c>
      <c r="AN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0">
        <f t="shared" si="910"/>
        <v>0</v>
      </c>
      <c r="AR444" s="180">
        <f t="shared" si="911"/>
        <v>0</v>
      </c>
    </row>
    <row r="445" spans="2:44" x14ac:dyDescent="0.25">
      <c r="B445" s="178" t="s">
        <v>1146</v>
      </c>
      <c r="C445" s="179" t="s">
        <v>1147</v>
      </c>
      <c r="D4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0">
        <f>D445+E445</f>
        <v>0</v>
      </c>
      <c r="G445" s="180"/>
      <c r="H445" s="180">
        <f>F445-G445</f>
        <v>0</v>
      </c>
      <c r="I445" s="180"/>
      <c r="J445" s="180">
        <f>F445-I445</f>
        <v>0</v>
      </c>
      <c r="K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0">
        <f>AB445+AC445+AD445</f>
        <v>0</v>
      </c>
      <c r="AF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0">
        <f>AF445+AG445+AH445</f>
        <v>0</v>
      </c>
      <c r="AJ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0">
        <f>AJ445+AK445+AL445</f>
        <v>0</v>
      </c>
      <c r="AN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0">
        <f>AN445+AO445+AP445</f>
        <v>0</v>
      </c>
      <c r="AR445" s="180">
        <f>AE445+AI445+AM445+AQ445</f>
        <v>0</v>
      </c>
    </row>
    <row r="446" spans="2:44" x14ac:dyDescent="0.25">
      <c r="B446" s="178" t="s">
        <v>1148</v>
      </c>
      <c r="C446" s="179" t="s">
        <v>1149</v>
      </c>
      <c r="D4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0">
        <f>D446+E446</f>
        <v>0</v>
      </c>
      <c r="G446" s="180"/>
      <c r="H446" s="180">
        <f>F446-G446</f>
        <v>0</v>
      </c>
      <c r="I446" s="180"/>
      <c r="J446" s="180">
        <f>F446-I446</f>
        <v>0</v>
      </c>
      <c r="K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0">
        <f>AB446+AC446+AD446</f>
        <v>0</v>
      </c>
      <c r="AF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0">
        <f>AF446+AG446+AH446</f>
        <v>0</v>
      </c>
      <c r="AJ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0">
        <f>AJ446+AK446+AL446</f>
        <v>0</v>
      </c>
      <c r="AN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0">
        <f>AN446+AO446+AP446</f>
        <v>0</v>
      </c>
      <c r="AR446" s="180">
        <f>AE446+AI446+AM446+AQ446</f>
        <v>0</v>
      </c>
    </row>
    <row r="447" spans="2:44" x14ac:dyDescent="0.25">
      <c r="B447" s="178" t="s">
        <v>1150</v>
      </c>
      <c r="C447" s="179" t="s">
        <v>1151</v>
      </c>
      <c r="D4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0">
        <f>D447+E447</f>
        <v>0</v>
      </c>
      <c r="G447" s="180"/>
      <c r="H447" s="180">
        <f>F447-G447</f>
        <v>0</v>
      </c>
      <c r="I447" s="180"/>
      <c r="J447" s="180">
        <f>F447-I447</f>
        <v>0</v>
      </c>
      <c r="K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0">
        <f>AB447+AC447+AD447</f>
        <v>0</v>
      </c>
      <c r="AF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0">
        <f>AF447+AG447+AH447</f>
        <v>0</v>
      </c>
      <c r="AJ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0">
        <f>AJ447+AK447+AL447</f>
        <v>0</v>
      </c>
      <c r="AN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0">
        <f>AN447+AO447+AP447</f>
        <v>0</v>
      </c>
      <c r="AR447" s="180">
        <f>AE447+AI447+AM447+AQ447</f>
        <v>0</v>
      </c>
    </row>
    <row r="448" spans="2:44" x14ac:dyDescent="0.25">
      <c r="B448" s="178" t="s">
        <v>1152</v>
      </c>
      <c r="C448" s="179" t="s">
        <v>1153</v>
      </c>
      <c r="D4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0">
        <f>D448+E448</f>
        <v>0</v>
      </c>
      <c r="G448" s="180"/>
      <c r="H448" s="180">
        <f>F448-G448</f>
        <v>0</v>
      </c>
      <c r="I448" s="180"/>
      <c r="J448" s="180">
        <f>F448-I448</f>
        <v>0</v>
      </c>
      <c r="K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0">
        <f>AB448+AC448+AD448</f>
        <v>0</v>
      </c>
      <c r="AF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0">
        <f>AF448+AG448+AH448</f>
        <v>0</v>
      </c>
      <c r="AJ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0">
        <f>AJ448+AK448+AL448</f>
        <v>0</v>
      </c>
      <c r="AN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0">
        <f>AN448+AO448+AP448</f>
        <v>0</v>
      </c>
      <c r="AR448" s="180">
        <f>AE448+AI448+AM448+AQ448</f>
        <v>0</v>
      </c>
    </row>
    <row r="449" spans="2:44" x14ac:dyDescent="0.25">
      <c r="B449" s="178" t="s">
        <v>1154</v>
      </c>
      <c r="C449" s="179" t="s">
        <v>1155</v>
      </c>
      <c r="D4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0">
        <f t="shared" ref="F449:F452" si="912">D449+E449</f>
        <v>0</v>
      </c>
      <c r="G449" s="180"/>
      <c r="H449" s="180">
        <f t="shared" ref="H449:H452" si="913">F449-G449</f>
        <v>0</v>
      </c>
      <c r="I449" s="180"/>
      <c r="J449" s="180">
        <f t="shared" ref="J449:J452" si="914">F449-I449</f>
        <v>0</v>
      </c>
      <c r="K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0">
        <f t="shared" ref="AE449:AE452" si="915">AB449+AC449+AD449</f>
        <v>0</v>
      </c>
      <c r="AF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0">
        <f t="shared" ref="AI449:AI452" si="916">AF449+AG449+AH449</f>
        <v>0</v>
      </c>
      <c r="AJ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0">
        <f t="shared" ref="AM449:AM452" si="917">AJ449+AK449+AL449</f>
        <v>0</v>
      </c>
      <c r="AN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0">
        <f t="shared" ref="AQ449:AQ452" si="918">AN449+AO449+AP449</f>
        <v>0</v>
      </c>
      <c r="AR449" s="180">
        <f t="shared" ref="AR449:AR452" si="919">AE449+AI449+AM449+AQ449</f>
        <v>0</v>
      </c>
    </row>
    <row r="450" spans="2:44" x14ac:dyDescent="0.25">
      <c r="B450" s="178" t="s">
        <v>1156</v>
      </c>
      <c r="C450" s="179" t="s">
        <v>1157</v>
      </c>
      <c r="D4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0">
        <f t="shared" si="912"/>
        <v>0</v>
      </c>
      <c r="G450" s="180"/>
      <c r="H450" s="180">
        <f t="shared" si="913"/>
        <v>0</v>
      </c>
      <c r="I450" s="180"/>
      <c r="J450" s="180">
        <f t="shared" si="914"/>
        <v>0</v>
      </c>
      <c r="K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0">
        <f t="shared" si="915"/>
        <v>0</v>
      </c>
      <c r="AF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0">
        <f t="shared" si="916"/>
        <v>0</v>
      </c>
      <c r="AJ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0">
        <f t="shared" si="917"/>
        <v>0</v>
      </c>
      <c r="AN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0">
        <f t="shared" si="918"/>
        <v>0</v>
      </c>
      <c r="AR450" s="180">
        <f t="shared" si="919"/>
        <v>0</v>
      </c>
    </row>
    <row r="451" spans="2:44" x14ac:dyDescent="0.25">
      <c r="B451" s="178" t="s">
        <v>1158</v>
      </c>
      <c r="C451" s="179" t="s">
        <v>1159</v>
      </c>
      <c r="D4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0">
        <f t="shared" si="912"/>
        <v>0</v>
      </c>
      <c r="G451" s="180"/>
      <c r="H451" s="180">
        <f t="shared" si="913"/>
        <v>0</v>
      </c>
      <c r="I451" s="180"/>
      <c r="J451" s="180">
        <f t="shared" si="914"/>
        <v>0</v>
      </c>
      <c r="K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0">
        <f t="shared" si="915"/>
        <v>0</v>
      </c>
      <c r="AF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0">
        <f t="shared" si="916"/>
        <v>0</v>
      </c>
      <c r="AJ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0">
        <f t="shared" si="917"/>
        <v>0</v>
      </c>
      <c r="AN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0">
        <f t="shared" si="918"/>
        <v>0</v>
      </c>
      <c r="AR451" s="180">
        <f t="shared" si="919"/>
        <v>0</v>
      </c>
    </row>
    <row r="452" spans="2:44" x14ac:dyDescent="0.25">
      <c r="B452" s="178" t="s">
        <v>1160</v>
      </c>
      <c r="C452" s="179" t="s">
        <v>1161</v>
      </c>
      <c r="D4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0">
        <f t="shared" si="912"/>
        <v>0</v>
      </c>
      <c r="G452" s="180"/>
      <c r="H452" s="180">
        <f t="shared" si="913"/>
        <v>0</v>
      </c>
      <c r="I452" s="180"/>
      <c r="J452" s="180">
        <f t="shared" si="914"/>
        <v>0</v>
      </c>
      <c r="K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0">
        <f t="shared" si="915"/>
        <v>0</v>
      </c>
      <c r="AF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0">
        <f t="shared" si="916"/>
        <v>0</v>
      </c>
      <c r="AJ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0">
        <f t="shared" si="917"/>
        <v>0</v>
      </c>
      <c r="AN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0">
        <f t="shared" si="918"/>
        <v>0</v>
      </c>
      <c r="AR452" s="180">
        <f t="shared" si="919"/>
        <v>0</v>
      </c>
    </row>
    <row r="453" spans="2:44" x14ac:dyDescent="0.25">
      <c r="B453" s="178" t="s">
        <v>355</v>
      </c>
      <c r="C453" s="179" t="s">
        <v>223</v>
      </c>
      <c r="D4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0">
        <f t="shared" si="880"/>
        <v>0</v>
      </c>
      <c r="G453" s="180"/>
      <c r="H453" s="180">
        <f t="shared" si="881"/>
        <v>0</v>
      </c>
      <c r="I453" s="180"/>
      <c r="J453" s="180">
        <f t="shared" si="882"/>
        <v>0</v>
      </c>
      <c r="K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0">
        <f t="shared" si="883"/>
        <v>0</v>
      </c>
      <c r="AF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0">
        <f t="shared" si="884"/>
        <v>0</v>
      </c>
      <c r="AJ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0">
        <f t="shared" si="885"/>
        <v>0</v>
      </c>
      <c r="AN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0">
        <f t="shared" si="886"/>
        <v>0</v>
      </c>
      <c r="AR453" s="180">
        <f t="shared" si="887"/>
        <v>0</v>
      </c>
    </row>
    <row r="454" spans="2:44" x14ac:dyDescent="0.25">
      <c r="B454" s="178" t="s">
        <v>1162</v>
      </c>
      <c r="C454" s="179" t="s">
        <v>1163</v>
      </c>
      <c r="D4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0">
        <f t="shared" ref="F454:F456" si="920">D454+E454</f>
        <v>0</v>
      </c>
      <c r="G454" s="180"/>
      <c r="H454" s="180">
        <f t="shared" ref="H454:H456" si="921">F454-G454</f>
        <v>0</v>
      </c>
      <c r="I454" s="180"/>
      <c r="J454" s="180">
        <f t="shared" ref="J454:J456" si="922">F454-I454</f>
        <v>0</v>
      </c>
      <c r="K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0">
        <f t="shared" ref="AE454:AE456" si="923">AB454+AC454+AD454</f>
        <v>0</v>
      </c>
      <c r="AF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0">
        <f t="shared" ref="AI454:AI456" si="924">AF454+AG454+AH454</f>
        <v>0</v>
      </c>
      <c r="AJ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0">
        <f t="shared" ref="AM454:AM456" si="925">AJ454+AK454+AL454</f>
        <v>0</v>
      </c>
      <c r="AN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0">
        <f t="shared" ref="AQ454:AQ456" si="926">AN454+AO454+AP454</f>
        <v>0</v>
      </c>
      <c r="AR454" s="180">
        <f t="shared" ref="AR454:AR456" si="927">AE454+AI454+AM454+AQ454</f>
        <v>0</v>
      </c>
    </row>
    <row r="455" spans="2:44" x14ac:dyDescent="0.25">
      <c r="B455" s="178" t="s">
        <v>1164</v>
      </c>
      <c r="C455" s="179" t="s">
        <v>1165</v>
      </c>
      <c r="D4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0">
        <f t="shared" si="920"/>
        <v>0</v>
      </c>
      <c r="G455" s="180"/>
      <c r="H455" s="180">
        <f t="shared" si="921"/>
        <v>0</v>
      </c>
      <c r="I455" s="180"/>
      <c r="J455" s="180">
        <f t="shared" si="922"/>
        <v>0</v>
      </c>
      <c r="K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0">
        <f t="shared" si="923"/>
        <v>0</v>
      </c>
      <c r="AF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0">
        <f t="shared" si="924"/>
        <v>0</v>
      </c>
      <c r="AJ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0">
        <f t="shared" si="925"/>
        <v>0</v>
      </c>
      <c r="AN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0">
        <f t="shared" si="926"/>
        <v>0</v>
      </c>
      <c r="AR455" s="180">
        <f t="shared" si="927"/>
        <v>0</v>
      </c>
    </row>
    <row r="456" spans="2:44" x14ac:dyDescent="0.25">
      <c r="B456" s="178" t="s">
        <v>1166</v>
      </c>
      <c r="C456" s="179" t="s">
        <v>1167</v>
      </c>
      <c r="D4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0">
        <f t="shared" si="920"/>
        <v>0</v>
      </c>
      <c r="G456" s="180"/>
      <c r="H456" s="180">
        <f t="shared" si="921"/>
        <v>0</v>
      </c>
      <c r="I456" s="180"/>
      <c r="J456" s="180">
        <f t="shared" si="922"/>
        <v>0</v>
      </c>
      <c r="K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0">
        <f t="shared" si="923"/>
        <v>0</v>
      </c>
      <c r="AF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0">
        <f t="shared" si="924"/>
        <v>0</v>
      </c>
      <c r="AJ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0">
        <f t="shared" si="925"/>
        <v>0</v>
      </c>
      <c r="AN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0">
        <f t="shared" si="926"/>
        <v>0</v>
      </c>
      <c r="AR456" s="180">
        <f t="shared" si="927"/>
        <v>0</v>
      </c>
    </row>
    <row r="457" spans="2:44" x14ac:dyDescent="0.25">
      <c r="B457" s="178" t="s">
        <v>1168</v>
      </c>
      <c r="C457" s="179" t="s">
        <v>1169</v>
      </c>
      <c r="D4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0">
        <f t="shared" si="830"/>
        <v>0</v>
      </c>
      <c r="G457" s="180"/>
      <c r="H457" s="180">
        <f t="shared" si="623"/>
        <v>0</v>
      </c>
      <c r="I457" s="180"/>
      <c r="J457" s="180">
        <f t="shared" si="624"/>
        <v>0</v>
      </c>
      <c r="K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0">
        <f t="shared" si="628"/>
        <v>0</v>
      </c>
      <c r="AF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0">
        <f t="shared" si="629"/>
        <v>0</v>
      </c>
      <c r="AJ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0">
        <f t="shared" si="630"/>
        <v>0</v>
      </c>
      <c r="AN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0">
        <f t="shared" si="631"/>
        <v>0</v>
      </c>
      <c r="AR457" s="180">
        <f t="shared" si="632"/>
        <v>0</v>
      </c>
    </row>
    <row r="458" spans="2:44" x14ac:dyDescent="0.25">
      <c r="B458" s="178" t="s">
        <v>1170</v>
      </c>
      <c r="C458" s="179" t="s">
        <v>1171</v>
      </c>
      <c r="D4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0">
        <f t="shared" si="830"/>
        <v>0</v>
      </c>
      <c r="G458" s="180"/>
      <c r="H458" s="180">
        <f t="shared" si="623"/>
        <v>0</v>
      </c>
      <c r="I458" s="180"/>
      <c r="J458" s="180">
        <f t="shared" si="624"/>
        <v>0</v>
      </c>
      <c r="K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0">
        <f t="shared" si="628"/>
        <v>0</v>
      </c>
      <c r="AF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0">
        <f t="shared" si="629"/>
        <v>0</v>
      </c>
      <c r="AJ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0">
        <f t="shared" si="630"/>
        <v>0</v>
      </c>
      <c r="AN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0">
        <f t="shared" si="631"/>
        <v>0</v>
      </c>
      <c r="AR458" s="180">
        <f t="shared" si="632"/>
        <v>0</v>
      </c>
    </row>
    <row r="459" spans="2:44" x14ac:dyDescent="0.25">
      <c r="B459" s="187" t="s">
        <v>356</v>
      </c>
      <c r="C459" s="188" t="s">
        <v>224</v>
      </c>
      <c r="D459" s="189">
        <f>SUM(D460:D466)</f>
        <v>0</v>
      </c>
      <c r="E459" s="189">
        <f>SUM(E460:E466)</f>
        <v>0</v>
      </c>
      <c r="F459" s="189">
        <f t="shared" si="830"/>
        <v>0</v>
      </c>
      <c r="G459" s="189">
        <f>SUM(G460:G466)</f>
        <v>0</v>
      </c>
      <c r="H459" s="189">
        <f t="shared" si="623"/>
        <v>0</v>
      </c>
      <c r="I459" s="189">
        <f>SUM(I460:I466)</f>
        <v>0</v>
      </c>
      <c r="J459" s="189">
        <f t="shared" si="624"/>
        <v>0</v>
      </c>
      <c r="K459" s="189">
        <f t="shared" ref="K459:AD459" si="928">SUM(K460:K466)</f>
        <v>0</v>
      </c>
      <c r="L459" s="189">
        <f t="shared" si="928"/>
        <v>0</v>
      </c>
      <c r="M459" s="189">
        <f t="shared" si="928"/>
        <v>0</v>
      </c>
      <c r="N459" s="189">
        <f t="shared" si="928"/>
        <v>0</v>
      </c>
      <c r="O459" s="189">
        <f t="shared" si="928"/>
        <v>0</v>
      </c>
      <c r="P459" s="189">
        <f t="shared" ref="P459:Q459" si="929">SUM(P460:P466)</f>
        <v>0</v>
      </c>
      <c r="Q459" s="189">
        <f t="shared" si="929"/>
        <v>0</v>
      </c>
      <c r="R459" s="189">
        <f t="shared" si="928"/>
        <v>0</v>
      </c>
      <c r="S459" s="189">
        <f t="shared" si="928"/>
        <v>0</v>
      </c>
      <c r="T459" s="189">
        <f t="shared" ref="T459" si="930">SUM(T460:T466)</f>
        <v>0</v>
      </c>
      <c r="U459" s="189">
        <f t="shared" si="928"/>
        <v>0</v>
      </c>
      <c r="V459" s="189">
        <f t="shared" si="928"/>
        <v>0</v>
      </c>
      <c r="W459" s="189">
        <f t="shared" ref="W459" si="931">SUM(W460:W466)</f>
        <v>0</v>
      </c>
      <c r="X459" s="189">
        <f t="shared" si="928"/>
        <v>0</v>
      </c>
      <c r="Y459" s="189">
        <f t="shared" ref="Y459:Z459" si="932">SUM(Y460:Y466)</f>
        <v>0</v>
      </c>
      <c r="Z459" s="189">
        <f t="shared" si="932"/>
        <v>0</v>
      </c>
      <c r="AA459" s="189">
        <f t="shared" si="928"/>
        <v>0</v>
      </c>
      <c r="AB459" s="189">
        <f t="shared" si="928"/>
        <v>0</v>
      </c>
      <c r="AC459" s="189">
        <f t="shared" si="928"/>
        <v>0</v>
      </c>
      <c r="AD459" s="189">
        <f t="shared" si="928"/>
        <v>0</v>
      </c>
      <c r="AE459" s="189">
        <f t="shared" si="628"/>
        <v>0</v>
      </c>
      <c r="AF459" s="189">
        <f>SUM(AF460:AF466)</f>
        <v>0</v>
      </c>
      <c r="AG459" s="189">
        <f>SUM(AG460:AG466)</f>
        <v>0</v>
      </c>
      <c r="AH459" s="189">
        <f>SUM(AH460:AH466)</f>
        <v>0</v>
      </c>
      <c r="AI459" s="189">
        <f t="shared" si="629"/>
        <v>0</v>
      </c>
      <c r="AJ459" s="189">
        <f>SUM(AJ460:AJ466)</f>
        <v>0</v>
      </c>
      <c r="AK459" s="189">
        <f>SUM(AK460:AK466)</f>
        <v>0</v>
      </c>
      <c r="AL459" s="189">
        <f>SUM(AL460:AL466)</f>
        <v>0</v>
      </c>
      <c r="AM459" s="189">
        <f t="shared" si="630"/>
        <v>0</v>
      </c>
      <c r="AN459" s="189">
        <f>SUM(AN460:AN466)</f>
        <v>0</v>
      </c>
      <c r="AO459" s="189">
        <f>SUM(AO460:AO466)</f>
        <v>0</v>
      </c>
      <c r="AP459" s="189">
        <f>SUM(AP460:AP466)</f>
        <v>0</v>
      </c>
      <c r="AQ459" s="189">
        <f t="shared" si="631"/>
        <v>0</v>
      </c>
      <c r="AR459" s="189">
        <f t="shared" si="632"/>
        <v>0</v>
      </c>
    </row>
    <row r="460" spans="2:44" x14ac:dyDescent="0.25">
      <c r="B460" s="178" t="s">
        <v>357</v>
      </c>
      <c r="C460" s="179" t="s">
        <v>225</v>
      </c>
      <c r="D4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0">
        <f t="shared" ref="F460:F462" si="933">D460+E460</f>
        <v>0</v>
      </c>
      <c r="G460" s="180"/>
      <c r="H460" s="180">
        <f t="shared" ref="H460:H462" si="934">F460-G460</f>
        <v>0</v>
      </c>
      <c r="I460" s="180"/>
      <c r="J460" s="180">
        <f t="shared" ref="J460:J462" si="935">F460-I460</f>
        <v>0</v>
      </c>
      <c r="K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0">
        <f t="shared" ref="AE460:AE462" si="936">AB460+AC460+AD460</f>
        <v>0</v>
      </c>
      <c r="AF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0">
        <f t="shared" ref="AI460:AI462" si="937">AF460+AG460+AH460</f>
        <v>0</v>
      </c>
      <c r="AJ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0">
        <f t="shared" ref="AM460:AM462" si="938">AJ460+AK460+AL460</f>
        <v>0</v>
      </c>
      <c r="AN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0">
        <f t="shared" ref="AQ460:AQ462" si="939">AN460+AO460+AP460</f>
        <v>0</v>
      </c>
      <c r="AR460" s="180">
        <f t="shared" ref="AR460:AR462" si="940">AE460+AI460+AM460+AQ460</f>
        <v>0</v>
      </c>
    </row>
    <row r="461" spans="2:44" x14ac:dyDescent="0.25">
      <c r="B461" s="178" t="s">
        <v>1172</v>
      </c>
      <c r="C461" s="179" t="s">
        <v>1173</v>
      </c>
      <c r="D4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0">
        <f t="shared" si="933"/>
        <v>0</v>
      </c>
      <c r="G461" s="180"/>
      <c r="H461" s="180">
        <f t="shared" si="934"/>
        <v>0</v>
      </c>
      <c r="I461" s="180"/>
      <c r="J461" s="180">
        <f t="shared" si="935"/>
        <v>0</v>
      </c>
      <c r="K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0">
        <f t="shared" si="936"/>
        <v>0</v>
      </c>
      <c r="AF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0">
        <f t="shared" si="937"/>
        <v>0</v>
      </c>
      <c r="AJ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0">
        <f t="shared" si="938"/>
        <v>0</v>
      </c>
      <c r="AN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0">
        <f t="shared" si="939"/>
        <v>0</v>
      </c>
      <c r="AR461" s="180">
        <f t="shared" si="940"/>
        <v>0</v>
      </c>
    </row>
    <row r="462" spans="2:44" x14ac:dyDescent="0.25">
      <c r="B462" s="178" t="s">
        <v>1174</v>
      </c>
      <c r="C462" s="179" t="s">
        <v>1175</v>
      </c>
      <c r="D4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0">
        <f t="shared" si="933"/>
        <v>0</v>
      </c>
      <c r="G462" s="180"/>
      <c r="H462" s="180">
        <f t="shared" si="934"/>
        <v>0</v>
      </c>
      <c r="I462" s="180"/>
      <c r="J462" s="180">
        <f t="shared" si="935"/>
        <v>0</v>
      </c>
      <c r="K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0">
        <f t="shared" si="936"/>
        <v>0</v>
      </c>
      <c r="AF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0">
        <f t="shared" si="937"/>
        <v>0</v>
      </c>
      <c r="AJ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0">
        <f t="shared" si="938"/>
        <v>0</v>
      </c>
      <c r="AN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0">
        <f t="shared" si="939"/>
        <v>0</v>
      </c>
      <c r="AR462" s="180">
        <f t="shared" si="940"/>
        <v>0</v>
      </c>
    </row>
    <row r="463" spans="2:44" x14ac:dyDescent="0.25">
      <c r="B463" s="178" t="s">
        <v>1176</v>
      </c>
      <c r="C463" s="179" t="s">
        <v>1177</v>
      </c>
      <c r="D4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0">
        <f t="shared" si="830"/>
        <v>0</v>
      </c>
      <c r="G463" s="180"/>
      <c r="H463" s="180">
        <f t="shared" si="623"/>
        <v>0</v>
      </c>
      <c r="I463" s="180"/>
      <c r="J463" s="180">
        <f t="shared" si="624"/>
        <v>0</v>
      </c>
      <c r="K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0">
        <f t="shared" si="628"/>
        <v>0</v>
      </c>
      <c r="AF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0">
        <f t="shared" si="629"/>
        <v>0</v>
      </c>
      <c r="AJ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0">
        <f t="shared" si="630"/>
        <v>0</v>
      </c>
      <c r="AN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0">
        <f t="shared" si="631"/>
        <v>0</v>
      </c>
      <c r="AR463" s="180">
        <f t="shared" si="632"/>
        <v>0</v>
      </c>
    </row>
    <row r="464" spans="2:44" x14ac:dyDescent="0.25">
      <c r="B464" s="178" t="s">
        <v>1178</v>
      </c>
      <c r="C464" s="179" t="s">
        <v>1179</v>
      </c>
      <c r="D4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0">
        <f t="shared" ref="F464" si="941">D464+E464</f>
        <v>0</v>
      </c>
      <c r="G464" s="180"/>
      <c r="H464" s="180">
        <f t="shared" ref="H464" si="942">F464-G464</f>
        <v>0</v>
      </c>
      <c r="I464" s="180"/>
      <c r="J464" s="180">
        <f t="shared" ref="J464" si="943">F464-I464</f>
        <v>0</v>
      </c>
      <c r="K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0">
        <f t="shared" ref="AE464" si="944">AB464+AC464+AD464</f>
        <v>0</v>
      </c>
      <c r="AF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0">
        <f t="shared" ref="AI464" si="945">AF464+AG464+AH464</f>
        <v>0</v>
      </c>
      <c r="AJ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0">
        <f t="shared" ref="AM464" si="946">AJ464+AK464+AL464</f>
        <v>0</v>
      </c>
      <c r="AN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0">
        <f t="shared" ref="AQ464" si="947">AN464+AO464+AP464</f>
        <v>0</v>
      </c>
      <c r="AR464" s="180">
        <f t="shared" ref="AR464" si="948">AE464+AI464+AM464+AQ464</f>
        <v>0</v>
      </c>
    </row>
    <row r="465" spans="2:44" x14ac:dyDescent="0.25">
      <c r="B465" s="178" t="s">
        <v>1180</v>
      </c>
      <c r="C465" s="179" t="s">
        <v>1181</v>
      </c>
      <c r="D4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0">
        <f t="shared" ref="F465" si="949">D465+E465</f>
        <v>0</v>
      </c>
      <c r="G465" s="180"/>
      <c r="H465" s="180">
        <f t="shared" ref="H465" si="950">F465-G465</f>
        <v>0</v>
      </c>
      <c r="I465" s="180"/>
      <c r="J465" s="180">
        <f t="shared" ref="J465" si="951">F465-I465</f>
        <v>0</v>
      </c>
      <c r="K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0">
        <f t="shared" ref="AE465" si="952">AB465+AC465+AD465</f>
        <v>0</v>
      </c>
      <c r="AF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0">
        <f t="shared" ref="AI465" si="953">AF465+AG465+AH465</f>
        <v>0</v>
      </c>
      <c r="AJ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0">
        <f t="shared" ref="AM465" si="954">AJ465+AK465+AL465</f>
        <v>0</v>
      </c>
      <c r="AN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0">
        <f t="shared" ref="AQ465" si="955">AN465+AO465+AP465</f>
        <v>0</v>
      </c>
      <c r="AR465" s="180">
        <f t="shared" ref="AR465" si="956">AE465+AI465+AM465+AQ465</f>
        <v>0</v>
      </c>
    </row>
    <row r="466" spans="2:44" x14ac:dyDescent="0.25">
      <c r="B466" s="178" t="s">
        <v>1182</v>
      </c>
      <c r="C466" s="179" t="s">
        <v>1183</v>
      </c>
      <c r="D4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0">
        <f t="shared" si="830"/>
        <v>0</v>
      </c>
      <c r="G466" s="180"/>
      <c r="H466" s="180">
        <f t="shared" si="623"/>
        <v>0</v>
      </c>
      <c r="I466" s="180"/>
      <c r="J466" s="180">
        <f t="shared" si="624"/>
        <v>0</v>
      </c>
      <c r="K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0">
        <f t="shared" si="628"/>
        <v>0</v>
      </c>
      <c r="AF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0">
        <f t="shared" si="629"/>
        <v>0</v>
      </c>
      <c r="AJ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0">
        <f t="shared" si="630"/>
        <v>0</v>
      </c>
      <c r="AN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0">
        <f t="shared" si="631"/>
        <v>0</v>
      </c>
      <c r="AR466" s="180">
        <f t="shared" si="632"/>
        <v>0</v>
      </c>
    </row>
    <row r="467" spans="2:44" x14ac:dyDescent="0.25">
      <c r="B467" s="187" t="s">
        <v>358</v>
      </c>
      <c r="C467" s="188" t="s">
        <v>226</v>
      </c>
      <c r="D467" s="189">
        <f>SUM(D468:D484)</f>
        <v>0</v>
      </c>
      <c r="E467" s="189">
        <f>SUM(E468:E484)</f>
        <v>0</v>
      </c>
      <c r="F467" s="189">
        <f t="shared" si="830"/>
        <v>0</v>
      </c>
      <c r="G467" s="189">
        <f>SUM(G468:G484)</f>
        <v>0</v>
      </c>
      <c r="H467" s="189">
        <f t="shared" si="623"/>
        <v>0</v>
      </c>
      <c r="I467" s="189">
        <f>SUM(I468:I484)</f>
        <v>0</v>
      </c>
      <c r="J467" s="189">
        <f t="shared" si="624"/>
        <v>0</v>
      </c>
      <c r="K467" s="189">
        <f t="shared" ref="K467:AD467" si="957">SUM(K468:K484)</f>
        <v>0</v>
      </c>
      <c r="L467" s="189">
        <f t="shared" si="957"/>
        <v>0</v>
      </c>
      <c r="M467" s="189">
        <f t="shared" si="957"/>
        <v>0</v>
      </c>
      <c r="N467" s="189">
        <f t="shared" si="957"/>
        <v>0</v>
      </c>
      <c r="O467" s="189">
        <f t="shared" si="957"/>
        <v>0</v>
      </c>
      <c r="P467" s="189">
        <f t="shared" si="957"/>
        <v>0</v>
      </c>
      <c r="Q467" s="189">
        <f t="shared" si="957"/>
        <v>0</v>
      </c>
      <c r="R467" s="189">
        <f t="shared" si="957"/>
        <v>0</v>
      </c>
      <c r="S467" s="189">
        <f t="shared" si="957"/>
        <v>0</v>
      </c>
      <c r="T467" s="189">
        <f t="shared" ref="T467" si="958">SUM(T468:T484)</f>
        <v>0</v>
      </c>
      <c r="U467" s="189">
        <f t="shared" si="957"/>
        <v>0</v>
      </c>
      <c r="V467" s="189">
        <f t="shared" si="957"/>
        <v>0</v>
      </c>
      <c r="W467" s="189">
        <f t="shared" si="957"/>
        <v>0</v>
      </c>
      <c r="X467" s="189">
        <f t="shared" si="957"/>
        <v>0</v>
      </c>
      <c r="Y467" s="189">
        <f t="shared" ref="Y467:Z467" si="959">SUM(Y468:Y484)</f>
        <v>0</v>
      </c>
      <c r="Z467" s="189">
        <f t="shared" si="959"/>
        <v>0</v>
      </c>
      <c r="AA467" s="189">
        <f t="shared" si="957"/>
        <v>0</v>
      </c>
      <c r="AB467" s="189">
        <f t="shared" si="957"/>
        <v>0</v>
      </c>
      <c r="AC467" s="189">
        <f t="shared" si="957"/>
        <v>0</v>
      </c>
      <c r="AD467" s="189">
        <f t="shared" si="957"/>
        <v>0</v>
      </c>
      <c r="AE467" s="189">
        <f t="shared" si="628"/>
        <v>0</v>
      </c>
      <c r="AF467" s="189">
        <f>SUM(AF468:AF484)</f>
        <v>0</v>
      </c>
      <c r="AG467" s="189">
        <f>SUM(AG468:AG484)</f>
        <v>0</v>
      </c>
      <c r="AH467" s="189">
        <f>SUM(AH468:AH484)</f>
        <v>0</v>
      </c>
      <c r="AI467" s="189">
        <f t="shared" si="629"/>
        <v>0</v>
      </c>
      <c r="AJ467" s="189">
        <f>SUM(AJ468:AJ484)</f>
        <v>0</v>
      </c>
      <c r="AK467" s="189">
        <f>SUM(AK468:AK484)</f>
        <v>0</v>
      </c>
      <c r="AL467" s="189">
        <f>SUM(AL468:AL484)</f>
        <v>0</v>
      </c>
      <c r="AM467" s="189">
        <f t="shared" si="630"/>
        <v>0</v>
      </c>
      <c r="AN467" s="189">
        <f>SUM(AN468:AN484)</f>
        <v>0</v>
      </c>
      <c r="AO467" s="189">
        <f>SUM(AO468:AO484)</f>
        <v>0</v>
      </c>
      <c r="AP467" s="189">
        <f>SUM(AP468:AP484)</f>
        <v>0</v>
      </c>
      <c r="AQ467" s="189">
        <f t="shared" si="631"/>
        <v>0</v>
      </c>
      <c r="AR467" s="189">
        <f t="shared" si="632"/>
        <v>0</v>
      </c>
    </row>
    <row r="468" spans="2:44" x14ac:dyDescent="0.25">
      <c r="B468" s="178" t="s">
        <v>1184</v>
      </c>
      <c r="C468" s="179" t="s">
        <v>1185</v>
      </c>
      <c r="D4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0">
        <f t="shared" ref="F468" si="960">D468+E468</f>
        <v>0</v>
      </c>
      <c r="G468" s="180"/>
      <c r="H468" s="180">
        <f t="shared" ref="H468" si="961">F468-G468</f>
        <v>0</v>
      </c>
      <c r="I468" s="180"/>
      <c r="J468" s="180">
        <f t="shared" ref="J468" si="962">F468-I468</f>
        <v>0</v>
      </c>
      <c r="K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0">
        <f t="shared" ref="AE468" si="963">AB468+AC468+AD468</f>
        <v>0</v>
      </c>
      <c r="AF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0">
        <f t="shared" ref="AI468" si="964">AF468+AG468+AH468</f>
        <v>0</v>
      </c>
      <c r="AJ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0">
        <f t="shared" ref="AM468" si="965">AJ468+AK468+AL468</f>
        <v>0</v>
      </c>
      <c r="AN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0">
        <f t="shared" ref="AQ468" si="966">AN468+AO468+AP468</f>
        <v>0</v>
      </c>
      <c r="AR468" s="180">
        <f t="shared" ref="AR468" si="967">AE468+AI468+AM468+AQ468</f>
        <v>0</v>
      </c>
    </row>
    <row r="469" spans="2:44" x14ac:dyDescent="0.25">
      <c r="B469" s="178" t="s">
        <v>359</v>
      </c>
      <c r="C469" s="179" t="s">
        <v>227</v>
      </c>
      <c r="D4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0">
        <f>D469+E469</f>
        <v>0</v>
      </c>
      <c r="G469" s="180"/>
      <c r="H469" s="180">
        <f>F469-G469</f>
        <v>0</v>
      </c>
      <c r="I469" s="180"/>
      <c r="J469" s="180">
        <f>F469-I469</f>
        <v>0</v>
      </c>
      <c r="K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0">
        <f>AB469+AC469+AD469</f>
        <v>0</v>
      </c>
      <c r="AF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0">
        <f>AF469+AG469+AH469</f>
        <v>0</v>
      </c>
      <c r="AJ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0">
        <f>AJ469+AK469+AL469</f>
        <v>0</v>
      </c>
      <c r="AN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0">
        <f>AN469+AO469+AP469</f>
        <v>0</v>
      </c>
      <c r="AR469" s="180">
        <f>AE469+AI469+AM469+AQ469</f>
        <v>0</v>
      </c>
    </row>
    <row r="470" spans="2:44" x14ac:dyDescent="0.25">
      <c r="B470" s="178" t="s">
        <v>366</v>
      </c>
      <c r="C470" s="179" t="s">
        <v>232</v>
      </c>
      <c r="D4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0">
        <f>D470+E470</f>
        <v>0</v>
      </c>
      <c r="G470" s="180"/>
      <c r="H470" s="180">
        <f>F470-G470</f>
        <v>0</v>
      </c>
      <c r="I470" s="180"/>
      <c r="J470" s="180">
        <f>F470-I470</f>
        <v>0</v>
      </c>
      <c r="K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0">
        <f>AB470+AC470+AD470</f>
        <v>0</v>
      </c>
      <c r="AF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0">
        <f>AF470+AG470+AH470</f>
        <v>0</v>
      </c>
      <c r="AJ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0">
        <f>AJ470+AK470+AL470</f>
        <v>0</v>
      </c>
      <c r="AN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0">
        <f>AN470+AO470+AP470</f>
        <v>0</v>
      </c>
      <c r="AR470" s="180">
        <f>AE470+AI470+AM470+AQ470</f>
        <v>0</v>
      </c>
    </row>
    <row r="471" spans="2:44" x14ac:dyDescent="0.25">
      <c r="B471" s="178" t="s">
        <v>1186</v>
      </c>
      <c r="C471" s="179" t="s">
        <v>1187</v>
      </c>
      <c r="D4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0">
        <f>D471+E471</f>
        <v>0</v>
      </c>
      <c r="G471" s="180"/>
      <c r="H471" s="180">
        <f>F471-G471</f>
        <v>0</v>
      </c>
      <c r="I471" s="180"/>
      <c r="J471" s="180">
        <f>F471-I471</f>
        <v>0</v>
      </c>
      <c r="K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0">
        <f>AB471+AC471+AD471</f>
        <v>0</v>
      </c>
      <c r="AF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0">
        <f>AF471+AG471+AH471</f>
        <v>0</v>
      </c>
      <c r="AJ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0">
        <f>AJ471+AK471+AL471</f>
        <v>0</v>
      </c>
      <c r="AN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0">
        <f>AN471+AO471+AP471</f>
        <v>0</v>
      </c>
      <c r="AR471" s="180">
        <f>AE471+AI471+AM471+AQ471</f>
        <v>0</v>
      </c>
    </row>
    <row r="472" spans="2:44" x14ac:dyDescent="0.25">
      <c r="B472" s="178" t="s">
        <v>1188</v>
      </c>
      <c r="C472" s="179" t="s">
        <v>1189</v>
      </c>
      <c r="D4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0">
        <f>D472+E472</f>
        <v>0</v>
      </c>
      <c r="G472" s="180"/>
      <c r="H472" s="180">
        <f>F472-G472</f>
        <v>0</v>
      </c>
      <c r="I472" s="180"/>
      <c r="J472" s="180">
        <f>F472-I472</f>
        <v>0</v>
      </c>
      <c r="K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0">
        <f>AB472+AC472+AD472</f>
        <v>0</v>
      </c>
      <c r="AF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0">
        <f>AF472+AG472+AH472</f>
        <v>0</v>
      </c>
      <c r="AJ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0">
        <f>AJ472+AK472+AL472</f>
        <v>0</v>
      </c>
      <c r="AN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0">
        <f>AN472+AO472+AP472</f>
        <v>0</v>
      </c>
      <c r="AR472" s="180">
        <f>AE472+AI472+AM472+AQ472</f>
        <v>0</v>
      </c>
    </row>
    <row r="473" spans="2:44" x14ac:dyDescent="0.25">
      <c r="B473" s="178" t="s">
        <v>1190</v>
      </c>
      <c r="C473" s="179" t="s">
        <v>1191</v>
      </c>
      <c r="D4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0">
        <f>D473+E473</f>
        <v>0</v>
      </c>
      <c r="G473" s="180"/>
      <c r="H473" s="180">
        <f>F473-G473</f>
        <v>0</v>
      </c>
      <c r="I473" s="180"/>
      <c r="J473" s="180">
        <f>F473-I473</f>
        <v>0</v>
      </c>
      <c r="K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0">
        <f>AB473+AC473+AD473</f>
        <v>0</v>
      </c>
      <c r="AF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0">
        <f>AF473+AG473+AH473</f>
        <v>0</v>
      </c>
      <c r="AJ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0">
        <f>AJ473+AK473+AL473</f>
        <v>0</v>
      </c>
      <c r="AN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0">
        <f>AN473+AO473+AP473</f>
        <v>0</v>
      </c>
      <c r="AR473" s="180">
        <f>AE473+AI473+AM473+AQ473</f>
        <v>0</v>
      </c>
    </row>
    <row r="474" spans="2:44" x14ac:dyDescent="0.25">
      <c r="B474" s="178" t="s">
        <v>1192</v>
      </c>
      <c r="C474" s="179" t="s">
        <v>1193</v>
      </c>
      <c r="D4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0">
        <f t="shared" ref="F474:F477" si="968">D474+E474</f>
        <v>0</v>
      </c>
      <c r="G474" s="180"/>
      <c r="H474" s="180">
        <f t="shared" ref="H474:H477" si="969">F474-G474</f>
        <v>0</v>
      </c>
      <c r="I474" s="180"/>
      <c r="J474" s="180">
        <f t="shared" ref="J474:J477" si="970">F474-I474</f>
        <v>0</v>
      </c>
      <c r="K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0">
        <f t="shared" ref="AE474:AE477" si="971">AB474+AC474+AD474</f>
        <v>0</v>
      </c>
      <c r="AF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0">
        <f t="shared" ref="AI474:AI477" si="972">AF474+AG474+AH474</f>
        <v>0</v>
      </c>
      <c r="AJ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0">
        <f t="shared" ref="AM474:AM477" si="973">AJ474+AK474+AL474</f>
        <v>0</v>
      </c>
      <c r="AN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0">
        <f t="shared" ref="AQ474:AQ477" si="974">AN474+AO474+AP474</f>
        <v>0</v>
      </c>
      <c r="AR474" s="180">
        <f t="shared" ref="AR474:AR477" si="975">AE474+AI474+AM474+AQ474</f>
        <v>0</v>
      </c>
    </row>
    <row r="475" spans="2:44" x14ac:dyDescent="0.25">
      <c r="B475" s="178" t="s">
        <v>1194</v>
      </c>
      <c r="C475" s="179" t="s">
        <v>1195</v>
      </c>
      <c r="D4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0">
        <f t="shared" si="968"/>
        <v>0</v>
      </c>
      <c r="G475" s="180"/>
      <c r="H475" s="180">
        <f t="shared" si="969"/>
        <v>0</v>
      </c>
      <c r="I475" s="180"/>
      <c r="J475" s="180">
        <f t="shared" si="970"/>
        <v>0</v>
      </c>
      <c r="K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0">
        <f t="shared" si="971"/>
        <v>0</v>
      </c>
      <c r="AF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0">
        <f t="shared" si="972"/>
        <v>0</v>
      </c>
      <c r="AJ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0">
        <f t="shared" si="973"/>
        <v>0</v>
      </c>
      <c r="AN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0">
        <f t="shared" si="974"/>
        <v>0</v>
      </c>
      <c r="AR475" s="180">
        <f t="shared" si="975"/>
        <v>0</v>
      </c>
    </row>
    <row r="476" spans="2:44" x14ac:dyDescent="0.25">
      <c r="B476" s="178" t="s">
        <v>1196</v>
      </c>
      <c r="C476" s="179" t="s">
        <v>1197</v>
      </c>
      <c r="D4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0">
        <f t="shared" si="968"/>
        <v>0</v>
      </c>
      <c r="G476" s="180"/>
      <c r="H476" s="180">
        <f t="shared" si="969"/>
        <v>0</v>
      </c>
      <c r="I476" s="180"/>
      <c r="J476" s="180">
        <f t="shared" si="970"/>
        <v>0</v>
      </c>
      <c r="K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0">
        <f t="shared" si="971"/>
        <v>0</v>
      </c>
      <c r="AF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0">
        <f t="shared" si="972"/>
        <v>0</v>
      </c>
      <c r="AJ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0">
        <f t="shared" si="973"/>
        <v>0</v>
      </c>
      <c r="AN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0">
        <f t="shared" si="974"/>
        <v>0</v>
      </c>
      <c r="AR476" s="180">
        <f t="shared" si="975"/>
        <v>0</v>
      </c>
    </row>
    <row r="477" spans="2:44" x14ac:dyDescent="0.25">
      <c r="B477" s="178" t="s">
        <v>1198</v>
      </c>
      <c r="C477" s="179" t="s">
        <v>1199</v>
      </c>
      <c r="D4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0">
        <f t="shared" si="968"/>
        <v>0</v>
      </c>
      <c r="G477" s="180"/>
      <c r="H477" s="180">
        <f t="shared" si="969"/>
        <v>0</v>
      </c>
      <c r="I477" s="180"/>
      <c r="J477" s="180">
        <f t="shared" si="970"/>
        <v>0</v>
      </c>
      <c r="K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0">
        <f t="shared" si="971"/>
        <v>0</v>
      </c>
      <c r="AF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0">
        <f t="shared" si="972"/>
        <v>0</v>
      </c>
      <c r="AJ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0">
        <f t="shared" si="973"/>
        <v>0</v>
      </c>
      <c r="AN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0">
        <f t="shared" si="974"/>
        <v>0</v>
      </c>
      <c r="AR477" s="180">
        <f t="shared" si="975"/>
        <v>0</v>
      </c>
    </row>
    <row r="478" spans="2:44" x14ac:dyDescent="0.25">
      <c r="B478" s="178" t="s">
        <v>1200</v>
      </c>
      <c r="C478" s="179" t="s">
        <v>1201</v>
      </c>
      <c r="D4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0">
        <f t="shared" ref="F478:F481" si="976">D478+E478</f>
        <v>0</v>
      </c>
      <c r="G478" s="180"/>
      <c r="H478" s="180">
        <f t="shared" ref="H478:H481" si="977">F478-G478</f>
        <v>0</v>
      </c>
      <c r="I478" s="180"/>
      <c r="J478" s="180">
        <f t="shared" ref="J478:J481" si="978">F478-I478</f>
        <v>0</v>
      </c>
      <c r="K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0">
        <f t="shared" ref="AE478:AE481" si="979">AB478+AC478+AD478</f>
        <v>0</v>
      </c>
      <c r="AF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0">
        <f t="shared" ref="AI478:AI481" si="980">AF478+AG478+AH478</f>
        <v>0</v>
      </c>
      <c r="AJ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0">
        <f t="shared" ref="AM478:AM481" si="981">AJ478+AK478+AL478</f>
        <v>0</v>
      </c>
      <c r="AN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0">
        <f t="shared" ref="AQ478:AQ481" si="982">AN478+AO478+AP478</f>
        <v>0</v>
      </c>
      <c r="AR478" s="180">
        <f t="shared" ref="AR478:AR481" si="983">AE478+AI478+AM478+AQ478</f>
        <v>0</v>
      </c>
    </row>
    <row r="479" spans="2:44" x14ac:dyDescent="0.25">
      <c r="B479" s="178" t="s">
        <v>1202</v>
      </c>
      <c r="C479" s="179" t="s">
        <v>1203</v>
      </c>
      <c r="D4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0">
        <f t="shared" si="976"/>
        <v>0</v>
      </c>
      <c r="G479" s="180"/>
      <c r="H479" s="180">
        <f t="shared" si="977"/>
        <v>0</v>
      </c>
      <c r="I479" s="180"/>
      <c r="J479" s="180">
        <f t="shared" si="978"/>
        <v>0</v>
      </c>
      <c r="K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0">
        <f t="shared" si="979"/>
        <v>0</v>
      </c>
      <c r="AF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0">
        <f t="shared" si="980"/>
        <v>0</v>
      </c>
      <c r="AJ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0">
        <f t="shared" si="981"/>
        <v>0</v>
      </c>
      <c r="AN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0">
        <f t="shared" si="982"/>
        <v>0</v>
      </c>
      <c r="AR479" s="180">
        <f t="shared" si="983"/>
        <v>0</v>
      </c>
    </row>
    <row r="480" spans="2:44" x14ac:dyDescent="0.25">
      <c r="B480" s="178" t="s">
        <v>1204</v>
      </c>
      <c r="C480" s="179" t="s">
        <v>1205</v>
      </c>
      <c r="D4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0">
        <f t="shared" si="976"/>
        <v>0</v>
      </c>
      <c r="G480" s="180"/>
      <c r="H480" s="180">
        <f t="shared" si="977"/>
        <v>0</v>
      </c>
      <c r="I480" s="180"/>
      <c r="J480" s="180">
        <f t="shared" si="978"/>
        <v>0</v>
      </c>
      <c r="K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0">
        <f t="shared" si="979"/>
        <v>0</v>
      </c>
      <c r="AF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0">
        <f t="shared" si="980"/>
        <v>0</v>
      </c>
      <c r="AJ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0">
        <f t="shared" si="981"/>
        <v>0</v>
      </c>
      <c r="AN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0">
        <f t="shared" si="982"/>
        <v>0</v>
      </c>
      <c r="AR480" s="180">
        <f t="shared" si="983"/>
        <v>0</v>
      </c>
    </row>
    <row r="481" spans="2:44" x14ac:dyDescent="0.25">
      <c r="B481" s="178" t="s">
        <v>1206</v>
      </c>
      <c r="C481" s="179" t="s">
        <v>1207</v>
      </c>
      <c r="D4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0">
        <f t="shared" si="976"/>
        <v>0</v>
      </c>
      <c r="G481" s="180"/>
      <c r="H481" s="180">
        <f t="shared" si="977"/>
        <v>0</v>
      </c>
      <c r="I481" s="180"/>
      <c r="J481" s="180">
        <f t="shared" si="978"/>
        <v>0</v>
      </c>
      <c r="K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0">
        <f t="shared" si="979"/>
        <v>0</v>
      </c>
      <c r="AF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0">
        <f t="shared" si="980"/>
        <v>0</v>
      </c>
      <c r="AJ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0">
        <f t="shared" si="981"/>
        <v>0</v>
      </c>
      <c r="AN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0">
        <f t="shared" si="982"/>
        <v>0</v>
      </c>
      <c r="AR481" s="180">
        <f t="shared" si="983"/>
        <v>0</v>
      </c>
    </row>
    <row r="482" spans="2:44" x14ac:dyDescent="0.25">
      <c r="B482" s="178" t="s">
        <v>1208</v>
      </c>
      <c r="C482" s="179" t="s">
        <v>1209</v>
      </c>
      <c r="D4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0">
        <f>D482+E482</f>
        <v>0</v>
      </c>
      <c r="G482" s="180"/>
      <c r="H482" s="180">
        <f>F482-G482</f>
        <v>0</v>
      </c>
      <c r="I482" s="180"/>
      <c r="J482" s="180">
        <f>F482-I482</f>
        <v>0</v>
      </c>
      <c r="K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0">
        <f>AB482+AC482+AD482</f>
        <v>0</v>
      </c>
      <c r="AF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0">
        <f>AF482+AG482+AH482</f>
        <v>0</v>
      </c>
      <c r="AJ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0">
        <f>AJ482+AK482+AL482</f>
        <v>0</v>
      </c>
      <c r="AN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0">
        <f>AN482+AO482+AP482</f>
        <v>0</v>
      </c>
      <c r="AR482" s="180">
        <f>AE482+AI482+AM482+AQ482</f>
        <v>0</v>
      </c>
    </row>
    <row r="483" spans="2:44" x14ac:dyDescent="0.25">
      <c r="B483" s="178" t="s">
        <v>1210</v>
      </c>
      <c r="C483" s="179" t="s">
        <v>1211</v>
      </c>
      <c r="D4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0">
        <f t="shared" ref="F483" si="984">D483+E483</f>
        <v>0</v>
      </c>
      <c r="G483" s="180"/>
      <c r="H483" s="180">
        <f t="shared" ref="H483" si="985">F483-G483</f>
        <v>0</v>
      </c>
      <c r="I483" s="180"/>
      <c r="J483" s="180">
        <f t="shared" ref="J483" si="986">F483-I483</f>
        <v>0</v>
      </c>
      <c r="K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0">
        <f t="shared" ref="AE483" si="987">AB483+AC483+AD483</f>
        <v>0</v>
      </c>
      <c r="AF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0">
        <f t="shared" ref="AI483" si="988">AF483+AG483+AH483</f>
        <v>0</v>
      </c>
      <c r="AJ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0">
        <f t="shared" ref="AM483" si="989">AJ483+AK483+AL483</f>
        <v>0</v>
      </c>
      <c r="AN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0">
        <f t="shared" ref="AQ483" si="990">AN483+AO483+AP483</f>
        <v>0</v>
      </c>
      <c r="AR483" s="180">
        <f t="shared" ref="AR483" si="991">AE483+AI483+AM483+AQ483</f>
        <v>0</v>
      </c>
    </row>
    <row r="484" spans="2:44" x14ac:dyDescent="0.25">
      <c r="B484" s="178" t="s">
        <v>1212</v>
      </c>
      <c r="C484" s="179" t="s">
        <v>1213</v>
      </c>
      <c r="D4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0">
        <f t="shared" ref="F484" si="992">D484+E484</f>
        <v>0</v>
      </c>
      <c r="G484" s="180"/>
      <c r="H484" s="180">
        <f t="shared" ref="H484" si="993">F484-G484</f>
        <v>0</v>
      </c>
      <c r="I484" s="180"/>
      <c r="J484" s="180">
        <f t="shared" ref="J484" si="994">F484-I484</f>
        <v>0</v>
      </c>
      <c r="K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0">
        <f t="shared" ref="AE484" si="995">AB484+AC484+AD484</f>
        <v>0</v>
      </c>
      <c r="AF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0">
        <f t="shared" ref="AI484" si="996">AF484+AG484+AH484</f>
        <v>0</v>
      </c>
      <c r="AJ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0">
        <f t="shared" ref="AM484" si="997">AJ484+AK484+AL484</f>
        <v>0</v>
      </c>
      <c r="AN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0">
        <f t="shared" ref="AQ484" si="998">AN484+AO484+AP484</f>
        <v>0</v>
      </c>
      <c r="AR484" s="180">
        <f t="shared" ref="AR484" si="999">AE484+AI484+AM484+AQ484</f>
        <v>0</v>
      </c>
    </row>
    <row r="485" spans="2:44" x14ac:dyDescent="0.25">
      <c r="B485" s="187" t="s">
        <v>360</v>
      </c>
      <c r="C485" s="188" t="s">
        <v>228</v>
      </c>
      <c r="D485" s="189">
        <f>SUM(D486:D488)</f>
        <v>0</v>
      </c>
      <c r="E485" s="189">
        <f>SUM(E486:E488)</f>
        <v>0</v>
      </c>
      <c r="F485" s="189">
        <f t="shared" si="830"/>
        <v>0</v>
      </c>
      <c r="G485" s="189">
        <f>SUM(G486:G488)</f>
        <v>0</v>
      </c>
      <c r="H485" s="189">
        <f t="shared" si="623"/>
        <v>0</v>
      </c>
      <c r="I485" s="189">
        <f>SUM(I486:I488)</f>
        <v>0</v>
      </c>
      <c r="J485" s="189">
        <f t="shared" si="624"/>
        <v>0</v>
      </c>
      <c r="K485" s="189">
        <f t="shared" ref="K485:AD485" si="1000">SUM(K486:K488)</f>
        <v>0</v>
      </c>
      <c r="L485" s="189">
        <f t="shared" si="1000"/>
        <v>0</v>
      </c>
      <c r="M485" s="189">
        <f t="shared" si="1000"/>
        <v>0</v>
      </c>
      <c r="N485" s="189">
        <f t="shared" si="1000"/>
        <v>0</v>
      </c>
      <c r="O485" s="189">
        <f t="shared" si="1000"/>
        <v>0</v>
      </c>
      <c r="P485" s="189">
        <f t="shared" ref="P485:Q485" si="1001">SUM(P486:P488)</f>
        <v>0</v>
      </c>
      <c r="Q485" s="189">
        <f t="shared" si="1001"/>
        <v>0</v>
      </c>
      <c r="R485" s="189">
        <f t="shared" si="1000"/>
        <v>0</v>
      </c>
      <c r="S485" s="189">
        <f t="shared" si="1000"/>
        <v>0</v>
      </c>
      <c r="T485" s="189">
        <f t="shared" ref="T485" si="1002">SUM(T486:T488)</f>
        <v>0</v>
      </c>
      <c r="U485" s="189">
        <f t="shared" si="1000"/>
        <v>0</v>
      </c>
      <c r="V485" s="189">
        <f t="shared" si="1000"/>
        <v>0</v>
      </c>
      <c r="W485" s="189">
        <f t="shared" ref="W485" si="1003">SUM(W486:W488)</f>
        <v>0</v>
      </c>
      <c r="X485" s="189">
        <f t="shared" si="1000"/>
        <v>0</v>
      </c>
      <c r="Y485" s="189">
        <f t="shared" ref="Y485:Z485" si="1004">SUM(Y486:Y488)</f>
        <v>0</v>
      </c>
      <c r="Z485" s="189">
        <f t="shared" si="1004"/>
        <v>0</v>
      </c>
      <c r="AA485" s="189">
        <f t="shared" si="1000"/>
        <v>0</v>
      </c>
      <c r="AB485" s="189">
        <f t="shared" si="1000"/>
        <v>0</v>
      </c>
      <c r="AC485" s="189">
        <f t="shared" si="1000"/>
        <v>0</v>
      </c>
      <c r="AD485" s="189">
        <f t="shared" si="1000"/>
        <v>0</v>
      </c>
      <c r="AE485" s="189">
        <f t="shared" si="628"/>
        <v>0</v>
      </c>
      <c r="AF485" s="189">
        <f>SUM(AF486:AF488)</f>
        <v>0</v>
      </c>
      <c r="AG485" s="189">
        <f>SUM(AG486:AG488)</f>
        <v>0</v>
      </c>
      <c r="AH485" s="189">
        <f>SUM(AH486:AH488)</f>
        <v>0</v>
      </c>
      <c r="AI485" s="189">
        <f t="shared" si="629"/>
        <v>0</v>
      </c>
      <c r="AJ485" s="189">
        <f>SUM(AJ486:AJ488)</f>
        <v>0</v>
      </c>
      <c r="AK485" s="189">
        <f>SUM(AK486:AK488)</f>
        <v>0</v>
      </c>
      <c r="AL485" s="189">
        <f>SUM(AL486:AL488)</f>
        <v>0</v>
      </c>
      <c r="AM485" s="189">
        <f t="shared" si="630"/>
        <v>0</v>
      </c>
      <c r="AN485" s="189">
        <f>SUM(AN486:AN488)</f>
        <v>0</v>
      </c>
      <c r="AO485" s="189">
        <f>SUM(AO486:AO488)</f>
        <v>0</v>
      </c>
      <c r="AP485" s="189">
        <f>SUM(AP486:AP488)</f>
        <v>0</v>
      </c>
      <c r="AQ485" s="189">
        <f t="shared" si="631"/>
        <v>0</v>
      </c>
      <c r="AR485" s="189">
        <f t="shared" si="632"/>
        <v>0</v>
      </c>
    </row>
    <row r="486" spans="2:44" x14ac:dyDescent="0.25">
      <c r="B486" s="178" t="s">
        <v>361</v>
      </c>
      <c r="C486" s="179" t="s">
        <v>229</v>
      </c>
      <c r="D4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0">
        <f t="shared" si="830"/>
        <v>0</v>
      </c>
      <c r="G486" s="180"/>
      <c r="H486" s="180">
        <f t="shared" si="623"/>
        <v>0</v>
      </c>
      <c r="I486" s="180"/>
      <c r="J486" s="180">
        <f t="shared" si="624"/>
        <v>0</v>
      </c>
      <c r="K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0">
        <f t="shared" si="628"/>
        <v>0</v>
      </c>
      <c r="AF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0">
        <f t="shared" si="629"/>
        <v>0</v>
      </c>
      <c r="AJ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0">
        <f t="shared" si="630"/>
        <v>0</v>
      </c>
      <c r="AN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0">
        <f t="shared" si="631"/>
        <v>0</v>
      </c>
      <c r="AR486" s="180">
        <f t="shared" si="632"/>
        <v>0</v>
      </c>
    </row>
    <row r="487" spans="2:44" x14ac:dyDescent="0.25">
      <c r="B487" s="178" t="s">
        <v>1214</v>
      </c>
      <c r="C487" s="179" t="s">
        <v>1215</v>
      </c>
      <c r="D4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0">
        <f t="shared" ref="F487" si="1005">D487+E487</f>
        <v>0</v>
      </c>
      <c r="G487" s="180"/>
      <c r="H487" s="180">
        <f t="shared" ref="H487" si="1006">F487-G487</f>
        <v>0</v>
      </c>
      <c r="I487" s="180"/>
      <c r="J487" s="180">
        <f t="shared" ref="J487" si="1007">F487-I487</f>
        <v>0</v>
      </c>
      <c r="K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0">
        <f t="shared" ref="AE487" si="1008">AB487+AC487+AD487</f>
        <v>0</v>
      </c>
      <c r="AF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0">
        <f t="shared" ref="AI487" si="1009">AF487+AG487+AH487</f>
        <v>0</v>
      </c>
      <c r="AJ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0">
        <f t="shared" ref="AM487" si="1010">AJ487+AK487+AL487</f>
        <v>0</v>
      </c>
      <c r="AN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0">
        <f t="shared" ref="AQ487" si="1011">AN487+AO487+AP487</f>
        <v>0</v>
      </c>
      <c r="AR487" s="180">
        <f t="shared" ref="AR487" si="1012">AE487+AI487+AM487+AQ487</f>
        <v>0</v>
      </c>
    </row>
    <row r="488" spans="2:44" x14ac:dyDescent="0.25">
      <c r="B488" s="178" t="s">
        <v>1216</v>
      </c>
      <c r="C488" s="179" t="s">
        <v>1217</v>
      </c>
      <c r="D4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0">
        <f t="shared" si="830"/>
        <v>0</v>
      </c>
      <c r="G488" s="180"/>
      <c r="H488" s="180">
        <f t="shared" si="623"/>
        <v>0</v>
      </c>
      <c r="I488" s="180"/>
      <c r="J488" s="180">
        <f t="shared" si="624"/>
        <v>0</v>
      </c>
      <c r="K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0">
        <f t="shared" si="628"/>
        <v>0</v>
      </c>
      <c r="AF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0">
        <f t="shared" si="629"/>
        <v>0</v>
      </c>
      <c r="AJ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0">
        <f t="shared" si="630"/>
        <v>0</v>
      </c>
      <c r="AN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0">
        <f t="shared" si="631"/>
        <v>0</v>
      </c>
      <c r="AR488" s="180">
        <f t="shared" si="632"/>
        <v>0</v>
      </c>
    </row>
    <row r="489" spans="2:44" x14ac:dyDescent="0.25">
      <c r="B489" s="187" t="s">
        <v>362</v>
      </c>
      <c r="C489" s="188" t="s">
        <v>230</v>
      </c>
      <c r="D489" s="189">
        <f>SUM(D490:D498)</f>
        <v>0</v>
      </c>
      <c r="E489" s="189">
        <f>SUM(E490:E498)</f>
        <v>0</v>
      </c>
      <c r="F489" s="189">
        <f t="shared" si="830"/>
        <v>0</v>
      </c>
      <c r="G489" s="189">
        <f>SUM(G490:G498)</f>
        <v>0</v>
      </c>
      <c r="H489" s="189">
        <f t="shared" si="623"/>
        <v>0</v>
      </c>
      <c r="I489" s="189">
        <f>SUM(I490:I498)</f>
        <v>0</v>
      </c>
      <c r="J489" s="189">
        <f t="shared" si="624"/>
        <v>0</v>
      </c>
      <c r="K489" s="189">
        <f t="shared" ref="K489:AD489" si="1013">SUM(K490:K498)</f>
        <v>0</v>
      </c>
      <c r="L489" s="189">
        <f t="shared" si="1013"/>
        <v>0</v>
      </c>
      <c r="M489" s="189">
        <f t="shared" si="1013"/>
        <v>0</v>
      </c>
      <c r="N489" s="189">
        <f t="shared" si="1013"/>
        <v>0</v>
      </c>
      <c r="O489" s="189">
        <f t="shared" si="1013"/>
        <v>0</v>
      </c>
      <c r="P489" s="189">
        <f t="shared" ref="P489:Q489" si="1014">SUM(P490:P498)</f>
        <v>0</v>
      </c>
      <c r="Q489" s="189">
        <f t="shared" si="1014"/>
        <v>0</v>
      </c>
      <c r="R489" s="189">
        <f t="shared" si="1013"/>
        <v>0</v>
      </c>
      <c r="S489" s="189">
        <f t="shared" si="1013"/>
        <v>0</v>
      </c>
      <c r="T489" s="189">
        <f t="shared" ref="T489" si="1015">SUM(T490:T498)</f>
        <v>0</v>
      </c>
      <c r="U489" s="189">
        <f t="shared" si="1013"/>
        <v>0</v>
      </c>
      <c r="V489" s="189">
        <f t="shared" si="1013"/>
        <v>0</v>
      </c>
      <c r="W489" s="189">
        <f t="shared" ref="W489" si="1016">SUM(W490:W498)</f>
        <v>0</v>
      </c>
      <c r="X489" s="189">
        <f t="shared" si="1013"/>
        <v>0</v>
      </c>
      <c r="Y489" s="189">
        <f t="shared" ref="Y489:Z489" si="1017">SUM(Y490:Y498)</f>
        <v>0</v>
      </c>
      <c r="Z489" s="189">
        <f t="shared" si="1017"/>
        <v>0</v>
      </c>
      <c r="AA489" s="189">
        <f t="shared" si="1013"/>
        <v>0</v>
      </c>
      <c r="AB489" s="189">
        <f t="shared" si="1013"/>
        <v>0</v>
      </c>
      <c r="AC489" s="189">
        <f t="shared" si="1013"/>
        <v>0</v>
      </c>
      <c r="AD489" s="189">
        <f t="shared" si="1013"/>
        <v>0</v>
      </c>
      <c r="AE489" s="189">
        <f t="shared" si="628"/>
        <v>0</v>
      </c>
      <c r="AF489" s="189">
        <f>SUM(AF490:AF498)</f>
        <v>0</v>
      </c>
      <c r="AG489" s="189">
        <f>SUM(AG490:AG498)</f>
        <v>0</v>
      </c>
      <c r="AH489" s="189">
        <f>SUM(AH490:AH498)</f>
        <v>0</v>
      </c>
      <c r="AI489" s="189">
        <f t="shared" si="629"/>
        <v>0</v>
      </c>
      <c r="AJ489" s="189">
        <f>SUM(AJ490:AJ498)</f>
        <v>0</v>
      </c>
      <c r="AK489" s="189">
        <f>SUM(AK490:AK498)</f>
        <v>0</v>
      </c>
      <c r="AL489" s="189">
        <f>SUM(AL490:AL498)</f>
        <v>0</v>
      </c>
      <c r="AM489" s="189">
        <f t="shared" si="630"/>
        <v>0</v>
      </c>
      <c r="AN489" s="189">
        <f>SUM(AN490:AN498)</f>
        <v>0</v>
      </c>
      <c r="AO489" s="189">
        <f>SUM(AO490:AO498)</f>
        <v>0</v>
      </c>
      <c r="AP489" s="189">
        <f>SUM(AP490:AP498)</f>
        <v>0</v>
      </c>
      <c r="AQ489" s="189">
        <f t="shared" si="631"/>
        <v>0</v>
      </c>
      <c r="AR489" s="189">
        <f t="shared" si="632"/>
        <v>0</v>
      </c>
    </row>
    <row r="490" spans="2:44" x14ac:dyDescent="0.25">
      <c r="B490" s="178" t="s">
        <v>363</v>
      </c>
      <c r="C490" s="179" t="s">
        <v>225</v>
      </c>
      <c r="D4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0">
        <f t="shared" ref="F490:F494" si="1018">D490+E490</f>
        <v>0</v>
      </c>
      <c r="G490" s="180"/>
      <c r="H490" s="180">
        <f t="shared" ref="H490:H494" si="1019">F490-G490</f>
        <v>0</v>
      </c>
      <c r="I490" s="180"/>
      <c r="J490" s="180">
        <f t="shared" ref="J490:J494" si="1020">F490-I490</f>
        <v>0</v>
      </c>
      <c r="K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0">
        <f t="shared" ref="AE490:AE494" si="1021">AB490+AC490+AD490</f>
        <v>0</v>
      </c>
      <c r="AF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0">
        <f t="shared" ref="AI490:AI494" si="1022">AF490+AG490+AH490</f>
        <v>0</v>
      </c>
      <c r="AJ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0">
        <f t="shared" ref="AM490:AM494" si="1023">AJ490+AK490+AL490</f>
        <v>0</v>
      </c>
      <c r="AN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0">
        <f t="shared" ref="AQ490:AQ494" si="1024">AN490+AO490+AP490</f>
        <v>0</v>
      </c>
      <c r="AR490" s="180">
        <f t="shared" ref="AR490:AR494" si="1025">AE490+AI490+AM490+AQ490</f>
        <v>0</v>
      </c>
    </row>
    <row r="491" spans="2:44" x14ac:dyDescent="0.25">
      <c r="B491" s="178" t="s">
        <v>1218</v>
      </c>
      <c r="C491" s="179" t="s">
        <v>1173</v>
      </c>
      <c r="D4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0">
        <f t="shared" ref="F491" si="1026">D491+E491</f>
        <v>0</v>
      </c>
      <c r="G491" s="180"/>
      <c r="H491" s="180">
        <f t="shared" ref="H491" si="1027">F491-G491</f>
        <v>0</v>
      </c>
      <c r="I491" s="180"/>
      <c r="J491" s="180">
        <f t="shared" ref="J491" si="1028">F491-I491</f>
        <v>0</v>
      </c>
      <c r="K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0">
        <f t="shared" ref="AE491" si="1029">AB491+AC491+AD491</f>
        <v>0</v>
      </c>
      <c r="AF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0">
        <f t="shared" ref="AI491" si="1030">AF491+AG491+AH491</f>
        <v>0</v>
      </c>
      <c r="AJ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0">
        <f t="shared" ref="AM491" si="1031">AJ491+AK491+AL491</f>
        <v>0</v>
      </c>
      <c r="AN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0">
        <f t="shared" ref="AQ491" si="1032">AN491+AO491+AP491</f>
        <v>0</v>
      </c>
      <c r="AR491" s="180">
        <f t="shared" ref="AR491" si="1033">AE491+AI491+AM491+AQ491</f>
        <v>0</v>
      </c>
    </row>
    <row r="492" spans="2:44" x14ac:dyDescent="0.25">
      <c r="B492" s="178" t="s">
        <v>1219</v>
      </c>
      <c r="C492" s="179" t="s">
        <v>1175</v>
      </c>
      <c r="D4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0">
        <f t="shared" si="1018"/>
        <v>0</v>
      </c>
      <c r="G492" s="180"/>
      <c r="H492" s="180">
        <f t="shared" si="1019"/>
        <v>0</v>
      </c>
      <c r="I492" s="180"/>
      <c r="J492" s="180">
        <f t="shared" si="1020"/>
        <v>0</v>
      </c>
      <c r="K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0">
        <f t="shared" si="1021"/>
        <v>0</v>
      </c>
      <c r="AF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0">
        <f t="shared" si="1022"/>
        <v>0</v>
      </c>
      <c r="AJ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0">
        <f t="shared" si="1023"/>
        <v>0</v>
      </c>
      <c r="AN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0">
        <f t="shared" si="1024"/>
        <v>0</v>
      </c>
      <c r="AR492" s="180">
        <f t="shared" si="1025"/>
        <v>0</v>
      </c>
    </row>
    <row r="493" spans="2:44" x14ac:dyDescent="0.25">
      <c r="B493" s="178" t="s">
        <v>1220</v>
      </c>
      <c r="C493" s="179" t="s">
        <v>1179</v>
      </c>
      <c r="D4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0">
        <f t="shared" si="1018"/>
        <v>0</v>
      </c>
      <c r="G493" s="180"/>
      <c r="H493" s="180">
        <f t="shared" si="1019"/>
        <v>0</v>
      </c>
      <c r="I493" s="180"/>
      <c r="J493" s="180">
        <f t="shared" si="1020"/>
        <v>0</v>
      </c>
      <c r="K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0">
        <f t="shared" si="1021"/>
        <v>0</v>
      </c>
      <c r="AF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0">
        <f t="shared" si="1022"/>
        <v>0</v>
      </c>
      <c r="AJ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0">
        <f t="shared" si="1023"/>
        <v>0</v>
      </c>
      <c r="AN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0">
        <f t="shared" si="1024"/>
        <v>0</v>
      </c>
      <c r="AR493" s="180">
        <f t="shared" si="1025"/>
        <v>0</v>
      </c>
    </row>
    <row r="494" spans="2:44" x14ac:dyDescent="0.25">
      <c r="B494" s="178" t="s">
        <v>1221</v>
      </c>
      <c r="C494" s="179" t="s">
        <v>1222</v>
      </c>
      <c r="D4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0">
        <f t="shared" si="1018"/>
        <v>0</v>
      </c>
      <c r="G494" s="180"/>
      <c r="H494" s="180">
        <f t="shared" si="1019"/>
        <v>0</v>
      </c>
      <c r="I494" s="180"/>
      <c r="J494" s="180">
        <f t="shared" si="1020"/>
        <v>0</v>
      </c>
      <c r="K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0">
        <f t="shared" si="1021"/>
        <v>0</v>
      </c>
      <c r="AF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0">
        <f t="shared" si="1022"/>
        <v>0</v>
      </c>
      <c r="AJ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0">
        <f t="shared" si="1023"/>
        <v>0</v>
      </c>
      <c r="AN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0">
        <f t="shared" si="1024"/>
        <v>0</v>
      </c>
      <c r="AR494" s="180">
        <f t="shared" si="1025"/>
        <v>0</v>
      </c>
    </row>
    <row r="495" spans="2:44" x14ac:dyDescent="0.25">
      <c r="B495" s="178" t="s">
        <v>1223</v>
      </c>
      <c r="C495" s="179" t="s">
        <v>1183</v>
      </c>
      <c r="D4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0">
        <f t="shared" si="830"/>
        <v>0</v>
      </c>
      <c r="G495" s="180"/>
      <c r="H495" s="180">
        <f t="shared" si="623"/>
        <v>0</v>
      </c>
      <c r="I495" s="180"/>
      <c r="J495" s="180">
        <f t="shared" si="624"/>
        <v>0</v>
      </c>
      <c r="K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0">
        <f t="shared" si="628"/>
        <v>0</v>
      </c>
      <c r="AF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0">
        <f t="shared" si="629"/>
        <v>0</v>
      </c>
      <c r="AJ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0">
        <f t="shared" si="630"/>
        <v>0</v>
      </c>
      <c r="AN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0">
        <f t="shared" si="631"/>
        <v>0</v>
      </c>
      <c r="AR495" s="180">
        <f t="shared" si="632"/>
        <v>0</v>
      </c>
    </row>
    <row r="496" spans="2:44" x14ac:dyDescent="0.25">
      <c r="B496" s="178" t="s">
        <v>1224</v>
      </c>
      <c r="C496" s="179" t="s">
        <v>1225</v>
      </c>
      <c r="D4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0">
        <f t="shared" ref="F496" si="1034">D496+E496</f>
        <v>0</v>
      </c>
      <c r="G496" s="180"/>
      <c r="H496" s="180">
        <f t="shared" ref="H496" si="1035">F496-G496</f>
        <v>0</v>
      </c>
      <c r="I496" s="180"/>
      <c r="J496" s="180">
        <f t="shared" ref="J496" si="1036">F496-I496</f>
        <v>0</v>
      </c>
      <c r="K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0">
        <f t="shared" ref="AE496" si="1037">AB496+AC496+AD496</f>
        <v>0</v>
      </c>
      <c r="AF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0">
        <f t="shared" ref="AI496" si="1038">AF496+AG496+AH496</f>
        <v>0</v>
      </c>
      <c r="AJ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0">
        <f t="shared" ref="AM496" si="1039">AJ496+AK496+AL496</f>
        <v>0</v>
      </c>
      <c r="AN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0">
        <f t="shared" ref="AQ496" si="1040">AN496+AO496+AP496</f>
        <v>0</v>
      </c>
      <c r="AR496" s="180">
        <f t="shared" ref="AR496" si="1041">AE496+AI496+AM496+AQ496</f>
        <v>0</v>
      </c>
    </row>
    <row r="497" spans="2:44" x14ac:dyDescent="0.25">
      <c r="B497" s="178" t="s">
        <v>1226</v>
      </c>
      <c r="C497" s="179" t="s">
        <v>1185</v>
      </c>
      <c r="D4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0">
        <f t="shared" ref="F497" si="1042">D497+E497</f>
        <v>0</v>
      </c>
      <c r="G497" s="180"/>
      <c r="H497" s="180">
        <f t="shared" ref="H497" si="1043">F497-G497</f>
        <v>0</v>
      </c>
      <c r="I497" s="180"/>
      <c r="J497" s="180">
        <f t="shared" ref="J497" si="1044">F497-I497</f>
        <v>0</v>
      </c>
      <c r="K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0">
        <f t="shared" ref="AE497" si="1045">AB497+AC497+AD497</f>
        <v>0</v>
      </c>
      <c r="AF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0">
        <f t="shared" ref="AI497" si="1046">AF497+AG497+AH497</f>
        <v>0</v>
      </c>
      <c r="AJ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0">
        <f t="shared" ref="AM497" si="1047">AJ497+AK497+AL497</f>
        <v>0</v>
      </c>
      <c r="AN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0">
        <f t="shared" ref="AQ497" si="1048">AN497+AO497+AP497</f>
        <v>0</v>
      </c>
      <c r="AR497" s="180">
        <f t="shared" ref="AR497" si="1049">AE497+AI497+AM497+AQ497</f>
        <v>0</v>
      </c>
    </row>
    <row r="498" spans="2:44" x14ac:dyDescent="0.25">
      <c r="B498" s="178" t="s">
        <v>1227</v>
      </c>
      <c r="C498" s="179" t="s">
        <v>1228</v>
      </c>
      <c r="D4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0">
        <f t="shared" si="830"/>
        <v>0</v>
      </c>
      <c r="G498" s="180"/>
      <c r="H498" s="180">
        <f t="shared" si="623"/>
        <v>0</v>
      </c>
      <c r="I498" s="180"/>
      <c r="J498" s="180">
        <f t="shared" si="624"/>
        <v>0</v>
      </c>
      <c r="K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0">
        <f t="shared" si="628"/>
        <v>0</v>
      </c>
      <c r="AF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0">
        <f t="shared" si="629"/>
        <v>0</v>
      </c>
      <c r="AJ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0">
        <f t="shared" si="630"/>
        <v>0</v>
      </c>
      <c r="AN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0">
        <f t="shared" si="631"/>
        <v>0</v>
      </c>
      <c r="AR498" s="180">
        <f t="shared" si="632"/>
        <v>0</v>
      </c>
    </row>
    <row r="499" spans="2:44" x14ac:dyDescent="0.25">
      <c r="B499" s="175" t="s">
        <v>367</v>
      </c>
      <c r="C499" s="176" t="s">
        <v>233</v>
      </c>
      <c r="D499" s="177">
        <f>D500+D509</f>
        <v>0</v>
      </c>
      <c r="E499" s="177">
        <f>E500+E509</f>
        <v>0</v>
      </c>
      <c r="F499" s="177">
        <f t="shared" ref="F499:F566" si="1050">D499+E499</f>
        <v>0</v>
      </c>
      <c r="G499" s="177">
        <f t="shared" ref="G499:I499" si="1051">G500+G509</f>
        <v>0</v>
      </c>
      <c r="H499" s="177">
        <f t="shared" ref="H499:H566" si="1052">F499-G499</f>
        <v>0</v>
      </c>
      <c r="I499" s="177">
        <f t="shared" si="1051"/>
        <v>0</v>
      </c>
      <c r="J499" s="177">
        <f t="shared" ref="J499:J566" si="1053">F499-I499</f>
        <v>0</v>
      </c>
      <c r="K499" s="177">
        <f t="shared" ref="K499:AP499" si="1054">K500+K509</f>
        <v>0</v>
      </c>
      <c r="L499" s="177">
        <f t="shared" si="1054"/>
        <v>0</v>
      </c>
      <c r="M499" s="177">
        <f t="shared" si="1054"/>
        <v>0</v>
      </c>
      <c r="N499" s="177">
        <f t="shared" si="1054"/>
        <v>0</v>
      </c>
      <c r="O499" s="177">
        <f t="shared" si="1054"/>
        <v>0</v>
      </c>
      <c r="P499" s="177">
        <f t="shared" ref="P499:Q499" si="1055">P500+P509</f>
        <v>0</v>
      </c>
      <c r="Q499" s="177">
        <f t="shared" si="1055"/>
        <v>0</v>
      </c>
      <c r="R499" s="177">
        <f t="shared" si="1054"/>
        <v>0</v>
      </c>
      <c r="S499" s="177">
        <f t="shared" si="1054"/>
        <v>0</v>
      </c>
      <c r="T499" s="177">
        <f t="shared" ref="T499" si="1056">T500+T509</f>
        <v>0</v>
      </c>
      <c r="U499" s="177">
        <f t="shared" si="1054"/>
        <v>0</v>
      </c>
      <c r="V499" s="177">
        <f t="shared" si="1054"/>
        <v>0</v>
      </c>
      <c r="W499" s="177">
        <f t="shared" ref="W499" si="1057">W500+W509</f>
        <v>0</v>
      </c>
      <c r="X499" s="177">
        <f t="shared" si="1054"/>
        <v>0</v>
      </c>
      <c r="Y499" s="177">
        <f t="shared" ref="Y499:Z499" si="1058">Y500+Y509</f>
        <v>0</v>
      </c>
      <c r="Z499" s="177">
        <f t="shared" si="1058"/>
        <v>0</v>
      </c>
      <c r="AA499" s="177">
        <f t="shared" si="1054"/>
        <v>0</v>
      </c>
      <c r="AB499" s="177">
        <f t="shared" si="1054"/>
        <v>0</v>
      </c>
      <c r="AC499" s="177">
        <f t="shared" si="1054"/>
        <v>0</v>
      </c>
      <c r="AD499" s="177">
        <f t="shared" si="1054"/>
        <v>0</v>
      </c>
      <c r="AE499" s="177">
        <f t="shared" ref="AE499:AE566" si="1059">AB499+AC499+AD499</f>
        <v>0</v>
      </c>
      <c r="AF499" s="177">
        <f t="shared" si="1054"/>
        <v>0</v>
      </c>
      <c r="AG499" s="177">
        <f t="shared" si="1054"/>
        <v>0</v>
      </c>
      <c r="AH499" s="177">
        <f t="shared" si="1054"/>
        <v>0</v>
      </c>
      <c r="AI499" s="177">
        <f t="shared" ref="AI499:AI566" si="1060">AF499+AG499+AH499</f>
        <v>0</v>
      </c>
      <c r="AJ499" s="177">
        <f t="shared" si="1054"/>
        <v>0</v>
      </c>
      <c r="AK499" s="177">
        <f t="shared" si="1054"/>
        <v>0</v>
      </c>
      <c r="AL499" s="177">
        <f t="shared" si="1054"/>
        <v>0</v>
      </c>
      <c r="AM499" s="177">
        <f t="shared" ref="AM499:AM566" si="1061">AJ499+AK499+AL499</f>
        <v>0</v>
      </c>
      <c r="AN499" s="177">
        <f t="shared" si="1054"/>
        <v>0</v>
      </c>
      <c r="AO499" s="177">
        <f t="shared" si="1054"/>
        <v>0</v>
      </c>
      <c r="AP499" s="177">
        <f t="shared" si="1054"/>
        <v>0</v>
      </c>
      <c r="AQ499" s="177">
        <f t="shared" ref="AQ499:AQ566" si="1062">AN499+AO499+AP499</f>
        <v>0</v>
      </c>
      <c r="AR499" s="177">
        <f t="shared" ref="AR499:AR566" si="1063">AE499+AI499+AM499+AQ499</f>
        <v>0</v>
      </c>
    </row>
    <row r="500" spans="2:44" x14ac:dyDescent="0.25">
      <c r="B500" s="187" t="s">
        <v>368</v>
      </c>
      <c r="C500" s="188" t="s">
        <v>234</v>
      </c>
      <c r="D500" s="189">
        <f>SUM(D501:D508)</f>
        <v>0</v>
      </c>
      <c r="E500" s="189">
        <f>SUM(E501:E508)</f>
        <v>0</v>
      </c>
      <c r="F500" s="189">
        <f t="shared" si="1050"/>
        <v>0</v>
      </c>
      <c r="G500" s="189">
        <f t="shared" ref="G500:I500" si="1064">SUM(G501:G508)</f>
        <v>0</v>
      </c>
      <c r="H500" s="189">
        <f t="shared" si="1052"/>
        <v>0</v>
      </c>
      <c r="I500" s="189">
        <f t="shared" si="1064"/>
        <v>0</v>
      </c>
      <c r="J500" s="189">
        <f t="shared" si="1053"/>
        <v>0</v>
      </c>
      <c r="K500" s="189">
        <f t="shared" ref="K500:AP500" si="1065">SUM(K501:K508)</f>
        <v>0</v>
      </c>
      <c r="L500" s="189">
        <f t="shared" si="1065"/>
        <v>0</v>
      </c>
      <c r="M500" s="189">
        <f t="shared" si="1065"/>
        <v>0</v>
      </c>
      <c r="N500" s="189">
        <f t="shared" si="1065"/>
        <v>0</v>
      </c>
      <c r="O500" s="189">
        <f t="shared" si="1065"/>
        <v>0</v>
      </c>
      <c r="P500" s="189">
        <f t="shared" ref="P500:Q500" si="1066">SUM(P501:P508)</f>
        <v>0</v>
      </c>
      <c r="Q500" s="189">
        <f t="shared" si="1066"/>
        <v>0</v>
      </c>
      <c r="R500" s="189">
        <f t="shared" si="1065"/>
        <v>0</v>
      </c>
      <c r="S500" s="189">
        <f t="shared" si="1065"/>
        <v>0</v>
      </c>
      <c r="T500" s="189">
        <f t="shared" ref="T500" si="1067">SUM(T501:T508)</f>
        <v>0</v>
      </c>
      <c r="U500" s="189">
        <f t="shared" si="1065"/>
        <v>0</v>
      </c>
      <c r="V500" s="189">
        <f t="shared" si="1065"/>
        <v>0</v>
      </c>
      <c r="W500" s="189">
        <f t="shared" ref="W500" si="1068">SUM(W501:W508)</f>
        <v>0</v>
      </c>
      <c r="X500" s="189">
        <f t="shared" si="1065"/>
        <v>0</v>
      </c>
      <c r="Y500" s="189">
        <f t="shared" ref="Y500:Z500" si="1069">SUM(Y501:Y508)</f>
        <v>0</v>
      </c>
      <c r="Z500" s="189">
        <f t="shared" si="1069"/>
        <v>0</v>
      </c>
      <c r="AA500" s="189">
        <f t="shared" si="1065"/>
        <v>0</v>
      </c>
      <c r="AB500" s="189">
        <f t="shared" si="1065"/>
        <v>0</v>
      </c>
      <c r="AC500" s="189">
        <f t="shared" si="1065"/>
        <v>0</v>
      </c>
      <c r="AD500" s="189">
        <f t="shared" si="1065"/>
        <v>0</v>
      </c>
      <c r="AE500" s="189">
        <f t="shared" si="1059"/>
        <v>0</v>
      </c>
      <c r="AF500" s="189">
        <f t="shared" si="1065"/>
        <v>0</v>
      </c>
      <c r="AG500" s="189">
        <f t="shared" si="1065"/>
        <v>0</v>
      </c>
      <c r="AH500" s="189">
        <f t="shared" si="1065"/>
        <v>0</v>
      </c>
      <c r="AI500" s="189">
        <f t="shared" si="1060"/>
        <v>0</v>
      </c>
      <c r="AJ500" s="189">
        <f t="shared" si="1065"/>
        <v>0</v>
      </c>
      <c r="AK500" s="189">
        <f t="shared" si="1065"/>
        <v>0</v>
      </c>
      <c r="AL500" s="189">
        <f t="shared" si="1065"/>
        <v>0</v>
      </c>
      <c r="AM500" s="189">
        <f t="shared" si="1061"/>
        <v>0</v>
      </c>
      <c r="AN500" s="189">
        <f t="shared" si="1065"/>
        <v>0</v>
      </c>
      <c r="AO500" s="189">
        <f t="shared" si="1065"/>
        <v>0</v>
      </c>
      <c r="AP500" s="189">
        <f t="shared" si="1065"/>
        <v>0</v>
      </c>
      <c r="AQ500" s="189">
        <f t="shared" si="1062"/>
        <v>0</v>
      </c>
      <c r="AR500" s="189">
        <f t="shared" si="1063"/>
        <v>0</v>
      </c>
    </row>
    <row r="501" spans="2:44" x14ac:dyDescent="0.25">
      <c r="B501" s="178" t="s">
        <v>369</v>
      </c>
      <c r="C501" s="179" t="s">
        <v>235</v>
      </c>
      <c r="D5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0">
        <f t="shared" si="1050"/>
        <v>0</v>
      </c>
      <c r="G501" s="180"/>
      <c r="H501" s="180">
        <f t="shared" si="1052"/>
        <v>0</v>
      </c>
      <c r="I501" s="180"/>
      <c r="J501" s="180">
        <f t="shared" si="1053"/>
        <v>0</v>
      </c>
      <c r="K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0">
        <f t="shared" si="1059"/>
        <v>0</v>
      </c>
      <c r="AF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0">
        <f t="shared" si="1060"/>
        <v>0</v>
      </c>
      <c r="AJ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0">
        <f t="shared" si="1061"/>
        <v>0</v>
      </c>
      <c r="AN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0">
        <f t="shared" si="1062"/>
        <v>0</v>
      </c>
      <c r="AR501" s="180">
        <f t="shared" si="1063"/>
        <v>0</v>
      </c>
    </row>
    <row r="502" spans="2:44" x14ac:dyDescent="0.25">
      <c r="B502" s="178" t="s">
        <v>1229</v>
      </c>
      <c r="C502" s="179" t="s">
        <v>1230</v>
      </c>
      <c r="D5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0">
        <f t="shared" si="1050"/>
        <v>0</v>
      </c>
      <c r="G502" s="180"/>
      <c r="H502" s="180">
        <f t="shared" si="1052"/>
        <v>0</v>
      </c>
      <c r="I502" s="180"/>
      <c r="J502" s="180">
        <f t="shared" si="1053"/>
        <v>0</v>
      </c>
      <c r="K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0">
        <f t="shared" si="1059"/>
        <v>0</v>
      </c>
      <c r="AF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0">
        <f t="shared" si="1060"/>
        <v>0</v>
      </c>
      <c r="AJ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0">
        <f t="shared" si="1061"/>
        <v>0</v>
      </c>
      <c r="AN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0">
        <f t="shared" si="1062"/>
        <v>0</v>
      </c>
      <c r="AR502" s="180">
        <f t="shared" si="1063"/>
        <v>0</v>
      </c>
    </row>
    <row r="503" spans="2:44" x14ac:dyDescent="0.25">
      <c r="B503" s="178" t="s">
        <v>1231</v>
      </c>
      <c r="C503" s="179" t="s">
        <v>1232</v>
      </c>
      <c r="D5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0">
        <f t="shared" ref="F503:F506" si="1070">D503+E503</f>
        <v>0</v>
      </c>
      <c r="G503" s="180"/>
      <c r="H503" s="180">
        <f t="shared" ref="H503:H506" si="1071">F503-G503</f>
        <v>0</v>
      </c>
      <c r="I503" s="180"/>
      <c r="J503" s="180">
        <f t="shared" ref="J503:J506" si="1072">F503-I503</f>
        <v>0</v>
      </c>
      <c r="K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0">
        <f t="shared" ref="AE503:AE506" si="1073">AB503+AC503+AD503</f>
        <v>0</v>
      </c>
      <c r="AF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0">
        <f t="shared" ref="AI503:AI506" si="1074">AF503+AG503+AH503</f>
        <v>0</v>
      </c>
      <c r="AJ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0">
        <f t="shared" ref="AM503:AM506" si="1075">AJ503+AK503+AL503</f>
        <v>0</v>
      </c>
      <c r="AN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0">
        <f t="shared" ref="AQ503:AQ506" si="1076">AN503+AO503+AP503</f>
        <v>0</v>
      </c>
      <c r="AR503" s="180">
        <f t="shared" ref="AR503:AR506" si="1077">AE503+AI503+AM503+AQ503</f>
        <v>0</v>
      </c>
    </row>
    <row r="504" spans="2:44" x14ac:dyDescent="0.25">
      <c r="B504" s="178" t="s">
        <v>370</v>
      </c>
      <c r="C504" s="179" t="s">
        <v>236</v>
      </c>
      <c r="D5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0">
        <f t="shared" si="1070"/>
        <v>0</v>
      </c>
      <c r="G504" s="180"/>
      <c r="H504" s="180">
        <f t="shared" si="1071"/>
        <v>0</v>
      </c>
      <c r="I504" s="180"/>
      <c r="J504" s="180">
        <f t="shared" si="1072"/>
        <v>0</v>
      </c>
      <c r="K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0">
        <f t="shared" si="1073"/>
        <v>0</v>
      </c>
      <c r="AF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0">
        <f t="shared" si="1074"/>
        <v>0</v>
      </c>
      <c r="AJ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0">
        <f t="shared" si="1075"/>
        <v>0</v>
      </c>
      <c r="AN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0">
        <f t="shared" si="1076"/>
        <v>0</v>
      </c>
      <c r="AR504" s="180">
        <f t="shared" si="1077"/>
        <v>0</v>
      </c>
    </row>
    <row r="505" spans="2:44" x14ac:dyDescent="0.25">
      <c r="B505" s="178" t="s">
        <v>1233</v>
      </c>
      <c r="C505" s="179" t="s">
        <v>1234</v>
      </c>
      <c r="D5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0">
        <f t="shared" ref="F505" si="1078">D505+E505</f>
        <v>0</v>
      </c>
      <c r="G505" s="180"/>
      <c r="H505" s="180">
        <f t="shared" ref="H505" si="1079">F505-G505</f>
        <v>0</v>
      </c>
      <c r="I505" s="180"/>
      <c r="J505" s="180">
        <f t="shared" ref="J505" si="1080">F505-I505</f>
        <v>0</v>
      </c>
      <c r="K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0">
        <f t="shared" ref="AE505" si="1081">AB505+AC505+AD505</f>
        <v>0</v>
      </c>
      <c r="AF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0">
        <f t="shared" ref="AI505" si="1082">AF505+AG505+AH505</f>
        <v>0</v>
      </c>
      <c r="AJ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0">
        <f t="shared" ref="AM505" si="1083">AJ505+AK505+AL505</f>
        <v>0</v>
      </c>
      <c r="AN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0">
        <f t="shared" ref="AQ505" si="1084">AN505+AO505+AP505</f>
        <v>0</v>
      </c>
      <c r="AR505" s="180">
        <f t="shared" ref="AR505" si="1085">AE505+AI505+AM505+AQ505</f>
        <v>0</v>
      </c>
    </row>
    <row r="506" spans="2:44" x14ac:dyDescent="0.25">
      <c r="B506" s="178" t="s">
        <v>1235</v>
      </c>
      <c r="C506" s="179" t="s">
        <v>1236</v>
      </c>
      <c r="D5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0">
        <f t="shared" si="1070"/>
        <v>0</v>
      </c>
      <c r="G506" s="180"/>
      <c r="H506" s="180">
        <f t="shared" si="1071"/>
        <v>0</v>
      </c>
      <c r="I506" s="180"/>
      <c r="J506" s="180">
        <f t="shared" si="1072"/>
        <v>0</v>
      </c>
      <c r="K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0">
        <f t="shared" si="1073"/>
        <v>0</v>
      </c>
      <c r="AF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0">
        <f t="shared" si="1074"/>
        <v>0</v>
      </c>
      <c r="AJ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0">
        <f t="shared" si="1075"/>
        <v>0</v>
      </c>
      <c r="AN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0">
        <f t="shared" si="1076"/>
        <v>0</v>
      </c>
      <c r="AR506" s="180">
        <f t="shared" si="1077"/>
        <v>0</v>
      </c>
    </row>
    <row r="507" spans="2:44" x14ac:dyDescent="0.25">
      <c r="B507" s="178" t="s">
        <v>1237</v>
      </c>
      <c r="C507" s="179" t="s">
        <v>1238</v>
      </c>
      <c r="D5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0">
        <f t="shared" ref="F507" si="1086">D507+E507</f>
        <v>0</v>
      </c>
      <c r="G507" s="180"/>
      <c r="H507" s="180">
        <f t="shared" ref="H507" si="1087">F507-G507</f>
        <v>0</v>
      </c>
      <c r="I507" s="180"/>
      <c r="J507" s="180">
        <f t="shared" ref="J507" si="1088">F507-I507</f>
        <v>0</v>
      </c>
      <c r="K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0">
        <f t="shared" ref="AE507" si="1089">AB507+AC507+AD507</f>
        <v>0</v>
      </c>
      <c r="AF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0">
        <f t="shared" ref="AI507" si="1090">AF507+AG507+AH507</f>
        <v>0</v>
      </c>
      <c r="AJ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0">
        <f t="shared" ref="AM507" si="1091">AJ507+AK507+AL507</f>
        <v>0</v>
      </c>
      <c r="AN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0">
        <f t="shared" ref="AQ507" si="1092">AN507+AO507+AP507</f>
        <v>0</v>
      </c>
      <c r="AR507" s="180">
        <f t="shared" ref="AR507" si="1093">AE507+AI507+AM507+AQ507</f>
        <v>0</v>
      </c>
    </row>
    <row r="508" spans="2:44" x14ac:dyDescent="0.25">
      <c r="B508" s="178" t="s">
        <v>1239</v>
      </c>
      <c r="C508" s="179" t="s">
        <v>1240</v>
      </c>
      <c r="D5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0">
        <f t="shared" si="1050"/>
        <v>0</v>
      </c>
      <c r="G508" s="180"/>
      <c r="H508" s="180">
        <f t="shared" si="1052"/>
        <v>0</v>
      </c>
      <c r="I508" s="180"/>
      <c r="J508" s="180">
        <f t="shared" si="1053"/>
        <v>0</v>
      </c>
      <c r="K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0">
        <f t="shared" si="1059"/>
        <v>0</v>
      </c>
      <c r="AF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0">
        <f t="shared" si="1060"/>
        <v>0</v>
      </c>
      <c r="AJ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0">
        <f t="shared" si="1061"/>
        <v>0</v>
      </c>
      <c r="AN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0">
        <f t="shared" si="1062"/>
        <v>0</v>
      </c>
      <c r="AR508" s="180">
        <f t="shared" si="1063"/>
        <v>0</v>
      </c>
    </row>
    <row r="509" spans="2:44" x14ac:dyDescent="0.25">
      <c r="B509" s="187" t="s">
        <v>371</v>
      </c>
      <c r="C509" s="188" t="s">
        <v>237</v>
      </c>
      <c r="D509" s="189">
        <f>SUM(D510:D525)</f>
        <v>0</v>
      </c>
      <c r="E509" s="189">
        <f>SUM(E510:E525)</f>
        <v>0</v>
      </c>
      <c r="F509" s="189">
        <f t="shared" si="1050"/>
        <v>0</v>
      </c>
      <c r="G509" s="189">
        <f>SUM(G510:G525)</f>
        <v>0</v>
      </c>
      <c r="H509" s="189">
        <f t="shared" si="1052"/>
        <v>0</v>
      </c>
      <c r="I509" s="189">
        <f>SUM(I510:I525)</f>
        <v>0</v>
      </c>
      <c r="J509" s="189">
        <f t="shared" si="1053"/>
        <v>0</v>
      </c>
      <c r="K509" s="189">
        <f t="shared" ref="K509:AD509" si="1094">SUM(K510:K525)</f>
        <v>0</v>
      </c>
      <c r="L509" s="189">
        <f t="shared" si="1094"/>
        <v>0</v>
      </c>
      <c r="M509" s="189">
        <f t="shared" si="1094"/>
        <v>0</v>
      </c>
      <c r="N509" s="189">
        <f t="shared" si="1094"/>
        <v>0</v>
      </c>
      <c r="O509" s="189">
        <f t="shared" si="1094"/>
        <v>0</v>
      </c>
      <c r="P509" s="189">
        <f t="shared" ref="P509:Q509" si="1095">SUM(P510:P525)</f>
        <v>0</v>
      </c>
      <c r="Q509" s="189">
        <f t="shared" si="1095"/>
        <v>0</v>
      </c>
      <c r="R509" s="189">
        <f t="shared" si="1094"/>
        <v>0</v>
      </c>
      <c r="S509" s="189">
        <f t="shared" si="1094"/>
        <v>0</v>
      </c>
      <c r="T509" s="189">
        <f t="shared" ref="T509" si="1096">SUM(T510:T525)</f>
        <v>0</v>
      </c>
      <c r="U509" s="189">
        <f t="shared" si="1094"/>
        <v>0</v>
      </c>
      <c r="V509" s="189">
        <f t="shared" si="1094"/>
        <v>0</v>
      </c>
      <c r="W509" s="189">
        <f t="shared" ref="W509" si="1097">SUM(W510:W525)</f>
        <v>0</v>
      </c>
      <c r="X509" s="189">
        <f t="shared" si="1094"/>
        <v>0</v>
      </c>
      <c r="Y509" s="189">
        <f t="shared" ref="Y509:Z509" si="1098">SUM(Y510:Y525)</f>
        <v>0</v>
      </c>
      <c r="Z509" s="189">
        <f t="shared" si="1098"/>
        <v>0</v>
      </c>
      <c r="AA509" s="189">
        <f t="shared" si="1094"/>
        <v>0</v>
      </c>
      <c r="AB509" s="189">
        <f t="shared" si="1094"/>
        <v>0</v>
      </c>
      <c r="AC509" s="189">
        <f t="shared" si="1094"/>
        <v>0</v>
      </c>
      <c r="AD509" s="189">
        <f t="shared" si="1094"/>
        <v>0</v>
      </c>
      <c r="AE509" s="189">
        <f t="shared" si="1059"/>
        <v>0</v>
      </c>
      <c r="AF509" s="189">
        <f>SUM(AF510:AF525)</f>
        <v>0</v>
      </c>
      <c r="AG509" s="189">
        <f>SUM(AG510:AG525)</f>
        <v>0</v>
      </c>
      <c r="AH509" s="189">
        <f>SUM(AH510:AH525)</f>
        <v>0</v>
      </c>
      <c r="AI509" s="189">
        <f t="shared" si="1060"/>
        <v>0</v>
      </c>
      <c r="AJ509" s="189">
        <f>SUM(AJ510:AJ525)</f>
        <v>0</v>
      </c>
      <c r="AK509" s="189">
        <f>SUM(AK510:AK525)</f>
        <v>0</v>
      </c>
      <c r="AL509" s="189">
        <f>SUM(AL510:AL525)</f>
        <v>0</v>
      </c>
      <c r="AM509" s="189">
        <f t="shared" si="1061"/>
        <v>0</v>
      </c>
      <c r="AN509" s="189">
        <f>SUM(AN510:AN525)</f>
        <v>0</v>
      </c>
      <c r="AO509" s="189">
        <f>SUM(AO510:AO525)</f>
        <v>0</v>
      </c>
      <c r="AP509" s="189">
        <f>SUM(AP510:AP525)</f>
        <v>0</v>
      </c>
      <c r="AQ509" s="189">
        <f t="shared" si="1062"/>
        <v>0</v>
      </c>
      <c r="AR509" s="189">
        <f t="shared" si="1063"/>
        <v>0</v>
      </c>
    </row>
    <row r="510" spans="2:44" x14ac:dyDescent="0.25">
      <c r="B510" s="178" t="s">
        <v>372</v>
      </c>
      <c r="C510" s="179" t="s">
        <v>238</v>
      </c>
      <c r="D5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0">
        <f t="shared" si="1050"/>
        <v>0</v>
      </c>
      <c r="G510" s="180"/>
      <c r="H510" s="180">
        <f t="shared" si="1052"/>
        <v>0</v>
      </c>
      <c r="I510" s="180"/>
      <c r="J510" s="180">
        <f t="shared" si="1053"/>
        <v>0</v>
      </c>
      <c r="K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0">
        <f t="shared" si="1059"/>
        <v>0</v>
      </c>
      <c r="AF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0">
        <f t="shared" si="1060"/>
        <v>0</v>
      </c>
      <c r="AJ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0">
        <f t="shared" si="1061"/>
        <v>0</v>
      </c>
      <c r="AN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0">
        <f t="shared" si="1062"/>
        <v>0</v>
      </c>
      <c r="AR510" s="180">
        <f t="shared" si="1063"/>
        <v>0</v>
      </c>
    </row>
    <row r="511" spans="2:44" x14ac:dyDescent="0.25">
      <c r="B511" s="178" t="s">
        <v>1241</v>
      </c>
      <c r="C511" s="179" t="s">
        <v>1242</v>
      </c>
      <c r="D5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0">
        <f t="shared" ref="F511:F518" si="1099">D511+E511</f>
        <v>0</v>
      </c>
      <c r="G511" s="180"/>
      <c r="H511" s="180">
        <f t="shared" ref="H511:H518" si="1100">F511-G511</f>
        <v>0</v>
      </c>
      <c r="I511" s="180"/>
      <c r="J511" s="180">
        <f t="shared" ref="J511:J518" si="1101">F511-I511</f>
        <v>0</v>
      </c>
      <c r="K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0">
        <f t="shared" ref="AE511:AE518" si="1102">AB511+AC511+AD511</f>
        <v>0</v>
      </c>
      <c r="AF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0">
        <f t="shared" ref="AI511:AI518" si="1103">AF511+AG511+AH511</f>
        <v>0</v>
      </c>
      <c r="AJ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0">
        <f t="shared" ref="AM511:AM518" si="1104">AJ511+AK511+AL511</f>
        <v>0</v>
      </c>
      <c r="AN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0">
        <f t="shared" ref="AQ511:AQ518" si="1105">AN511+AO511+AP511</f>
        <v>0</v>
      </c>
      <c r="AR511" s="180">
        <f t="shared" ref="AR511:AR518" si="1106">AE511+AI511+AM511+AQ511</f>
        <v>0</v>
      </c>
    </row>
    <row r="512" spans="2:44" x14ac:dyDescent="0.25">
      <c r="B512" s="178" t="s">
        <v>1243</v>
      </c>
      <c r="C512" s="179" t="s">
        <v>1244</v>
      </c>
      <c r="D5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0">
        <f t="shared" si="1099"/>
        <v>0</v>
      </c>
      <c r="G512" s="180"/>
      <c r="H512" s="180">
        <f t="shared" si="1100"/>
        <v>0</v>
      </c>
      <c r="I512" s="180"/>
      <c r="J512" s="180">
        <f t="shared" si="1101"/>
        <v>0</v>
      </c>
      <c r="K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0">
        <f t="shared" si="1102"/>
        <v>0</v>
      </c>
      <c r="AF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0">
        <f t="shared" si="1103"/>
        <v>0</v>
      </c>
      <c r="AJ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0">
        <f t="shared" si="1104"/>
        <v>0</v>
      </c>
      <c r="AN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0">
        <f t="shared" si="1105"/>
        <v>0</v>
      </c>
      <c r="AR512" s="180">
        <f t="shared" si="1106"/>
        <v>0</v>
      </c>
    </row>
    <row r="513" spans="2:44" x14ac:dyDescent="0.25">
      <c r="B513" s="178" t="s">
        <v>1245</v>
      </c>
      <c r="C513" s="179" t="s">
        <v>1246</v>
      </c>
      <c r="D5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0">
        <f t="shared" si="1099"/>
        <v>0</v>
      </c>
      <c r="G513" s="180"/>
      <c r="H513" s="180">
        <f t="shared" si="1100"/>
        <v>0</v>
      </c>
      <c r="I513" s="180"/>
      <c r="J513" s="180">
        <f t="shared" si="1101"/>
        <v>0</v>
      </c>
      <c r="K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0">
        <f t="shared" si="1102"/>
        <v>0</v>
      </c>
      <c r="AF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0">
        <f t="shared" si="1103"/>
        <v>0</v>
      </c>
      <c r="AJ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0">
        <f t="shared" si="1104"/>
        <v>0</v>
      </c>
      <c r="AN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0">
        <f t="shared" si="1105"/>
        <v>0</v>
      </c>
      <c r="AR513" s="180">
        <f t="shared" si="1106"/>
        <v>0</v>
      </c>
    </row>
    <row r="514" spans="2:44" x14ac:dyDescent="0.25">
      <c r="B514" s="178" t="s">
        <v>1247</v>
      </c>
      <c r="C514" s="179" t="s">
        <v>1248</v>
      </c>
      <c r="D5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0">
        <f t="shared" si="1099"/>
        <v>0</v>
      </c>
      <c r="G514" s="180"/>
      <c r="H514" s="180">
        <f t="shared" si="1100"/>
        <v>0</v>
      </c>
      <c r="I514" s="180"/>
      <c r="J514" s="180">
        <f t="shared" si="1101"/>
        <v>0</v>
      </c>
      <c r="K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0">
        <f t="shared" si="1102"/>
        <v>0</v>
      </c>
      <c r="AF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0">
        <f t="shared" si="1103"/>
        <v>0</v>
      </c>
      <c r="AJ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0">
        <f t="shared" si="1104"/>
        <v>0</v>
      </c>
      <c r="AN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0">
        <f t="shared" si="1105"/>
        <v>0</v>
      </c>
      <c r="AR514" s="180">
        <f t="shared" si="1106"/>
        <v>0</v>
      </c>
    </row>
    <row r="515" spans="2:44" x14ac:dyDescent="0.25">
      <c r="B515" s="178" t="s">
        <v>1249</v>
      </c>
      <c r="C515" s="179" t="s">
        <v>1250</v>
      </c>
      <c r="D5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0">
        <f t="shared" si="1099"/>
        <v>0</v>
      </c>
      <c r="G515" s="180"/>
      <c r="H515" s="180">
        <f t="shared" si="1100"/>
        <v>0</v>
      </c>
      <c r="I515" s="180"/>
      <c r="J515" s="180">
        <f t="shared" si="1101"/>
        <v>0</v>
      </c>
      <c r="K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0">
        <f t="shared" si="1102"/>
        <v>0</v>
      </c>
      <c r="AF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0">
        <f t="shared" si="1103"/>
        <v>0</v>
      </c>
      <c r="AJ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0">
        <f t="shared" si="1104"/>
        <v>0</v>
      </c>
      <c r="AN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0">
        <f t="shared" si="1105"/>
        <v>0</v>
      </c>
      <c r="AR515" s="180">
        <f t="shared" si="1106"/>
        <v>0</v>
      </c>
    </row>
    <row r="516" spans="2:44" x14ac:dyDescent="0.25">
      <c r="B516" s="178" t="s">
        <v>1251</v>
      </c>
      <c r="C516" s="179" t="s">
        <v>1252</v>
      </c>
      <c r="D5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0">
        <f t="shared" si="1099"/>
        <v>0</v>
      </c>
      <c r="G516" s="180"/>
      <c r="H516" s="180">
        <f t="shared" si="1100"/>
        <v>0</v>
      </c>
      <c r="I516" s="180"/>
      <c r="J516" s="180">
        <f t="shared" si="1101"/>
        <v>0</v>
      </c>
      <c r="K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0">
        <f t="shared" si="1102"/>
        <v>0</v>
      </c>
      <c r="AF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0">
        <f t="shared" si="1103"/>
        <v>0</v>
      </c>
      <c r="AJ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0">
        <f t="shared" si="1104"/>
        <v>0</v>
      </c>
      <c r="AN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0">
        <f t="shared" si="1105"/>
        <v>0</v>
      </c>
      <c r="AR516" s="180">
        <f t="shared" si="1106"/>
        <v>0</v>
      </c>
    </row>
    <row r="517" spans="2:44" x14ac:dyDescent="0.25">
      <c r="B517" s="178" t="s">
        <v>1253</v>
      </c>
      <c r="C517" s="179" t="s">
        <v>1254</v>
      </c>
      <c r="D5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0">
        <f t="shared" si="1099"/>
        <v>0</v>
      </c>
      <c r="G517" s="180"/>
      <c r="H517" s="180">
        <f t="shared" si="1100"/>
        <v>0</v>
      </c>
      <c r="I517" s="180"/>
      <c r="J517" s="180">
        <f t="shared" si="1101"/>
        <v>0</v>
      </c>
      <c r="K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0">
        <f t="shared" si="1102"/>
        <v>0</v>
      </c>
      <c r="AF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0">
        <f t="shared" si="1103"/>
        <v>0</v>
      </c>
      <c r="AJ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0">
        <f t="shared" si="1104"/>
        <v>0</v>
      </c>
      <c r="AN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0">
        <f t="shared" si="1105"/>
        <v>0</v>
      </c>
      <c r="AR517" s="180">
        <f t="shared" si="1106"/>
        <v>0</v>
      </c>
    </row>
    <row r="518" spans="2:44" x14ac:dyDescent="0.25">
      <c r="B518" s="178" t="s">
        <v>1255</v>
      </c>
      <c r="C518" s="179" t="s">
        <v>1256</v>
      </c>
      <c r="D5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0">
        <f t="shared" si="1099"/>
        <v>0</v>
      </c>
      <c r="G518" s="180"/>
      <c r="H518" s="180">
        <f t="shared" si="1100"/>
        <v>0</v>
      </c>
      <c r="I518" s="180"/>
      <c r="J518" s="180">
        <f t="shared" si="1101"/>
        <v>0</v>
      </c>
      <c r="K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0">
        <f t="shared" si="1102"/>
        <v>0</v>
      </c>
      <c r="AF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0">
        <f t="shared" si="1103"/>
        <v>0</v>
      </c>
      <c r="AJ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0">
        <f t="shared" si="1104"/>
        <v>0</v>
      </c>
      <c r="AN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0">
        <f t="shared" si="1105"/>
        <v>0</v>
      </c>
      <c r="AR518" s="180">
        <f t="shared" si="1106"/>
        <v>0</v>
      </c>
    </row>
    <row r="519" spans="2:44" x14ac:dyDescent="0.25">
      <c r="B519" s="178" t="s">
        <v>1257</v>
      </c>
      <c r="C519" s="179" t="s">
        <v>1258</v>
      </c>
      <c r="D5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0">
        <f t="shared" si="1050"/>
        <v>0</v>
      </c>
      <c r="G519" s="180"/>
      <c r="H519" s="180">
        <f t="shared" si="1052"/>
        <v>0</v>
      </c>
      <c r="I519" s="180"/>
      <c r="J519" s="180">
        <f t="shared" si="1053"/>
        <v>0</v>
      </c>
      <c r="K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0">
        <f t="shared" si="1059"/>
        <v>0</v>
      </c>
      <c r="AF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0">
        <f t="shared" si="1060"/>
        <v>0</v>
      </c>
      <c r="AJ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0">
        <f t="shared" si="1061"/>
        <v>0</v>
      </c>
      <c r="AN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0">
        <f t="shared" si="1062"/>
        <v>0</v>
      </c>
      <c r="AR519" s="180">
        <f t="shared" si="1063"/>
        <v>0</v>
      </c>
    </row>
    <row r="520" spans="2:44" x14ac:dyDescent="0.25">
      <c r="B520" s="178" t="s">
        <v>1259</v>
      </c>
      <c r="C520" s="179" t="s">
        <v>1260</v>
      </c>
      <c r="D5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0">
        <f t="shared" si="1050"/>
        <v>0</v>
      </c>
      <c r="G520" s="180"/>
      <c r="H520" s="180">
        <f t="shared" si="1052"/>
        <v>0</v>
      </c>
      <c r="I520" s="180"/>
      <c r="J520" s="180">
        <f t="shared" si="1053"/>
        <v>0</v>
      </c>
      <c r="K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0">
        <f t="shared" si="1059"/>
        <v>0</v>
      </c>
      <c r="AF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0">
        <f t="shared" si="1060"/>
        <v>0</v>
      </c>
      <c r="AJ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0">
        <f t="shared" si="1061"/>
        <v>0</v>
      </c>
      <c r="AN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0">
        <f t="shared" si="1062"/>
        <v>0</v>
      </c>
      <c r="AR520" s="180">
        <f t="shared" si="1063"/>
        <v>0</v>
      </c>
    </row>
    <row r="521" spans="2:44" x14ac:dyDescent="0.25">
      <c r="B521" s="178" t="s">
        <v>1261</v>
      </c>
      <c r="C521" s="179" t="s">
        <v>1262</v>
      </c>
      <c r="D5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0">
        <f t="shared" ref="F521:F522" si="1107">D521+E521</f>
        <v>0</v>
      </c>
      <c r="G521" s="180"/>
      <c r="H521" s="180">
        <f t="shared" ref="H521:H522" si="1108">F521-G521</f>
        <v>0</v>
      </c>
      <c r="I521" s="180"/>
      <c r="J521" s="180">
        <f t="shared" ref="J521:J522" si="1109">F521-I521</f>
        <v>0</v>
      </c>
      <c r="K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0">
        <f t="shared" ref="AE521:AE522" si="1110">AB521+AC521+AD521</f>
        <v>0</v>
      </c>
      <c r="AF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0">
        <f t="shared" ref="AI521:AI522" si="1111">AF521+AG521+AH521</f>
        <v>0</v>
      </c>
      <c r="AJ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0">
        <f t="shared" ref="AM521:AM522" si="1112">AJ521+AK521+AL521</f>
        <v>0</v>
      </c>
      <c r="AN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0">
        <f t="shared" ref="AQ521:AQ522" si="1113">AN521+AO521+AP521</f>
        <v>0</v>
      </c>
      <c r="AR521" s="180">
        <f t="shared" ref="AR521:AR522" si="1114">AE521+AI521+AM521+AQ521</f>
        <v>0</v>
      </c>
    </row>
    <row r="522" spans="2:44" x14ac:dyDescent="0.25">
      <c r="B522" s="178" t="s">
        <v>1263</v>
      </c>
      <c r="C522" s="179" t="s">
        <v>1264</v>
      </c>
      <c r="D5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0">
        <f t="shared" si="1107"/>
        <v>0</v>
      </c>
      <c r="G522" s="180"/>
      <c r="H522" s="180">
        <f t="shared" si="1108"/>
        <v>0</v>
      </c>
      <c r="I522" s="180"/>
      <c r="J522" s="180">
        <f t="shared" si="1109"/>
        <v>0</v>
      </c>
      <c r="K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0">
        <f t="shared" si="1110"/>
        <v>0</v>
      </c>
      <c r="AF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0">
        <f t="shared" si="1111"/>
        <v>0</v>
      </c>
      <c r="AJ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0">
        <f t="shared" si="1112"/>
        <v>0</v>
      </c>
      <c r="AN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0">
        <f t="shared" si="1113"/>
        <v>0</v>
      </c>
      <c r="AR522" s="180">
        <f t="shared" si="1114"/>
        <v>0</v>
      </c>
    </row>
    <row r="523" spans="2:44" x14ac:dyDescent="0.25">
      <c r="B523" s="178" t="s">
        <v>1265</v>
      </c>
      <c r="C523" s="179" t="s">
        <v>1266</v>
      </c>
      <c r="D5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0">
        <f t="shared" ref="F523:F524" si="1115">D523+E523</f>
        <v>0</v>
      </c>
      <c r="G523" s="180"/>
      <c r="H523" s="180">
        <f t="shared" ref="H523:H524" si="1116">F523-G523</f>
        <v>0</v>
      </c>
      <c r="I523" s="180"/>
      <c r="J523" s="180">
        <f t="shared" ref="J523:J524" si="1117">F523-I523</f>
        <v>0</v>
      </c>
      <c r="K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0">
        <f t="shared" ref="AE523:AE524" si="1118">AB523+AC523+AD523</f>
        <v>0</v>
      </c>
      <c r="AF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0">
        <f t="shared" ref="AI523:AI524" si="1119">AF523+AG523+AH523</f>
        <v>0</v>
      </c>
      <c r="AJ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0">
        <f t="shared" ref="AM523:AM524" si="1120">AJ523+AK523+AL523</f>
        <v>0</v>
      </c>
      <c r="AN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0">
        <f t="shared" ref="AQ523:AQ524" si="1121">AN523+AO523+AP523</f>
        <v>0</v>
      </c>
      <c r="AR523" s="180">
        <f t="shared" ref="AR523:AR524" si="1122">AE523+AI523+AM523+AQ523</f>
        <v>0</v>
      </c>
    </row>
    <row r="524" spans="2:44" x14ac:dyDescent="0.25">
      <c r="B524" s="178" t="s">
        <v>1267</v>
      </c>
      <c r="C524" s="179" t="s">
        <v>1268</v>
      </c>
      <c r="D5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0">
        <f t="shared" si="1115"/>
        <v>0</v>
      </c>
      <c r="G524" s="180"/>
      <c r="H524" s="180">
        <f t="shared" si="1116"/>
        <v>0</v>
      </c>
      <c r="I524" s="180"/>
      <c r="J524" s="180">
        <f t="shared" si="1117"/>
        <v>0</v>
      </c>
      <c r="K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0">
        <f t="shared" si="1118"/>
        <v>0</v>
      </c>
      <c r="AF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0">
        <f t="shared" si="1119"/>
        <v>0</v>
      </c>
      <c r="AJ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0">
        <f t="shared" si="1120"/>
        <v>0</v>
      </c>
      <c r="AN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0">
        <f t="shared" si="1121"/>
        <v>0</v>
      </c>
      <c r="AR524" s="180">
        <f t="shared" si="1122"/>
        <v>0</v>
      </c>
    </row>
    <row r="525" spans="2:44" x14ac:dyDescent="0.25">
      <c r="B525" s="178" t="s">
        <v>1269</v>
      </c>
      <c r="C525" s="179" t="s">
        <v>1270</v>
      </c>
      <c r="D5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0">
        <f t="shared" si="1050"/>
        <v>0</v>
      </c>
      <c r="G525" s="180"/>
      <c r="H525" s="180">
        <f t="shared" si="1052"/>
        <v>0</v>
      </c>
      <c r="I525" s="180"/>
      <c r="J525" s="180">
        <f t="shared" si="1053"/>
        <v>0</v>
      </c>
      <c r="K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0">
        <f t="shared" si="1059"/>
        <v>0</v>
      </c>
      <c r="AF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0">
        <f t="shared" si="1060"/>
        <v>0</v>
      </c>
      <c r="AJ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0">
        <f t="shared" si="1061"/>
        <v>0</v>
      </c>
      <c r="AN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0">
        <f t="shared" si="1062"/>
        <v>0</v>
      </c>
      <c r="AR525" s="180">
        <f t="shared" si="1063"/>
        <v>0</v>
      </c>
    </row>
    <row r="526" spans="2:44" x14ac:dyDescent="0.25">
      <c r="B526" s="175" t="s">
        <v>373</v>
      </c>
      <c r="C526" s="176" t="s">
        <v>239</v>
      </c>
      <c r="D526" s="177">
        <f>D527+D541</f>
        <v>0</v>
      </c>
      <c r="E526" s="177">
        <f>E527+E541</f>
        <v>0</v>
      </c>
      <c r="F526" s="177">
        <f t="shared" si="1050"/>
        <v>0</v>
      </c>
      <c r="G526" s="177">
        <f t="shared" ref="G526:I526" si="1123">G527+G541</f>
        <v>0</v>
      </c>
      <c r="H526" s="177">
        <f t="shared" si="1052"/>
        <v>0</v>
      </c>
      <c r="I526" s="177">
        <f t="shared" si="1123"/>
        <v>0</v>
      </c>
      <c r="J526" s="177">
        <f t="shared" si="1053"/>
        <v>0</v>
      </c>
      <c r="K526" s="177">
        <f t="shared" ref="K526:AP526" si="1124">K527+K541</f>
        <v>0</v>
      </c>
      <c r="L526" s="177">
        <f t="shared" si="1124"/>
        <v>0</v>
      </c>
      <c r="M526" s="177">
        <f t="shared" si="1124"/>
        <v>0</v>
      </c>
      <c r="N526" s="177">
        <f t="shared" si="1124"/>
        <v>0</v>
      </c>
      <c r="O526" s="177">
        <f t="shared" si="1124"/>
        <v>0</v>
      </c>
      <c r="P526" s="177">
        <f t="shared" ref="P526:Q526" si="1125">P527+P541</f>
        <v>0</v>
      </c>
      <c r="Q526" s="177">
        <f t="shared" si="1125"/>
        <v>0</v>
      </c>
      <c r="R526" s="177">
        <f t="shared" si="1124"/>
        <v>0</v>
      </c>
      <c r="S526" s="177">
        <f t="shared" si="1124"/>
        <v>0</v>
      </c>
      <c r="T526" s="177">
        <f t="shared" ref="T526" si="1126">T527+T541</f>
        <v>0</v>
      </c>
      <c r="U526" s="177">
        <f t="shared" si="1124"/>
        <v>0</v>
      </c>
      <c r="V526" s="177">
        <f t="shared" si="1124"/>
        <v>0</v>
      </c>
      <c r="W526" s="177">
        <f t="shared" ref="W526" si="1127">W527+W541</f>
        <v>0</v>
      </c>
      <c r="X526" s="177">
        <f t="shared" si="1124"/>
        <v>0</v>
      </c>
      <c r="Y526" s="177">
        <f t="shared" ref="Y526:Z526" si="1128">Y527+Y541</f>
        <v>0</v>
      </c>
      <c r="Z526" s="177">
        <f t="shared" si="1128"/>
        <v>0</v>
      </c>
      <c r="AA526" s="177">
        <f t="shared" si="1124"/>
        <v>0</v>
      </c>
      <c r="AB526" s="177">
        <f t="shared" si="1124"/>
        <v>0</v>
      </c>
      <c r="AC526" s="177">
        <f t="shared" si="1124"/>
        <v>0</v>
      </c>
      <c r="AD526" s="177">
        <f t="shared" si="1124"/>
        <v>0</v>
      </c>
      <c r="AE526" s="177">
        <f t="shared" si="1059"/>
        <v>0</v>
      </c>
      <c r="AF526" s="177">
        <f t="shared" si="1124"/>
        <v>0</v>
      </c>
      <c r="AG526" s="177">
        <f t="shared" si="1124"/>
        <v>0</v>
      </c>
      <c r="AH526" s="177">
        <f t="shared" si="1124"/>
        <v>0</v>
      </c>
      <c r="AI526" s="177">
        <f t="shared" si="1060"/>
        <v>0</v>
      </c>
      <c r="AJ526" s="177">
        <f t="shared" si="1124"/>
        <v>0</v>
      </c>
      <c r="AK526" s="177">
        <f t="shared" si="1124"/>
        <v>0</v>
      </c>
      <c r="AL526" s="177">
        <f t="shared" si="1124"/>
        <v>0</v>
      </c>
      <c r="AM526" s="177">
        <f t="shared" si="1061"/>
        <v>0</v>
      </c>
      <c r="AN526" s="177">
        <f t="shared" si="1124"/>
        <v>0</v>
      </c>
      <c r="AO526" s="177">
        <f t="shared" si="1124"/>
        <v>0</v>
      </c>
      <c r="AP526" s="177">
        <f t="shared" si="1124"/>
        <v>0</v>
      </c>
      <c r="AQ526" s="177">
        <f t="shared" si="1062"/>
        <v>0</v>
      </c>
      <c r="AR526" s="177">
        <f t="shared" si="1063"/>
        <v>0</v>
      </c>
    </row>
    <row r="527" spans="2:44" x14ac:dyDescent="0.25">
      <c r="B527" s="187" t="s">
        <v>374</v>
      </c>
      <c r="C527" s="188" t="s">
        <v>240</v>
      </c>
      <c r="D527" s="189">
        <f>SUM(D528:D540)</f>
        <v>0</v>
      </c>
      <c r="E527" s="189">
        <f>SUM(E528:E540)</f>
        <v>0</v>
      </c>
      <c r="F527" s="189">
        <f t="shared" si="1050"/>
        <v>0</v>
      </c>
      <c r="G527" s="189">
        <f t="shared" ref="G527:I527" si="1129">SUM(G528:G540)</f>
        <v>0</v>
      </c>
      <c r="H527" s="189">
        <f t="shared" si="1052"/>
        <v>0</v>
      </c>
      <c r="I527" s="189">
        <f t="shared" si="1129"/>
        <v>0</v>
      </c>
      <c r="J527" s="189">
        <f t="shared" si="1053"/>
        <v>0</v>
      </c>
      <c r="K527" s="189">
        <f t="shared" ref="K527:AP527" si="1130">SUM(K528:K540)</f>
        <v>0</v>
      </c>
      <c r="L527" s="189">
        <f t="shared" si="1130"/>
        <v>0</v>
      </c>
      <c r="M527" s="189">
        <f t="shared" si="1130"/>
        <v>0</v>
      </c>
      <c r="N527" s="189">
        <f t="shared" si="1130"/>
        <v>0</v>
      </c>
      <c r="O527" s="189">
        <f t="shared" si="1130"/>
        <v>0</v>
      </c>
      <c r="P527" s="189">
        <f t="shared" ref="P527:Q527" si="1131">SUM(P528:P540)</f>
        <v>0</v>
      </c>
      <c r="Q527" s="189">
        <f t="shared" si="1131"/>
        <v>0</v>
      </c>
      <c r="R527" s="189">
        <f t="shared" si="1130"/>
        <v>0</v>
      </c>
      <c r="S527" s="189">
        <f t="shared" si="1130"/>
        <v>0</v>
      </c>
      <c r="T527" s="189">
        <f t="shared" ref="T527" si="1132">SUM(T528:T540)</f>
        <v>0</v>
      </c>
      <c r="U527" s="189">
        <f t="shared" si="1130"/>
        <v>0</v>
      </c>
      <c r="V527" s="189">
        <f t="shared" si="1130"/>
        <v>0</v>
      </c>
      <c r="W527" s="189">
        <f t="shared" ref="W527" si="1133">SUM(W528:W540)</f>
        <v>0</v>
      </c>
      <c r="X527" s="189">
        <f t="shared" si="1130"/>
        <v>0</v>
      </c>
      <c r="Y527" s="189">
        <f t="shared" ref="Y527:Z527" si="1134">SUM(Y528:Y540)</f>
        <v>0</v>
      </c>
      <c r="Z527" s="189">
        <f t="shared" si="1134"/>
        <v>0</v>
      </c>
      <c r="AA527" s="189">
        <f t="shared" si="1130"/>
        <v>0</v>
      </c>
      <c r="AB527" s="189">
        <f t="shared" si="1130"/>
        <v>0</v>
      </c>
      <c r="AC527" s="189">
        <f t="shared" si="1130"/>
        <v>0</v>
      </c>
      <c r="AD527" s="189">
        <f t="shared" si="1130"/>
        <v>0</v>
      </c>
      <c r="AE527" s="189">
        <f t="shared" si="1059"/>
        <v>0</v>
      </c>
      <c r="AF527" s="189">
        <f t="shared" si="1130"/>
        <v>0</v>
      </c>
      <c r="AG527" s="189">
        <f t="shared" si="1130"/>
        <v>0</v>
      </c>
      <c r="AH527" s="189">
        <f t="shared" si="1130"/>
        <v>0</v>
      </c>
      <c r="AI527" s="189">
        <f t="shared" si="1060"/>
        <v>0</v>
      </c>
      <c r="AJ527" s="189">
        <f t="shared" si="1130"/>
        <v>0</v>
      </c>
      <c r="AK527" s="189">
        <f t="shared" si="1130"/>
        <v>0</v>
      </c>
      <c r="AL527" s="189">
        <f t="shared" si="1130"/>
        <v>0</v>
      </c>
      <c r="AM527" s="189">
        <f t="shared" si="1061"/>
        <v>0</v>
      </c>
      <c r="AN527" s="189">
        <f t="shared" si="1130"/>
        <v>0</v>
      </c>
      <c r="AO527" s="189">
        <f t="shared" si="1130"/>
        <v>0</v>
      </c>
      <c r="AP527" s="189">
        <f t="shared" si="1130"/>
        <v>0</v>
      </c>
      <c r="AQ527" s="189">
        <f t="shared" si="1062"/>
        <v>0</v>
      </c>
      <c r="AR527" s="189">
        <f t="shared" si="1063"/>
        <v>0</v>
      </c>
    </row>
    <row r="528" spans="2:44" x14ac:dyDescent="0.25">
      <c r="B528" s="178" t="s">
        <v>375</v>
      </c>
      <c r="C528" s="179" t="s">
        <v>241</v>
      </c>
      <c r="D5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0">
        <f t="shared" ref="F528:F540" si="1135">D528+E528</f>
        <v>0</v>
      </c>
      <c r="G528" s="180"/>
      <c r="H528" s="180">
        <f t="shared" ref="H528:H540" si="1136">F528-G528</f>
        <v>0</v>
      </c>
      <c r="I528" s="180"/>
      <c r="J528" s="180">
        <f t="shared" ref="J528:J540" si="1137">F528-I528</f>
        <v>0</v>
      </c>
      <c r="K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0">
        <f t="shared" ref="AE528:AE540" si="1138">AB528+AC528+AD528</f>
        <v>0</v>
      </c>
      <c r="AF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0">
        <f t="shared" ref="AI528:AI540" si="1139">AF528+AG528+AH528</f>
        <v>0</v>
      </c>
      <c r="AJ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0">
        <f t="shared" ref="AM528:AM540" si="1140">AJ528+AK528+AL528</f>
        <v>0</v>
      </c>
      <c r="AN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0">
        <f t="shared" ref="AQ528:AQ540" si="1141">AN528+AO528+AP528</f>
        <v>0</v>
      </c>
      <c r="AR528" s="180">
        <f t="shared" ref="AR528:AR540" si="1142">AE528+AI528+AM528+AQ528</f>
        <v>0</v>
      </c>
    </row>
    <row r="529" spans="2:44" x14ac:dyDescent="0.25">
      <c r="B529" s="178" t="s">
        <v>1271</v>
      </c>
      <c r="C529" s="179" t="s">
        <v>1272</v>
      </c>
      <c r="D5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0">
        <f t="shared" ref="F529:F533" si="1143">D529+E529</f>
        <v>0</v>
      </c>
      <c r="G529" s="180"/>
      <c r="H529" s="180">
        <f t="shared" ref="H529:H533" si="1144">F529-G529</f>
        <v>0</v>
      </c>
      <c r="I529" s="180"/>
      <c r="J529" s="180">
        <f t="shared" ref="J529:J533" si="1145">F529-I529</f>
        <v>0</v>
      </c>
      <c r="K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0">
        <f t="shared" ref="AE529:AE533" si="1146">AB529+AC529+AD529</f>
        <v>0</v>
      </c>
      <c r="AF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0">
        <f t="shared" ref="AI529:AI533" si="1147">AF529+AG529+AH529</f>
        <v>0</v>
      </c>
      <c r="AJ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0">
        <f t="shared" ref="AM529:AM533" si="1148">AJ529+AK529+AL529</f>
        <v>0</v>
      </c>
      <c r="AN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0">
        <f t="shared" ref="AQ529:AQ533" si="1149">AN529+AO529+AP529</f>
        <v>0</v>
      </c>
      <c r="AR529" s="180">
        <f t="shared" ref="AR529:AR533" si="1150">AE529+AI529+AM529+AQ529</f>
        <v>0</v>
      </c>
    </row>
    <row r="530" spans="2:44" x14ac:dyDescent="0.25">
      <c r="B530" s="178" t="s">
        <v>1273</v>
      </c>
      <c r="C530" s="179" t="s">
        <v>1274</v>
      </c>
      <c r="D5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0">
        <f t="shared" si="1143"/>
        <v>0</v>
      </c>
      <c r="G530" s="180"/>
      <c r="H530" s="180">
        <f t="shared" si="1144"/>
        <v>0</v>
      </c>
      <c r="I530" s="180"/>
      <c r="J530" s="180">
        <f t="shared" si="1145"/>
        <v>0</v>
      </c>
      <c r="K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0">
        <f t="shared" si="1146"/>
        <v>0</v>
      </c>
      <c r="AF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0">
        <f t="shared" si="1147"/>
        <v>0</v>
      </c>
      <c r="AJ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0">
        <f t="shared" si="1148"/>
        <v>0</v>
      </c>
      <c r="AN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0">
        <f t="shared" si="1149"/>
        <v>0</v>
      </c>
      <c r="AR530" s="180">
        <f t="shared" si="1150"/>
        <v>0</v>
      </c>
    </row>
    <row r="531" spans="2:44" x14ac:dyDescent="0.25">
      <c r="B531" s="178" t="s">
        <v>1275</v>
      </c>
      <c r="C531" s="179" t="s">
        <v>1276</v>
      </c>
      <c r="D5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0">
        <f t="shared" si="1143"/>
        <v>0</v>
      </c>
      <c r="G531" s="180"/>
      <c r="H531" s="180">
        <f t="shared" si="1144"/>
        <v>0</v>
      </c>
      <c r="I531" s="180"/>
      <c r="J531" s="180">
        <f t="shared" si="1145"/>
        <v>0</v>
      </c>
      <c r="K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0">
        <f t="shared" si="1146"/>
        <v>0</v>
      </c>
      <c r="AF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0">
        <f t="shared" si="1147"/>
        <v>0</v>
      </c>
      <c r="AJ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0">
        <f t="shared" si="1148"/>
        <v>0</v>
      </c>
      <c r="AN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0">
        <f t="shared" si="1149"/>
        <v>0</v>
      </c>
      <c r="AR531" s="180">
        <f t="shared" si="1150"/>
        <v>0</v>
      </c>
    </row>
    <row r="532" spans="2:44" x14ac:dyDescent="0.25">
      <c r="B532" s="178" t="s">
        <v>1277</v>
      </c>
      <c r="C532" s="179" t="s">
        <v>1278</v>
      </c>
      <c r="D5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0">
        <f t="shared" si="1143"/>
        <v>0</v>
      </c>
      <c r="G532" s="180"/>
      <c r="H532" s="180">
        <f t="shared" si="1144"/>
        <v>0</v>
      </c>
      <c r="I532" s="180"/>
      <c r="J532" s="180">
        <f t="shared" si="1145"/>
        <v>0</v>
      </c>
      <c r="K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0">
        <f t="shared" si="1146"/>
        <v>0</v>
      </c>
      <c r="AF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0">
        <f t="shared" si="1147"/>
        <v>0</v>
      </c>
      <c r="AJ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0">
        <f t="shared" si="1148"/>
        <v>0</v>
      </c>
      <c r="AN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0">
        <f t="shared" si="1149"/>
        <v>0</v>
      </c>
      <c r="AR532" s="180">
        <f t="shared" si="1150"/>
        <v>0</v>
      </c>
    </row>
    <row r="533" spans="2:44" x14ac:dyDescent="0.25">
      <c r="B533" s="178" t="s">
        <v>1279</v>
      </c>
      <c r="C533" s="179" t="s">
        <v>1280</v>
      </c>
      <c r="D5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0">
        <f t="shared" si="1143"/>
        <v>0</v>
      </c>
      <c r="G533" s="180"/>
      <c r="H533" s="180">
        <f t="shared" si="1144"/>
        <v>0</v>
      </c>
      <c r="I533" s="180"/>
      <c r="J533" s="180">
        <f t="shared" si="1145"/>
        <v>0</v>
      </c>
      <c r="K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0">
        <f t="shared" si="1146"/>
        <v>0</v>
      </c>
      <c r="AF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0">
        <f t="shared" si="1147"/>
        <v>0</v>
      </c>
      <c r="AJ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0">
        <f t="shared" si="1148"/>
        <v>0</v>
      </c>
      <c r="AN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0">
        <f t="shared" si="1149"/>
        <v>0</v>
      </c>
      <c r="AR533" s="180">
        <f t="shared" si="1150"/>
        <v>0</v>
      </c>
    </row>
    <row r="534" spans="2:44" x14ac:dyDescent="0.25">
      <c r="B534" s="178" t="s">
        <v>376</v>
      </c>
      <c r="C534" s="179" t="s">
        <v>242</v>
      </c>
      <c r="D5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0">
        <f t="shared" si="1135"/>
        <v>0</v>
      </c>
      <c r="G534" s="180"/>
      <c r="H534" s="180">
        <f t="shared" si="1136"/>
        <v>0</v>
      </c>
      <c r="I534" s="180"/>
      <c r="J534" s="180">
        <f t="shared" si="1137"/>
        <v>0</v>
      </c>
      <c r="K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0">
        <f t="shared" si="1138"/>
        <v>0</v>
      </c>
      <c r="AF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0">
        <f t="shared" si="1139"/>
        <v>0</v>
      </c>
      <c r="AJ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0">
        <f t="shared" si="1140"/>
        <v>0</v>
      </c>
      <c r="AN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0">
        <f t="shared" si="1141"/>
        <v>0</v>
      </c>
      <c r="AR534" s="180">
        <f t="shared" si="1142"/>
        <v>0</v>
      </c>
    </row>
    <row r="535" spans="2:44" x14ac:dyDescent="0.25">
      <c r="B535" s="178" t="s">
        <v>1281</v>
      </c>
      <c r="C535" s="179" t="s">
        <v>1282</v>
      </c>
      <c r="D5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0">
        <f t="shared" si="1135"/>
        <v>0</v>
      </c>
      <c r="G535" s="180"/>
      <c r="H535" s="180">
        <f t="shared" si="1136"/>
        <v>0</v>
      </c>
      <c r="I535" s="180"/>
      <c r="J535" s="180">
        <f t="shared" si="1137"/>
        <v>0</v>
      </c>
      <c r="K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0">
        <f t="shared" si="1138"/>
        <v>0</v>
      </c>
      <c r="AF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0">
        <f t="shared" si="1139"/>
        <v>0</v>
      </c>
      <c r="AJ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0">
        <f t="shared" si="1140"/>
        <v>0</v>
      </c>
      <c r="AN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0">
        <f t="shared" si="1141"/>
        <v>0</v>
      </c>
      <c r="AR535" s="180">
        <f t="shared" si="1142"/>
        <v>0</v>
      </c>
    </row>
    <row r="536" spans="2:44" x14ac:dyDescent="0.25">
      <c r="B536" s="178" t="s">
        <v>1283</v>
      </c>
      <c r="C536" s="179" t="s">
        <v>1284</v>
      </c>
      <c r="D5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0">
        <f t="shared" si="1135"/>
        <v>0</v>
      </c>
      <c r="G536" s="180"/>
      <c r="H536" s="180">
        <f t="shared" si="1136"/>
        <v>0</v>
      </c>
      <c r="I536" s="180"/>
      <c r="J536" s="180">
        <f t="shared" si="1137"/>
        <v>0</v>
      </c>
      <c r="K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0">
        <f t="shared" si="1138"/>
        <v>0</v>
      </c>
      <c r="AF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0">
        <f t="shared" si="1139"/>
        <v>0</v>
      </c>
      <c r="AJ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0">
        <f t="shared" si="1140"/>
        <v>0</v>
      </c>
      <c r="AN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0">
        <f t="shared" si="1141"/>
        <v>0</v>
      </c>
      <c r="AR536" s="180">
        <f t="shared" si="1142"/>
        <v>0</v>
      </c>
    </row>
    <row r="537" spans="2:44" x14ac:dyDescent="0.25">
      <c r="B537" s="178" t="s">
        <v>1285</v>
      </c>
      <c r="C537" s="179" t="s">
        <v>1286</v>
      </c>
      <c r="D5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0">
        <f t="shared" ref="F537" si="1151">D537+E537</f>
        <v>0</v>
      </c>
      <c r="G537" s="180"/>
      <c r="H537" s="180">
        <f t="shared" ref="H537" si="1152">F537-G537</f>
        <v>0</v>
      </c>
      <c r="I537" s="180"/>
      <c r="J537" s="180">
        <f t="shared" ref="J537" si="1153">F537-I537</f>
        <v>0</v>
      </c>
      <c r="K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0">
        <f t="shared" ref="AE537" si="1154">AB537+AC537+AD537</f>
        <v>0</v>
      </c>
      <c r="AF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0">
        <f t="shared" ref="AI537" si="1155">AF537+AG537+AH537</f>
        <v>0</v>
      </c>
      <c r="AJ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0">
        <f t="shared" ref="AM537" si="1156">AJ537+AK537+AL537</f>
        <v>0</v>
      </c>
      <c r="AN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0">
        <f t="shared" ref="AQ537" si="1157">AN537+AO537+AP537</f>
        <v>0</v>
      </c>
      <c r="AR537" s="180">
        <f t="shared" ref="AR537" si="1158">AE537+AI537+AM537+AQ537</f>
        <v>0</v>
      </c>
    </row>
    <row r="538" spans="2:44" x14ac:dyDescent="0.25">
      <c r="B538" s="178" t="s">
        <v>1287</v>
      </c>
      <c r="C538" s="179" t="s">
        <v>1288</v>
      </c>
      <c r="D5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0">
        <f t="shared" ref="F538" si="1159">D538+E538</f>
        <v>0</v>
      </c>
      <c r="G538" s="180"/>
      <c r="H538" s="180">
        <f t="shared" ref="H538" si="1160">F538-G538</f>
        <v>0</v>
      </c>
      <c r="I538" s="180"/>
      <c r="J538" s="180">
        <f t="shared" ref="J538" si="1161">F538-I538</f>
        <v>0</v>
      </c>
      <c r="K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0">
        <f t="shared" ref="AE538" si="1162">AB538+AC538+AD538</f>
        <v>0</v>
      </c>
      <c r="AF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0">
        <f t="shared" ref="AI538" si="1163">AF538+AG538+AH538</f>
        <v>0</v>
      </c>
      <c r="AJ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0">
        <f t="shared" ref="AM538" si="1164">AJ538+AK538+AL538</f>
        <v>0</v>
      </c>
      <c r="AN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0">
        <f t="shared" ref="AQ538" si="1165">AN538+AO538+AP538</f>
        <v>0</v>
      </c>
      <c r="AR538" s="180">
        <f t="shared" ref="AR538" si="1166">AE538+AI538+AM538+AQ538</f>
        <v>0</v>
      </c>
    </row>
    <row r="539" spans="2:44" x14ac:dyDescent="0.25">
      <c r="B539" s="178" t="s">
        <v>1289</v>
      </c>
      <c r="C539" s="179" t="s">
        <v>1290</v>
      </c>
      <c r="D5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0">
        <f t="shared" ref="F539" si="1167">D539+E539</f>
        <v>0</v>
      </c>
      <c r="G539" s="180"/>
      <c r="H539" s="180">
        <f t="shared" ref="H539" si="1168">F539-G539</f>
        <v>0</v>
      </c>
      <c r="I539" s="180"/>
      <c r="J539" s="180">
        <f t="shared" ref="J539" si="1169">F539-I539</f>
        <v>0</v>
      </c>
      <c r="K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0">
        <f t="shared" ref="AE539" si="1170">AB539+AC539+AD539</f>
        <v>0</v>
      </c>
      <c r="AF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0">
        <f t="shared" ref="AI539" si="1171">AF539+AG539+AH539</f>
        <v>0</v>
      </c>
      <c r="AJ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0">
        <f t="shared" ref="AM539" si="1172">AJ539+AK539+AL539</f>
        <v>0</v>
      </c>
      <c r="AN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0">
        <f t="shared" ref="AQ539" si="1173">AN539+AO539+AP539</f>
        <v>0</v>
      </c>
      <c r="AR539" s="180">
        <f t="shared" ref="AR539" si="1174">AE539+AI539+AM539+AQ539</f>
        <v>0</v>
      </c>
    </row>
    <row r="540" spans="2:44" x14ac:dyDescent="0.25">
      <c r="B540" s="178" t="s">
        <v>1291</v>
      </c>
      <c r="C540" s="179" t="s">
        <v>1292</v>
      </c>
      <c r="D5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0">
        <f t="shared" si="1135"/>
        <v>0</v>
      </c>
      <c r="G540" s="180"/>
      <c r="H540" s="180">
        <f t="shared" si="1136"/>
        <v>0</v>
      </c>
      <c r="I540" s="180"/>
      <c r="J540" s="180">
        <f t="shared" si="1137"/>
        <v>0</v>
      </c>
      <c r="K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0">
        <f t="shared" si="1138"/>
        <v>0</v>
      </c>
      <c r="AF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0">
        <f t="shared" si="1139"/>
        <v>0</v>
      </c>
      <c r="AJ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0">
        <f t="shared" si="1140"/>
        <v>0</v>
      </c>
      <c r="AN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0">
        <f t="shared" si="1141"/>
        <v>0</v>
      </c>
      <c r="AR540" s="180">
        <f t="shared" si="1142"/>
        <v>0</v>
      </c>
    </row>
    <row r="541" spans="2:44" x14ac:dyDescent="0.25">
      <c r="B541" s="187" t="s">
        <v>377</v>
      </c>
      <c r="C541" s="188" t="s">
        <v>243</v>
      </c>
      <c r="D541" s="189">
        <f>SUM(D542:D559)</f>
        <v>0</v>
      </c>
      <c r="E541" s="189">
        <f>SUM(E542:E559)</f>
        <v>0</v>
      </c>
      <c r="F541" s="189">
        <f t="shared" si="1050"/>
        <v>0</v>
      </c>
      <c r="G541" s="189">
        <f>SUM(G542:G559)</f>
        <v>0</v>
      </c>
      <c r="H541" s="189">
        <f>SUM(H542:H559)</f>
        <v>0</v>
      </c>
      <c r="I541" s="189">
        <f>SUM(I542:I559)</f>
        <v>0</v>
      </c>
      <c r="J541" s="189">
        <f>SUM(J542:J559)</f>
        <v>0</v>
      </c>
      <c r="K541" s="189">
        <f t="shared" ref="K541:AD541" si="1175">SUM(K542:K559)</f>
        <v>0</v>
      </c>
      <c r="L541" s="189">
        <f t="shared" si="1175"/>
        <v>0</v>
      </c>
      <c r="M541" s="189">
        <f t="shared" si="1175"/>
        <v>0</v>
      </c>
      <c r="N541" s="189">
        <f t="shared" si="1175"/>
        <v>0</v>
      </c>
      <c r="O541" s="189">
        <f t="shared" si="1175"/>
        <v>0</v>
      </c>
      <c r="P541" s="189">
        <f t="shared" si="1175"/>
        <v>0</v>
      </c>
      <c r="Q541" s="189">
        <f t="shared" si="1175"/>
        <v>0</v>
      </c>
      <c r="R541" s="189">
        <f t="shared" si="1175"/>
        <v>0</v>
      </c>
      <c r="S541" s="189">
        <f t="shared" si="1175"/>
        <v>0</v>
      </c>
      <c r="T541" s="189">
        <f t="shared" si="1175"/>
        <v>0</v>
      </c>
      <c r="U541" s="189">
        <f t="shared" si="1175"/>
        <v>0</v>
      </c>
      <c r="V541" s="189">
        <f t="shared" si="1175"/>
        <v>0</v>
      </c>
      <c r="W541" s="189">
        <f t="shared" si="1175"/>
        <v>0</v>
      </c>
      <c r="X541" s="189">
        <f t="shared" si="1175"/>
        <v>0</v>
      </c>
      <c r="Y541" s="189">
        <f t="shared" si="1175"/>
        <v>0</v>
      </c>
      <c r="Z541" s="189">
        <f t="shared" ref="Z541" si="1176">SUM(Z542:Z559)</f>
        <v>0</v>
      </c>
      <c r="AA541" s="189">
        <f t="shared" si="1175"/>
        <v>0</v>
      </c>
      <c r="AB541" s="189">
        <f t="shared" si="1175"/>
        <v>0</v>
      </c>
      <c r="AC541" s="189">
        <f t="shared" si="1175"/>
        <v>0</v>
      </c>
      <c r="AD541" s="189">
        <f t="shared" si="1175"/>
        <v>0</v>
      </c>
      <c r="AE541" s="189">
        <f t="shared" si="1059"/>
        <v>0</v>
      </c>
      <c r="AF541" s="189">
        <f t="shared" ref="AF541:AH541" si="1177">SUM(AF542:AF559)</f>
        <v>0</v>
      </c>
      <c r="AG541" s="189">
        <f t="shared" si="1177"/>
        <v>0</v>
      </c>
      <c r="AH541" s="189">
        <f t="shared" si="1177"/>
        <v>0</v>
      </c>
      <c r="AI541" s="189">
        <f t="shared" si="1060"/>
        <v>0</v>
      </c>
      <c r="AJ541" s="189">
        <f t="shared" ref="AJ541:AL541" si="1178">SUM(AJ542:AJ559)</f>
        <v>0</v>
      </c>
      <c r="AK541" s="189">
        <f t="shared" si="1178"/>
        <v>0</v>
      </c>
      <c r="AL541" s="189">
        <f t="shared" si="1178"/>
        <v>0</v>
      </c>
      <c r="AM541" s="189">
        <f t="shared" si="1061"/>
        <v>0</v>
      </c>
      <c r="AN541" s="189">
        <f t="shared" ref="AN541:AP541" si="1179">SUM(AN542:AN559)</f>
        <v>0</v>
      </c>
      <c r="AO541" s="189">
        <f t="shared" si="1179"/>
        <v>0</v>
      </c>
      <c r="AP541" s="189">
        <f t="shared" si="1179"/>
        <v>0</v>
      </c>
      <c r="AQ541" s="189">
        <f t="shared" si="1062"/>
        <v>0</v>
      </c>
      <c r="AR541" s="189">
        <f t="shared" si="1063"/>
        <v>0</v>
      </c>
    </row>
    <row r="542" spans="2:44" x14ac:dyDescent="0.25">
      <c r="B542" s="178" t="s">
        <v>378</v>
      </c>
      <c r="C542" s="179" t="s">
        <v>244</v>
      </c>
      <c r="D5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0">
        <f t="shared" ref="F542" si="1180">D542+E542</f>
        <v>0</v>
      </c>
      <c r="G542" s="180"/>
      <c r="H542" s="180">
        <f t="shared" ref="H542" si="1181">F542-G542</f>
        <v>0</v>
      </c>
      <c r="I542" s="180"/>
      <c r="J542" s="180">
        <f t="shared" ref="J542" si="1182">F542-I542</f>
        <v>0</v>
      </c>
      <c r="K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0">
        <f t="shared" ref="AE542" si="1183">AB542+AC542+AD542</f>
        <v>0</v>
      </c>
      <c r="AF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0">
        <f t="shared" ref="AI542" si="1184">AF542+AG542+AH542</f>
        <v>0</v>
      </c>
      <c r="AJ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0">
        <f t="shared" ref="AM542" si="1185">AJ542+AK542+AL542</f>
        <v>0</v>
      </c>
      <c r="AN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0">
        <f t="shared" ref="AQ542" si="1186">AN542+AO542+AP542</f>
        <v>0</v>
      </c>
      <c r="AR542" s="180">
        <f t="shared" ref="AR542" si="1187">AE542+AI542+AM542+AQ542</f>
        <v>0</v>
      </c>
    </row>
    <row r="543" spans="2:44" x14ac:dyDescent="0.25">
      <c r="B543" s="178" t="s">
        <v>379</v>
      </c>
      <c r="C543" s="179" t="s">
        <v>245</v>
      </c>
      <c r="D5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0">
        <f t="shared" ref="F543:F559" si="1188">D543+E543</f>
        <v>0</v>
      </c>
      <c r="G543" s="180"/>
      <c r="H543" s="180">
        <f t="shared" ref="H543:H559" si="1189">F543-G543</f>
        <v>0</v>
      </c>
      <c r="I543" s="180"/>
      <c r="J543" s="180">
        <f t="shared" ref="J543:J559" si="1190">F543-I543</f>
        <v>0</v>
      </c>
      <c r="K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0">
        <f t="shared" ref="AE543:AE559" si="1191">AB543+AC543+AD543</f>
        <v>0</v>
      </c>
      <c r="AF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0">
        <f t="shared" ref="AI543:AI559" si="1192">AF543+AG543+AH543</f>
        <v>0</v>
      </c>
      <c r="AJ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0">
        <f t="shared" ref="AM543:AM559" si="1193">AJ543+AK543+AL543</f>
        <v>0</v>
      </c>
      <c r="AN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0">
        <f t="shared" ref="AQ543:AQ559" si="1194">AN543+AO543+AP543</f>
        <v>0</v>
      </c>
      <c r="AR543" s="180">
        <f t="shared" ref="AR543:AR559" si="1195">AE543+AI543+AM543+AQ543</f>
        <v>0</v>
      </c>
    </row>
    <row r="544" spans="2:44" x14ac:dyDescent="0.25">
      <c r="B544" s="178" t="s">
        <v>1293</v>
      </c>
      <c r="C544" s="179" t="s">
        <v>1294</v>
      </c>
      <c r="D5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0">
        <f t="shared" si="1188"/>
        <v>0</v>
      </c>
      <c r="G544" s="180"/>
      <c r="H544" s="180">
        <f t="shared" si="1189"/>
        <v>0</v>
      </c>
      <c r="I544" s="180"/>
      <c r="J544" s="180">
        <f t="shared" si="1190"/>
        <v>0</v>
      </c>
      <c r="K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0">
        <f t="shared" si="1191"/>
        <v>0</v>
      </c>
      <c r="AF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0">
        <f t="shared" si="1192"/>
        <v>0</v>
      </c>
      <c r="AJ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0">
        <f t="shared" si="1193"/>
        <v>0</v>
      </c>
      <c r="AN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0">
        <f t="shared" si="1194"/>
        <v>0</v>
      </c>
      <c r="AR544" s="180">
        <f t="shared" si="1195"/>
        <v>0</v>
      </c>
    </row>
    <row r="545" spans="2:44" x14ac:dyDescent="0.25">
      <c r="B545" s="178" t="s">
        <v>1295</v>
      </c>
      <c r="C545" s="179" t="s">
        <v>512</v>
      </c>
      <c r="D5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0">
        <f t="shared" si="1188"/>
        <v>0</v>
      </c>
      <c r="G545" s="180"/>
      <c r="H545" s="180">
        <f t="shared" si="1189"/>
        <v>0</v>
      </c>
      <c r="I545" s="180"/>
      <c r="J545" s="180">
        <f t="shared" si="1190"/>
        <v>0</v>
      </c>
      <c r="K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0">
        <f t="shared" si="1191"/>
        <v>0</v>
      </c>
      <c r="AF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0">
        <f t="shared" si="1192"/>
        <v>0</v>
      </c>
      <c r="AJ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0">
        <f t="shared" si="1193"/>
        <v>0</v>
      </c>
      <c r="AN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0">
        <f t="shared" si="1194"/>
        <v>0</v>
      </c>
      <c r="AR545" s="180">
        <f t="shared" si="1195"/>
        <v>0</v>
      </c>
    </row>
    <row r="546" spans="2:44" x14ac:dyDescent="0.25">
      <c r="B546" s="178" t="s">
        <v>1296</v>
      </c>
      <c r="C546" s="179" t="s">
        <v>1297</v>
      </c>
      <c r="D5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0">
        <f t="shared" si="1188"/>
        <v>0</v>
      </c>
      <c r="G546" s="180"/>
      <c r="H546" s="180">
        <f t="shared" si="1189"/>
        <v>0</v>
      </c>
      <c r="I546" s="180"/>
      <c r="J546" s="180">
        <f t="shared" si="1190"/>
        <v>0</v>
      </c>
      <c r="K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0">
        <f t="shared" si="1191"/>
        <v>0</v>
      </c>
      <c r="AF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0">
        <f t="shared" si="1192"/>
        <v>0</v>
      </c>
      <c r="AJ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0">
        <f t="shared" si="1193"/>
        <v>0</v>
      </c>
      <c r="AN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0">
        <f t="shared" si="1194"/>
        <v>0</v>
      </c>
      <c r="AR546" s="180">
        <f t="shared" si="1195"/>
        <v>0</v>
      </c>
    </row>
    <row r="547" spans="2:44" x14ac:dyDescent="0.25">
      <c r="B547" s="178" t="s">
        <v>1298</v>
      </c>
      <c r="C547" s="179" t="s">
        <v>1299</v>
      </c>
      <c r="D5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0">
        <f t="shared" si="1188"/>
        <v>0</v>
      </c>
      <c r="G547" s="180"/>
      <c r="H547" s="180">
        <f t="shared" si="1189"/>
        <v>0</v>
      </c>
      <c r="I547" s="180"/>
      <c r="J547" s="180">
        <f t="shared" si="1190"/>
        <v>0</v>
      </c>
      <c r="K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0">
        <f t="shared" si="1191"/>
        <v>0</v>
      </c>
      <c r="AF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0">
        <f t="shared" si="1192"/>
        <v>0</v>
      </c>
      <c r="AJ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0">
        <f t="shared" si="1193"/>
        <v>0</v>
      </c>
      <c r="AN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0">
        <f t="shared" si="1194"/>
        <v>0</v>
      </c>
      <c r="AR547" s="180">
        <f t="shared" si="1195"/>
        <v>0</v>
      </c>
    </row>
    <row r="548" spans="2:44" x14ac:dyDescent="0.25">
      <c r="B548" s="178" t="s">
        <v>1300</v>
      </c>
      <c r="C548" s="179" t="s">
        <v>1301</v>
      </c>
      <c r="D5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0">
        <f t="shared" si="1188"/>
        <v>0</v>
      </c>
      <c r="G548" s="180"/>
      <c r="H548" s="180">
        <f t="shared" si="1189"/>
        <v>0</v>
      </c>
      <c r="I548" s="180"/>
      <c r="J548" s="180">
        <f t="shared" si="1190"/>
        <v>0</v>
      </c>
      <c r="K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0">
        <f t="shared" si="1191"/>
        <v>0</v>
      </c>
      <c r="AF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0">
        <f t="shared" si="1192"/>
        <v>0</v>
      </c>
      <c r="AJ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0">
        <f t="shared" si="1193"/>
        <v>0</v>
      </c>
      <c r="AN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0">
        <f t="shared" si="1194"/>
        <v>0</v>
      </c>
      <c r="AR548" s="180">
        <f t="shared" si="1195"/>
        <v>0</v>
      </c>
    </row>
    <row r="549" spans="2:44" x14ac:dyDescent="0.25">
      <c r="B549" s="178" t="s">
        <v>1302</v>
      </c>
      <c r="C549" s="179" t="s">
        <v>1303</v>
      </c>
      <c r="D5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0">
        <f t="shared" si="1188"/>
        <v>0</v>
      </c>
      <c r="G549" s="180"/>
      <c r="H549" s="180">
        <f t="shared" si="1189"/>
        <v>0</v>
      </c>
      <c r="I549" s="180"/>
      <c r="J549" s="180">
        <f t="shared" si="1190"/>
        <v>0</v>
      </c>
      <c r="K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0">
        <f t="shared" si="1191"/>
        <v>0</v>
      </c>
      <c r="AF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0">
        <f t="shared" si="1192"/>
        <v>0</v>
      </c>
      <c r="AJ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0">
        <f t="shared" si="1193"/>
        <v>0</v>
      </c>
      <c r="AN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0">
        <f t="shared" si="1194"/>
        <v>0</v>
      </c>
      <c r="AR549" s="180">
        <f t="shared" si="1195"/>
        <v>0</v>
      </c>
    </row>
    <row r="550" spans="2:44" x14ac:dyDescent="0.25">
      <c r="B550" s="178" t="s">
        <v>1304</v>
      </c>
      <c r="C550" s="179" t="s">
        <v>1305</v>
      </c>
      <c r="D5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0">
        <f t="shared" si="1188"/>
        <v>0</v>
      </c>
      <c r="G550" s="180"/>
      <c r="H550" s="180">
        <f t="shared" si="1189"/>
        <v>0</v>
      </c>
      <c r="I550" s="180"/>
      <c r="J550" s="180">
        <f t="shared" si="1190"/>
        <v>0</v>
      </c>
      <c r="K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0">
        <f t="shared" si="1191"/>
        <v>0</v>
      </c>
      <c r="AF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0">
        <f t="shared" si="1192"/>
        <v>0</v>
      </c>
      <c r="AJ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0">
        <f t="shared" si="1193"/>
        <v>0</v>
      </c>
      <c r="AN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0">
        <f t="shared" si="1194"/>
        <v>0</v>
      </c>
      <c r="AR550" s="180">
        <f t="shared" si="1195"/>
        <v>0</v>
      </c>
    </row>
    <row r="551" spans="2:44" x14ac:dyDescent="0.25">
      <c r="B551" s="178" t="s">
        <v>1306</v>
      </c>
      <c r="C551" s="179" t="s">
        <v>1307</v>
      </c>
      <c r="D5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0">
        <f t="shared" si="1188"/>
        <v>0</v>
      </c>
      <c r="G551" s="180"/>
      <c r="H551" s="180">
        <f t="shared" si="1189"/>
        <v>0</v>
      </c>
      <c r="I551" s="180"/>
      <c r="J551" s="180">
        <f t="shared" si="1190"/>
        <v>0</v>
      </c>
      <c r="K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0">
        <f t="shared" si="1191"/>
        <v>0</v>
      </c>
      <c r="AF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0">
        <f t="shared" si="1192"/>
        <v>0</v>
      </c>
      <c r="AJ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0">
        <f t="shared" si="1193"/>
        <v>0</v>
      </c>
      <c r="AN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0">
        <f t="shared" si="1194"/>
        <v>0</v>
      </c>
      <c r="AR551" s="180">
        <f t="shared" si="1195"/>
        <v>0</v>
      </c>
    </row>
    <row r="552" spans="2:44" x14ac:dyDescent="0.25">
      <c r="B552" s="178" t="s">
        <v>1308</v>
      </c>
      <c r="C552" s="179" t="s">
        <v>1309</v>
      </c>
      <c r="D5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0">
        <f t="shared" si="1188"/>
        <v>0</v>
      </c>
      <c r="G552" s="180"/>
      <c r="H552" s="180">
        <f t="shared" si="1189"/>
        <v>0</v>
      </c>
      <c r="I552" s="180"/>
      <c r="J552" s="180">
        <f t="shared" si="1190"/>
        <v>0</v>
      </c>
      <c r="K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0">
        <f t="shared" si="1191"/>
        <v>0</v>
      </c>
      <c r="AF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0">
        <f t="shared" si="1192"/>
        <v>0</v>
      </c>
      <c r="AJ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0">
        <f t="shared" si="1193"/>
        <v>0</v>
      </c>
      <c r="AN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0">
        <f t="shared" si="1194"/>
        <v>0</v>
      </c>
      <c r="AR552" s="180">
        <f t="shared" si="1195"/>
        <v>0</v>
      </c>
    </row>
    <row r="553" spans="2:44" x14ac:dyDescent="0.25">
      <c r="B553" s="178" t="s">
        <v>1310</v>
      </c>
      <c r="C553" s="179" t="s">
        <v>1311</v>
      </c>
      <c r="D5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0">
        <f t="shared" si="1188"/>
        <v>0</v>
      </c>
      <c r="G553" s="180"/>
      <c r="H553" s="180">
        <f t="shared" si="1189"/>
        <v>0</v>
      </c>
      <c r="I553" s="180"/>
      <c r="J553" s="180">
        <f t="shared" si="1190"/>
        <v>0</v>
      </c>
      <c r="K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0">
        <f t="shared" si="1191"/>
        <v>0</v>
      </c>
      <c r="AF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0">
        <f t="shared" si="1192"/>
        <v>0</v>
      </c>
      <c r="AJ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0">
        <f t="shared" si="1193"/>
        <v>0</v>
      </c>
      <c r="AN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0">
        <f t="shared" si="1194"/>
        <v>0</v>
      </c>
      <c r="AR553" s="180">
        <f t="shared" si="1195"/>
        <v>0</v>
      </c>
    </row>
    <row r="554" spans="2:44" x14ac:dyDescent="0.25">
      <c r="B554" s="178" t="s">
        <v>1312</v>
      </c>
      <c r="C554" s="179" t="s">
        <v>1313</v>
      </c>
      <c r="D5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0">
        <f t="shared" si="1188"/>
        <v>0</v>
      </c>
      <c r="G554" s="180"/>
      <c r="H554" s="180">
        <f t="shared" si="1189"/>
        <v>0</v>
      </c>
      <c r="I554" s="180"/>
      <c r="J554" s="180">
        <f t="shared" si="1190"/>
        <v>0</v>
      </c>
      <c r="K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0">
        <f t="shared" si="1191"/>
        <v>0</v>
      </c>
      <c r="AF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0">
        <f t="shared" si="1192"/>
        <v>0</v>
      </c>
      <c r="AJ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0">
        <f t="shared" si="1193"/>
        <v>0</v>
      </c>
      <c r="AN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0">
        <f t="shared" si="1194"/>
        <v>0</v>
      </c>
      <c r="AR554" s="180">
        <f t="shared" si="1195"/>
        <v>0</v>
      </c>
    </row>
    <row r="555" spans="2:44" x14ac:dyDescent="0.25">
      <c r="B555" s="178" t="s">
        <v>1314</v>
      </c>
      <c r="C555" s="179" t="s">
        <v>1315</v>
      </c>
      <c r="D5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0">
        <f t="shared" si="1188"/>
        <v>0</v>
      </c>
      <c r="G555" s="180"/>
      <c r="H555" s="180">
        <f t="shared" si="1189"/>
        <v>0</v>
      </c>
      <c r="I555" s="180"/>
      <c r="J555" s="180">
        <f t="shared" si="1190"/>
        <v>0</v>
      </c>
      <c r="K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0">
        <f t="shared" si="1191"/>
        <v>0</v>
      </c>
      <c r="AF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0">
        <f t="shared" si="1192"/>
        <v>0</v>
      </c>
      <c r="AJ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0">
        <f t="shared" si="1193"/>
        <v>0</v>
      </c>
      <c r="AN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0">
        <f t="shared" si="1194"/>
        <v>0</v>
      </c>
      <c r="AR555" s="180">
        <f t="shared" si="1195"/>
        <v>0</v>
      </c>
    </row>
    <row r="556" spans="2:44" x14ac:dyDescent="0.25">
      <c r="B556" s="178" t="s">
        <v>1316</v>
      </c>
      <c r="C556" s="179" t="s">
        <v>1317</v>
      </c>
      <c r="D5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0">
        <f t="shared" si="1188"/>
        <v>0</v>
      </c>
      <c r="G556" s="180"/>
      <c r="H556" s="180">
        <f t="shared" si="1189"/>
        <v>0</v>
      </c>
      <c r="I556" s="180"/>
      <c r="J556" s="180">
        <f t="shared" si="1190"/>
        <v>0</v>
      </c>
      <c r="K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0">
        <f t="shared" si="1191"/>
        <v>0</v>
      </c>
      <c r="AF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0">
        <f t="shared" si="1192"/>
        <v>0</v>
      </c>
      <c r="AJ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0">
        <f t="shared" si="1193"/>
        <v>0</v>
      </c>
      <c r="AN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0">
        <f t="shared" si="1194"/>
        <v>0</v>
      </c>
      <c r="AR556" s="180">
        <f t="shared" si="1195"/>
        <v>0</v>
      </c>
    </row>
    <row r="557" spans="2:44" x14ac:dyDescent="0.25">
      <c r="B557" s="178" t="s">
        <v>1318</v>
      </c>
      <c r="C557" s="179" t="s">
        <v>1319</v>
      </c>
      <c r="D5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0">
        <f t="shared" si="1188"/>
        <v>0</v>
      </c>
      <c r="G557" s="180"/>
      <c r="H557" s="180">
        <f t="shared" si="1189"/>
        <v>0</v>
      </c>
      <c r="I557" s="180"/>
      <c r="J557" s="180">
        <f t="shared" si="1190"/>
        <v>0</v>
      </c>
      <c r="K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0">
        <f t="shared" si="1191"/>
        <v>0</v>
      </c>
      <c r="AF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0">
        <f t="shared" si="1192"/>
        <v>0</v>
      </c>
      <c r="AJ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0">
        <f t="shared" si="1193"/>
        <v>0</v>
      </c>
      <c r="AN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0">
        <f t="shared" si="1194"/>
        <v>0</v>
      </c>
      <c r="AR557" s="180">
        <f t="shared" si="1195"/>
        <v>0</v>
      </c>
    </row>
    <row r="558" spans="2:44" x14ac:dyDescent="0.25">
      <c r="B558" s="178" t="s">
        <v>1320</v>
      </c>
      <c r="C558" s="179" t="s">
        <v>1321</v>
      </c>
      <c r="D5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0">
        <f t="shared" si="1188"/>
        <v>0</v>
      </c>
      <c r="G558" s="180"/>
      <c r="H558" s="180">
        <f t="shared" si="1189"/>
        <v>0</v>
      </c>
      <c r="I558" s="180"/>
      <c r="J558" s="180">
        <f t="shared" si="1190"/>
        <v>0</v>
      </c>
      <c r="K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0">
        <f t="shared" si="1191"/>
        <v>0</v>
      </c>
      <c r="AF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0">
        <f t="shared" si="1192"/>
        <v>0</v>
      </c>
      <c r="AJ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0">
        <f t="shared" si="1193"/>
        <v>0</v>
      </c>
      <c r="AN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0">
        <f t="shared" si="1194"/>
        <v>0</v>
      </c>
      <c r="AR558" s="180">
        <f t="shared" si="1195"/>
        <v>0</v>
      </c>
    </row>
    <row r="559" spans="2:44" x14ac:dyDescent="0.25">
      <c r="B559" s="178" t="s">
        <v>1322</v>
      </c>
      <c r="C559" s="179" t="s">
        <v>1323</v>
      </c>
      <c r="D5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0">
        <f t="shared" si="1188"/>
        <v>0</v>
      </c>
      <c r="G559" s="180"/>
      <c r="H559" s="180">
        <f t="shared" si="1189"/>
        <v>0</v>
      </c>
      <c r="I559" s="180"/>
      <c r="J559" s="180">
        <f t="shared" si="1190"/>
        <v>0</v>
      </c>
      <c r="K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0">
        <f t="shared" si="1191"/>
        <v>0</v>
      </c>
      <c r="AF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0">
        <f t="shared" si="1192"/>
        <v>0</v>
      </c>
      <c r="AJ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0">
        <f t="shared" si="1193"/>
        <v>0</v>
      </c>
      <c r="AN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0">
        <f t="shared" si="1194"/>
        <v>0</v>
      </c>
      <c r="AR559" s="180">
        <f t="shared" si="1195"/>
        <v>0</v>
      </c>
    </row>
    <row r="560" spans="2:44" x14ac:dyDescent="0.25">
      <c r="B560" s="175" t="s">
        <v>1324</v>
      </c>
      <c r="C560" s="176" t="s">
        <v>1325</v>
      </c>
      <c r="D560" s="177">
        <f>SUM(D561:D565)</f>
        <v>0</v>
      </c>
      <c r="E560" s="177">
        <f>SUM(E561:E565)</f>
        <v>0</v>
      </c>
      <c r="F560" s="177">
        <f t="shared" ref="F560:F565" si="1196">D560+E560</f>
        <v>0</v>
      </c>
      <c r="G560" s="177">
        <f>SUM(G561:G565)</f>
        <v>0</v>
      </c>
      <c r="H560" s="177">
        <f t="shared" ref="H560:H565" si="1197">F560-G560</f>
        <v>0</v>
      </c>
      <c r="I560" s="177">
        <f>SUM(I561:I565)</f>
        <v>0</v>
      </c>
      <c r="J560" s="177">
        <f t="shared" ref="J560:J565" si="1198">F560-I560</f>
        <v>0</v>
      </c>
      <c r="K560" s="177">
        <f t="shared" ref="K560:AD560" si="1199">SUM(K561:K565)</f>
        <v>0</v>
      </c>
      <c r="L560" s="177">
        <f t="shared" si="1199"/>
        <v>0</v>
      </c>
      <c r="M560" s="177">
        <f t="shared" si="1199"/>
        <v>0</v>
      </c>
      <c r="N560" s="177">
        <f t="shared" si="1199"/>
        <v>0</v>
      </c>
      <c r="O560" s="177">
        <f t="shared" si="1199"/>
        <v>0</v>
      </c>
      <c r="P560" s="177">
        <f t="shared" ref="P560:Q560" si="1200">SUM(P561:P565)</f>
        <v>0</v>
      </c>
      <c r="Q560" s="177">
        <f t="shared" si="1200"/>
        <v>0</v>
      </c>
      <c r="R560" s="177">
        <f t="shared" si="1199"/>
        <v>0</v>
      </c>
      <c r="S560" s="177">
        <f t="shared" si="1199"/>
        <v>0</v>
      </c>
      <c r="T560" s="177">
        <f t="shared" ref="T560" si="1201">SUM(T561:T565)</f>
        <v>0</v>
      </c>
      <c r="U560" s="177">
        <f t="shared" si="1199"/>
        <v>0</v>
      </c>
      <c r="V560" s="177">
        <f t="shared" si="1199"/>
        <v>0</v>
      </c>
      <c r="W560" s="177">
        <f t="shared" ref="W560" si="1202">SUM(W561:W565)</f>
        <v>0</v>
      </c>
      <c r="X560" s="177">
        <f t="shared" si="1199"/>
        <v>0</v>
      </c>
      <c r="Y560" s="177">
        <f t="shared" ref="Y560:Z560" si="1203">SUM(Y561:Y565)</f>
        <v>0</v>
      </c>
      <c r="Z560" s="177">
        <f t="shared" si="1203"/>
        <v>0</v>
      </c>
      <c r="AA560" s="177">
        <f t="shared" si="1199"/>
        <v>0</v>
      </c>
      <c r="AB560" s="177">
        <f t="shared" si="1199"/>
        <v>0</v>
      </c>
      <c r="AC560" s="177">
        <f t="shared" si="1199"/>
        <v>0</v>
      </c>
      <c r="AD560" s="177">
        <f t="shared" si="1199"/>
        <v>0</v>
      </c>
      <c r="AE560" s="177">
        <f t="shared" ref="AE560:AE565" si="1204">AB560+AC560+AD560</f>
        <v>0</v>
      </c>
      <c r="AF560" s="177">
        <f>SUM(AF561:AF565)</f>
        <v>0</v>
      </c>
      <c r="AG560" s="177">
        <f>SUM(AG561:AG565)</f>
        <v>0</v>
      </c>
      <c r="AH560" s="177">
        <f>SUM(AH561:AH565)</f>
        <v>0</v>
      </c>
      <c r="AI560" s="177">
        <f t="shared" ref="AI560:AI565" si="1205">AF560+AG560+AH560</f>
        <v>0</v>
      </c>
      <c r="AJ560" s="177">
        <f>SUM(AJ561:AJ565)</f>
        <v>0</v>
      </c>
      <c r="AK560" s="177">
        <f>SUM(AK561:AK565)</f>
        <v>0</v>
      </c>
      <c r="AL560" s="177">
        <f>SUM(AL561:AL565)</f>
        <v>0</v>
      </c>
      <c r="AM560" s="177">
        <f t="shared" ref="AM560:AM565" si="1206">AJ560+AK560+AL560</f>
        <v>0</v>
      </c>
      <c r="AN560" s="177">
        <f>SUM(AN561:AN565)</f>
        <v>0</v>
      </c>
      <c r="AO560" s="177">
        <f>SUM(AO561:AO565)</f>
        <v>0</v>
      </c>
      <c r="AP560" s="177">
        <f>SUM(AP561:AP565)</f>
        <v>0</v>
      </c>
      <c r="AQ560" s="177">
        <f t="shared" ref="AQ560:AQ565" si="1207">AN560+AO560+AP560</f>
        <v>0</v>
      </c>
      <c r="AR560" s="177">
        <f t="shared" ref="AR560:AR565" si="1208">AE560+AI560+AM560+AQ560</f>
        <v>0</v>
      </c>
    </row>
    <row r="561" spans="2:44" x14ac:dyDescent="0.25">
      <c r="B561" s="178" t="s">
        <v>1326</v>
      </c>
      <c r="C561" s="179" t="s">
        <v>1327</v>
      </c>
      <c r="D5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0">
        <f t="shared" si="1196"/>
        <v>0</v>
      </c>
      <c r="G561" s="180"/>
      <c r="H561" s="180">
        <f t="shared" si="1197"/>
        <v>0</v>
      </c>
      <c r="I561" s="180"/>
      <c r="J561" s="180">
        <f t="shared" si="1198"/>
        <v>0</v>
      </c>
      <c r="K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0">
        <f t="shared" si="1204"/>
        <v>0</v>
      </c>
      <c r="AF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0">
        <f t="shared" si="1205"/>
        <v>0</v>
      </c>
      <c r="AJ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0">
        <f t="shared" si="1206"/>
        <v>0</v>
      </c>
      <c r="AN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0">
        <f t="shared" si="1207"/>
        <v>0</v>
      </c>
      <c r="AR561" s="180">
        <f t="shared" si="1208"/>
        <v>0</v>
      </c>
    </row>
    <row r="562" spans="2:44" x14ac:dyDescent="0.25">
      <c r="B562" s="178" t="s">
        <v>1328</v>
      </c>
      <c r="C562" s="179" t="s">
        <v>1329</v>
      </c>
      <c r="D5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0">
        <f t="shared" si="1196"/>
        <v>0</v>
      </c>
      <c r="G562" s="180"/>
      <c r="H562" s="180">
        <f t="shared" si="1197"/>
        <v>0</v>
      </c>
      <c r="I562" s="180"/>
      <c r="J562" s="180">
        <f t="shared" si="1198"/>
        <v>0</v>
      </c>
      <c r="K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0">
        <f t="shared" si="1204"/>
        <v>0</v>
      </c>
      <c r="AF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0">
        <f t="shared" si="1205"/>
        <v>0</v>
      </c>
      <c r="AJ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0">
        <f t="shared" si="1206"/>
        <v>0</v>
      </c>
      <c r="AN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0">
        <f t="shared" si="1207"/>
        <v>0</v>
      </c>
      <c r="AR562" s="180">
        <f t="shared" si="1208"/>
        <v>0</v>
      </c>
    </row>
    <row r="563" spans="2:44" x14ac:dyDescent="0.25">
      <c r="B563" s="178" t="s">
        <v>1330</v>
      </c>
      <c r="C563" s="179" t="s">
        <v>1331</v>
      </c>
      <c r="D5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0">
        <f t="shared" si="1196"/>
        <v>0</v>
      </c>
      <c r="G563" s="180"/>
      <c r="H563" s="180">
        <f t="shared" si="1197"/>
        <v>0</v>
      </c>
      <c r="I563" s="180"/>
      <c r="J563" s="180">
        <f t="shared" si="1198"/>
        <v>0</v>
      </c>
      <c r="K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0">
        <f t="shared" si="1204"/>
        <v>0</v>
      </c>
      <c r="AF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0">
        <f t="shared" si="1205"/>
        <v>0</v>
      </c>
      <c r="AJ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0">
        <f t="shared" si="1206"/>
        <v>0</v>
      </c>
      <c r="AN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0">
        <f t="shared" si="1207"/>
        <v>0</v>
      </c>
      <c r="AR563" s="180">
        <f t="shared" si="1208"/>
        <v>0</v>
      </c>
    </row>
    <row r="564" spans="2:44" x14ac:dyDescent="0.25">
      <c r="B564" s="178" t="s">
        <v>1332</v>
      </c>
      <c r="C564" s="179" t="s">
        <v>1333</v>
      </c>
      <c r="D5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0">
        <f t="shared" si="1196"/>
        <v>0</v>
      </c>
      <c r="G564" s="180"/>
      <c r="H564" s="180">
        <f t="shared" si="1197"/>
        <v>0</v>
      </c>
      <c r="I564" s="180"/>
      <c r="J564" s="180">
        <f t="shared" si="1198"/>
        <v>0</v>
      </c>
      <c r="K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0">
        <f t="shared" si="1204"/>
        <v>0</v>
      </c>
      <c r="AF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0">
        <f t="shared" si="1205"/>
        <v>0</v>
      </c>
      <c r="AJ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0">
        <f t="shared" si="1206"/>
        <v>0</v>
      </c>
      <c r="AN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0">
        <f t="shared" si="1207"/>
        <v>0</v>
      </c>
      <c r="AR564" s="180">
        <f t="shared" si="1208"/>
        <v>0</v>
      </c>
    </row>
    <row r="565" spans="2:44" x14ac:dyDescent="0.25">
      <c r="B565" s="178" t="s">
        <v>1334</v>
      </c>
      <c r="C565" s="179" t="s">
        <v>1335</v>
      </c>
      <c r="D5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0">
        <f t="shared" si="1196"/>
        <v>0</v>
      </c>
      <c r="G565" s="180"/>
      <c r="H565" s="180">
        <f t="shared" si="1197"/>
        <v>0</v>
      </c>
      <c r="I565" s="180"/>
      <c r="J565" s="180">
        <f t="shared" si="1198"/>
        <v>0</v>
      </c>
      <c r="K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0">
        <f t="shared" si="1204"/>
        <v>0</v>
      </c>
      <c r="AF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0">
        <f t="shared" si="1205"/>
        <v>0</v>
      </c>
      <c r="AJ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0">
        <f t="shared" si="1206"/>
        <v>0</v>
      </c>
      <c r="AN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0">
        <f t="shared" si="1207"/>
        <v>0</v>
      </c>
      <c r="AR565" s="180">
        <f t="shared" si="1208"/>
        <v>0</v>
      </c>
    </row>
    <row r="566" spans="2:44" ht="26.25" x14ac:dyDescent="0.25">
      <c r="B566" s="181"/>
      <c r="C566" s="182" t="s">
        <v>246</v>
      </c>
      <c r="D566" s="183">
        <f>D12+D106+D222+D327+D397+D499+D526+D560</f>
        <v>4157361.0033333334</v>
      </c>
      <c r="E566" s="183">
        <f>E12+E106+E222+E327+E397+E499+E526+E560</f>
        <v>940000</v>
      </c>
      <c r="F566" s="183">
        <f t="shared" si="1050"/>
        <v>5097361.0033333339</v>
      </c>
      <c r="G566" s="183">
        <f>G12+G106+G222+G327+G397+G499+G526+G560</f>
        <v>0</v>
      </c>
      <c r="H566" s="183">
        <f t="shared" si="1052"/>
        <v>5097361.0033333339</v>
      </c>
      <c r="I566" s="183">
        <f>I12+I106+I222+I327+I397+I499+I526+I560</f>
        <v>0</v>
      </c>
      <c r="J566" s="183">
        <f t="shared" si="1053"/>
        <v>5097361.0033333339</v>
      </c>
      <c r="K566" s="183">
        <f t="shared" ref="K566:AD566" si="1209">K12+K106+K222+K327+K397+K499+K526+K560</f>
        <v>0</v>
      </c>
      <c r="L566" s="183">
        <f t="shared" si="1209"/>
        <v>0</v>
      </c>
      <c r="M566" s="183">
        <f t="shared" si="1209"/>
        <v>0</v>
      </c>
      <c r="N566" s="183">
        <f t="shared" si="1209"/>
        <v>0</v>
      </c>
      <c r="O566" s="183">
        <f t="shared" si="1209"/>
        <v>0</v>
      </c>
      <c r="P566" s="183">
        <f t="shared" ref="P566:Q566" si="1210">P12+P106+P222+P327+P397+P499+P526+P560</f>
        <v>0</v>
      </c>
      <c r="Q566" s="183">
        <f t="shared" si="1210"/>
        <v>0</v>
      </c>
      <c r="R566" s="183">
        <f t="shared" si="1209"/>
        <v>0</v>
      </c>
      <c r="S566" s="183">
        <f t="shared" si="1209"/>
        <v>0</v>
      </c>
      <c r="T566" s="183">
        <f t="shared" ref="T566" si="1211">T12+T106+T222+T327+T397+T499+T526+T560</f>
        <v>4593297.0033333339</v>
      </c>
      <c r="U566" s="183">
        <f t="shared" si="1209"/>
        <v>0</v>
      </c>
      <c r="V566" s="183">
        <f t="shared" si="1209"/>
        <v>0</v>
      </c>
      <c r="W566" s="183">
        <f t="shared" ref="W566" si="1212">W12+W106+W222+W327+W397+W499+W526+W560</f>
        <v>0</v>
      </c>
      <c r="X566" s="183">
        <f t="shared" si="1209"/>
        <v>0</v>
      </c>
      <c r="Y566" s="183">
        <f t="shared" ref="Y566:Z566" si="1213">Y12+Y106+Y222+Y327+Y397+Y499+Y526+Y560</f>
        <v>0</v>
      </c>
      <c r="Z566" s="183">
        <f t="shared" si="1213"/>
        <v>0</v>
      </c>
      <c r="AA566" s="183">
        <f t="shared" si="1209"/>
        <v>0</v>
      </c>
      <c r="AB566" s="183">
        <f t="shared" si="1209"/>
        <v>0</v>
      </c>
      <c r="AC566" s="183">
        <f t="shared" si="1209"/>
        <v>522500</v>
      </c>
      <c r="AD566" s="183">
        <f t="shared" si="1209"/>
        <v>0</v>
      </c>
      <c r="AE566" s="183">
        <f t="shared" si="1059"/>
        <v>522500</v>
      </c>
      <c r="AF566" s="183">
        <f t="shared" ref="AF566:AH566" si="1214">AF12+AF106+AF222+AF327+AF397+AF499+AF526+AF560</f>
        <v>0</v>
      </c>
      <c r="AG566" s="183">
        <f t="shared" si="1214"/>
        <v>0</v>
      </c>
      <c r="AH566" s="183">
        <f t="shared" si="1214"/>
        <v>0</v>
      </c>
      <c r="AI566" s="183">
        <f t="shared" si="1060"/>
        <v>0</v>
      </c>
      <c r="AJ566" s="183">
        <f t="shared" ref="AJ566:AL566" si="1215">AJ12+AJ106+AJ222+AJ327+AJ397+AJ499+AJ526+AJ560</f>
        <v>0</v>
      </c>
      <c r="AK566" s="183">
        <f t="shared" si="1215"/>
        <v>0</v>
      </c>
      <c r="AL566" s="183">
        <f t="shared" si="1215"/>
        <v>7500</v>
      </c>
      <c r="AM566" s="183">
        <f t="shared" si="1061"/>
        <v>7500</v>
      </c>
      <c r="AN566" s="183">
        <f t="shared" ref="AN566:AP566" si="1216">AN12+AN106+AN222+AN327+AN397+AN499+AN526+AN560</f>
        <v>0</v>
      </c>
      <c r="AO566" s="183">
        <f t="shared" si="1216"/>
        <v>70000</v>
      </c>
      <c r="AP566" s="183">
        <f t="shared" si="1216"/>
        <v>0</v>
      </c>
      <c r="AQ566" s="183">
        <f t="shared" si="1062"/>
        <v>70000</v>
      </c>
      <c r="AR566" s="183">
        <f t="shared" si="1063"/>
        <v>600000</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50"/>
  <sheetViews>
    <sheetView showGridLines="0" topLeftCell="A16" zoomScale="90" zoomScaleNormal="90" workbookViewId="0">
      <selection activeCell="B36" sqref="B36"/>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0" customFormat="1" hidden="1" x14ac:dyDescent="0.25">
      <c r="A2" s="123" t="s">
        <v>1357</v>
      </c>
      <c r="B2" s="123" t="s">
        <v>1359</v>
      </c>
      <c r="C2" s="123" t="s">
        <v>471</v>
      </c>
      <c r="D2" s="123" t="s">
        <v>1358</v>
      </c>
      <c r="E2" s="123" t="s">
        <v>1360</v>
      </c>
      <c r="F2" s="123" t="s">
        <v>472</v>
      </c>
      <c r="G2" s="123" t="s">
        <v>1361</v>
      </c>
      <c r="H2" s="123" t="s">
        <v>1362</v>
      </c>
      <c r="I2" s="123" t="s">
        <v>1363</v>
      </c>
      <c r="J2" s="123" t="s">
        <v>1446</v>
      </c>
      <c r="K2" s="123" t="s">
        <v>1364</v>
      </c>
      <c r="L2" s="123" t="s">
        <v>1365</v>
      </c>
      <c r="M2" s="123" t="s">
        <v>1366</v>
      </c>
      <c r="N2" s="123" t="s">
        <v>1367</v>
      </c>
      <c r="O2" s="123" t="s">
        <v>1368</v>
      </c>
      <c r="P2" s="120" t="s">
        <v>1471</v>
      </c>
      <c r="Q2" s="120" t="s">
        <v>1509</v>
      </c>
      <c r="S2" s="455" t="str">
        <f>+Presupuesto!D11</f>
        <v>Recurrente</v>
      </c>
      <c r="T2" s="455" t="str">
        <f>+Presupuesto!E11</f>
        <v>Programa / Proyecto 2016</v>
      </c>
      <c r="U2" s="120" t="s">
        <v>394</v>
      </c>
      <c r="V2" s="120" t="s">
        <v>412</v>
      </c>
      <c r="W2" s="120" t="s">
        <v>395</v>
      </c>
      <c r="X2" s="120" t="s">
        <v>396</v>
      </c>
      <c r="Y2" s="120" t="s">
        <v>397</v>
      </c>
      <c r="Z2" s="120" t="s">
        <v>398</v>
      </c>
      <c r="AA2" s="120" t="s">
        <v>399</v>
      </c>
      <c r="AB2" s="120" t="s">
        <v>400</v>
      </c>
      <c r="AC2" s="120" t="s">
        <v>401</v>
      </c>
      <c r="AD2" s="120" t="s">
        <v>402</v>
      </c>
      <c r="AE2" s="120" t="s">
        <v>403</v>
      </c>
      <c r="AF2" s="120" t="s">
        <v>404</v>
      </c>
      <c r="AH2" s="211" t="s">
        <v>420</v>
      </c>
      <c r="AI2" s="211" t="s">
        <v>421</v>
      </c>
      <c r="AJ2" s="211" t="s">
        <v>422</v>
      </c>
      <c r="AK2" s="211" t="s">
        <v>423</v>
      </c>
      <c r="AL2" s="211" t="s">
        <v>424</v>
      </c>
      <c r="AM2" s="211" t="s">
        <v>427</v>
      </c>
      <c r="AN2" s="211" t="s">
        <v>425</v>
      </c>
      <c r="AO2" s="211" t="s">
        <v>426</v>
      </c>
      <c r="AP2" s="211" t="s">
        <v>428</v>
      </c>
      <c r="AQ2" s="211" t="s">
        <v>429</v>
      </c>
      <c r="AR2" s="211" t="s">
        <v>430</v>
      </c>
      <c r="AS2" s="211" t="s">
        <v>431</v>
      </c>
      <c r="AT2" s="211" t="s">
        <v>432</v>
      </c>
      <c r="AU2" s="211" t="s">
        <v>433</v>
      </c>
      <c r="AV2" s="211" t="s">
        <v>434</v>
      </c>
      <c r="AW2" s="211" t="s">
        <v>435</v>
      </c>
      <c r="AX2" s="211" t="s">
        <v>436</v>
      </c>
      <c r="AY2" s="211" t="s">
        <v>437</v>
      </c>
      <c r="AZ2" s="211" t="s">
        <v>438</v>
      </c>
      <c r="BA2" s="211" t="s">
        <v>439</v>
      </c>
      <c r="BB2" s="211" t="s">
        <v>440</v>
      </c>
      <c r="BC2" s="211" t="s">
        <v>441</v>
      </c>
      <c r="BD2" s="211" t="s">
        <v>442</v>
      </c>
      <c r="BE2" s="211" t="s">
        <v>443</v>
      </c>
      <c r="BF2" s="211" t="s">
        <v>444</v>
      </c>
      <c r="BG2" s="211" t="s">
        <v>445</v>
      </c>
      <c r="BH2" s="211" t="s">
        <v>446</v>
      </c>
      <c r="BI2" s="211" t="s">
        <v>447</v>
      </c>
      <c r="BJ2" s="211" t="s">
        <v>448</v>
      </c>
      <c r="BK2" s="211" t="s">
        <v>449</v>
      </c>
      <c r="BL2" s="211" t="s">
        <v>450</v>
      </c>
      <c r="BM2" s="211" t="s">
        <v>451</v>
      </c>
      <c r="BN2" s="211" t="s">
        <v>452</v>
      </c>
      <c r="BO2" s="211" t="s">
        <v>453</v>
      </c>
      <c r="BP2" s="211" t="s">
        <v>454</v>
      </c>
      <c r="BQ2" s="211" t="s">
        <v>455</v>
      </c>
      <c r="BR2" s="211" t="s">
        <v>456</v>
      </c>
      <c r="BS2" s="211" t="s">
        <v>457</v>
      </c>
      <c r="BT2" s="211" t="s">
        <v>458</v>
      </c>
      <c r="BU2" s="211" t="s">
        <v>459</v>
      </c>
    </row>
    <row r="3" spans="1:555" s="120" customFormat="1" hidden="1" x14ac:dyDescent="0.25">
      <c r="A3" s="150"/>
      <c r="B3" s="150"/>
      <c r="C3" s="150"/>
      <c r="D3" s="150"/>
      <c r="E3" s="150"/>
      <c r="F3" s="150"/>
      <c r="G3" s="152"/>
      <c r="H3" s="152"/>
      <c r="I3" s="152"/>
      <c r="J3" s="152"/>
      <c r="K3" s="152"/>
      <c r="AH3" s="212">
        <v>2500</v>
      </c>
      <c r="AI3" s="212">
        <v>1900</v>
      </c>
      <c r="AJ3" s="212">
        <v>1650</v>
      </c>
      <c r="AK3" s="212">
        <v>1580</v>
      </c>
      <c r="AL3" s="212">
        <v>2250</v>
      </c>
      <c r="AM3" s="212">
        <v>1650</v>
      </c>
      <c r="AN3" s="212">
        <v>1400</v>
      </c>
      <c r="AO3" s="213">
        <v>1340</v>
      </c>
      <c r="AP3" s="213">
        <v>2000</v>
      </c>
      <c r="AQ3" s="213">
        <v>1400</v>
      </c>
      <c r="AR3" s="213">
        <v>1150</v>
      </c>
      <c r="AS3" s="213">
        <v>1100</v>
      </c>
      <c r="AT3" s="213">
        <v>1750</v>
      </c>
      <c r="AU3" s="213">
        <v>1150</v>
      </c>
      <c r="AV3" s="213">
        <v>900</v>
      </c>
      <c r="AW3" s="213">
        <v>860</v>
      </c>
      <c r="AX3" s="213">
        <v>1200</v>
      </c>
      <c r="AY3" s="120">
        <v>900</v>
      </c>
      <c r="AZ3" s="120">
        <v>650</v>
      </c>
      <c r="BA3" s="120">
        <v>620</v>
      </c>
      <c r="BB3" s="212">
        <f>+'Cuadro Resumen'!C213</f>
        <v>5605.2314999999999</v>
      </c>
      <c r="BC3" s="212">
        <f>+'Cuadro Resumen'!D213</f>
        <v>5165.6055000000006</v>
      </c>
      <c r="BD3" s="212">
        <f>+'Cuadro Resumen'!E213</f>
        <v>6594.39</v>
      </c>
      <c r="BE3" s="212">
        <f>+'Cuadro Resumen'!F213</f>
        <v>6154.7640000000001</v>
      </c>
      <c r="BF3" s="212">
        <f>+'Cuadro Resumen'!C214</f>
        <v>4945.7925000000005</v>
      </c>
      <c r="BG3" s="212">
        <f>+'Cuadro Resumen'!D214</f>
        <v>4506.1665000000003</v>
      </c>
      <c r="BH3" s="212">
        <f>+'Cuadro Resumen'!E214</f>
        <v>5934.951</v>
      </c>
      <c r="BI3" s="212">
        <f>+'Cuadro Resumen'!F214</f>
        <v>5495.3249999999998</v>
      </c>
      <c r="BJ3" s="213">
        <f>+'Cuadro Resumen'!C215</f>
        <v>4286.3535000000002</v>
      </c>
      <c r="BK3" s="213">
        <f>+'Cuadro Resumen'!D215</f>
        <v>3956.634</v>
      </c>
      <c r="BL3" s="213">
        <f>+'Cuadro Resumen'!E215</f>
        <v>5275.5120000000006</v>
      </c>
      <c r="BM3" s="213">
        <f>+'Cuadro Resumen'!F215</f>
        <v>4835.8860000000004</v>
      </c>
      <c r="BN3" s="213">
        <f>+'Cuadro Resumen'!C216</f>
        <v>3626.9145000000003</v>
      </c>
      <c r="BO3" s="213">
        <f>+'Cuadro Resumen'!D216</f>
        <v>3297.1950000000002</v>
      </c>
      <c r="BP3" s="213">
        <f>+'Cuadro Resumen'!E216</f>
        <v>4616.0730000000003</v>
      </c>
      <c r="BQ3" s="213">
        <f>+'Cuadro Resumen'!F216</f>
        <v>4286.3535000000002</v>
      </c>
      <c r="BR3" s="213">
        <f>+'Cuadro Resumen'!C217</f>
        <v>3187.2885000000001</v>
      </c>
      <c r="BS3" s="213">
        <f>+'Cuadro Resumen'!D217</f>
        <v>2967.4755</v>
      </c>
      <c r="BT3" s="213">
        <f>+'Cuadro Resumen'!E217</f>
        <v>4066.5405000000001</v>
      </c>
      <c r="BU3" s="213">
        <f>+'Cuadro Resumen'!F217</f>
        <v>3736.8210000000004</v>
      </c>
    </row>
    <row r="5" spans="1:555" ht="60" customHeight="1" x14ac:dyDescent="0.25">
      <c r="C5" s="192" t="s">
        <v>249</v>
      </c>
      <c r="D5" s="456">
        <f>SUMIF(C:C,$C$10,D:D)</f>
        <v>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517"/>
      <c r="H8" s="79"/>
      <c r="I8" s="70"/>
      <c r="J8" s="70"/>
    </row>
    <row r="9" spans="1:555" ht="15.75" thickBot="1" x14ac:dyDescent="0.3">
      <c r="B9" s="93"/>
      <c r="C9" s="174"/>
      <c r="D9" s="174"/>
      <c r="E9" s="174"/>
      <c r="F9" s="174"/>
      <c r="G9" s="174"/>
      <c r="H9" s="79"/>
      <c r="I9" s="174"/>
      <c r="J9" s="174"/>
      <c r="K9" s="112"/>
    </row>
    <row r="10" spans="1:555" ht="15.75" thickBot="1" x14ac:dyDescent="0.3">
      <c r="B10" s="565"/>
      <c r="C10" s="29" t="s">
        <v>43</v>
      </c>
      <c r="D10" s="30">
        <f>SUM(G17:G26)</f>
        <v>0</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0"/>
    </row>
    <row r="13" spans="1:555" ht="15.75" x14ac:dyDescent="0.25">
      <c r="B13" s="93"/>
      <c r="C13" s="199" t="s">
        <v>392</v>
      </c>
      <c r="D13" s="366" t="s">
        <v>1579</v>
      </c>
      <c r="E13" s="93"/>
      <c r="F13" s="93"/>
      <c r="G13" s="93"/>
      <c r="H13" s="76"/>
      <c r="I13" s="76"/>
      <c r="J13" s="76"/>
      <c r="K13" s="112"/>
      <c r="N13" s="150"/>
    </row>
    <row r="14" spans="1:555" ht="18.75" x14ac:dyDescent="0.25">
      <c r="B14" s="93"/>
      <c r="C14" s="208" t="str">
        <f>IFERROR(VLOOKUP(D13,'1. Desarrollo e Innov. Curricu.'!$E:$F,2,FALSE),IFERROR(VLOOKUP(D13,'10. Posgrado'!$E:$F,2,FALSE),IFERROR(VLOOKUP(D13,'3.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Posgrado'!#REF!,2,FALSE),IFERROR(VLOOKUP(D13,'17. Gestión TIC'!$E:$F,2,FALSE),IFERROR(VLOOKUP(D13,'16. Desa. del Sistema Educ.Sup.'!$E:$F,2,FALSE),IFERROR(VLOOKUP(D13,'9. Cultura de Inno. Insti...'!$E:$F,2,FALSE),VLOOKUP(D13,'7. Lo Esencial de la Reforma U.'!$E:$F,2,0)))))))))))))))))</f>
        <v xml:space="preserve">12) Dar capacitación a 15 profesores de los posgrados académicos en  asesoría de trabajo de graduación.
</v>
      </c>
      <c r="D14" s="31"/>
      <c r="E14" s="93"/>
      <c r="F14" s="93"/>
      <c r="G14" s="93"/>
      <c r="H14" s="76"/>
      <c r="I14" s="76"/>
      <c r="J14" s="76"/>
      <c r="K14" s="112"/>
      <c r="N14" s="150"/>
    </row>
    <row r="15" spans="1:555" ht="15.75" thickBot="1" x14ac:dyDescent="0.3">
      <c r="B15" s="93"/>
      <c r="C15" s="70"/>
      <c r="D15" s="31"/>
      <c r="E15" s="93"/>
      <c r="F15" s="93"/>
      <c r="G15" s="93"/>
      <c r="H15" s="76"/>
      <c r="I15" s="76"/>
      <c r="J15" s="76"/>
      <c r="K15" s="112"/>
      <c r="N15" s="150"/>
    </row>
    <row r="16" spans="1:555" ht="32.25" customHeight="1" thickBot="1" x14ac:dyDescent="0.3">
      <c r="B16" s="93"/>
      <c r="C16" s="124" t="s">
        <v>44</v>
      </c>
      <c r="D16" s="127" t="s">
        <v>45</v>
      </c>
      <c r="E16" s="126" t="s">
        <v>55</v>
      </c>
      <c r="F16" s="126" t="s">
        <v>57</v>
      </c>
      <c r="G16" s="125" t="s">
        <v>27</v>
      </c>
      <c r="H16" s="131" t="s">
        <v>131</v>
      </c>
      <c r="I16" s="126" t="s">
        <v>46</v>
      </c>
      <c r="J16" s="126" t="s">
        <v>132</v>
      </c>
      <c r="K16" s="126" t="s">
        <v>410</v>
      </c>
      <c r="L16" s="126" t="s">
        <v>411</v>
      </c>
      <c r="N16" s="150"/>
    </row>
    <row r="17" spans="2:14" x14ac:dyDescent="0.25">
      <c r="B17" s="93"/>
      <c r="C17" s="324" t="s">
        <v>47</v>
      </c>
      <c r="D17" s="595"/>
      <c r="E17" s="325"/>
      <c r="F17" s="114"/>
      <c r="G17" s="326">
        <f t="shared" ref="G17:G25" si="0">E17*F17</f>
        <v>0</v>
      </c>
      <c r="H17" s="327" t="s">
        <v>129</v>
      </c>
      <c r="I17" s="115" t="s">
        <v>699</v>
      </c>
      <c r="J17" s="115" t="str">
        <f>VLOOKUP(I17,Presupuesto!$B$11:$C$566,2,0)</f>
        <v>SERVICIOS DE CAPACITACION.</v>
      </c>
      <c r="K17" s="328" t="s">
        <v>1446</v>
      </c>
      <c r="L17" s="115"/>
      <c r="N17" s="150"/>
    </row>
    <row r="18" spans="2:14" x14ac:dyDescent="0.25">
      <c r="B18" s="93"/>
      <c r="C18" s="99" t="s">
        <v>48</v>
      </c>
      <c r="D18" s="596"/>
      <c r="E18" s="197"/>
      <c r="F18" s="100"/>
      <c r="G18" s="97">
        <f t="shared" si="0"/>
        <v>0</v>
      </c>
      <c r="H18" s="158" t="s">
        <v>129</v>
      </c>
      <c r="I18" s="98" t="s">
        <v>717</v>
      </c>
      <c r="J18" s="98" t="str">
        <f>VLOOKUP(I18,Presupuesto!$B$11:$C$566,2,0)</f>
        <v>SERVICIOS DE IMPRENTA PUBLIC.Y REPRODUCCION</v>
      </c>
      <c r="K18" s="98" t="str">
        <f t="shared" ref="K18:K26" si="1">$K$17</f>
        <v>Posgrado</v>
      </c>
      <c r="L18" s="98"/>
      <c r="N18" s="150"/>
    </row>
    <row r="19" spans="2:14" x14ac:dyDescent="0.25">
      <c r="B19" s="93"/>
      <c r="C19" s="99" t="s">
        <v>49</v>
      </c>
      <c r="D19" s="596"/>
      <c r="E19" s="197"/>
      <c r="F19" s="100"/>
      <c r="G19" s="97">
        <f t="shared" si="0"/>
        <v>0</v>
      </c>
      <c r="H19" s="158" t="s">
        <v>129</v>
      </c>
      <c r="I19" s="98" t="s">
        <v>792</v>
      </c>
      <c r="J19" s="98" t="str">
        <f>VLOOKUP(I19,Presupuesto!$B$11:$C$566,2,0)</f>
        <v>ALIMENTOS B EBIDAS PARA PERSONAS</v>
      </c>
      <c r="K19" s="98" t="str">
        <f t="shared" si="1"/>
        <v>Posgrado</v>
      </c>
      <c r="L19" s="98"/>
      <c r="N19" s="150"/>
    </row>
    <row r="20" spans="2:14" x14ac:dyDescent="0.25">
      <c r="B20" s="93"/>
      <c r="C20" s="99" t="s">
        <v>50</v>
      </c>
      <c r="D20" s="596"/>
      <c r="E20" s="148"/>
      <c r="F20" s="116"/>
      <c r="G20" s="97">
        <f t="shared" si="0"/>
        <v>0</v>
      </c>
      <c r="H20" s="158"/>
      <c r="I20" s="319" t="s">
        <v>300</v>
      </c>
      <c r="J20" s="98" t="str">
        <f>VLOOKUP(I20,Presupuesto!$B$11:$C$566,2,0)</f>
        <v>PASAJES (26100-00)</v>
      </c>
      <c r="K20" s="98" t="str">
        <f t="shared" si="1"/>
        <v>Posgrado</v>
      </c>
      <c r="L20" s="98"/>
      <c r="N20" s="150"/>
    </row>
    <row r="21" spans="2:14" x14ac:dyDescent="0.25">
      <c r="B21" s="93"/>
      <c r="C21" s="99" t="s">
        <v>417</v>
      </c>
      <c r="D21" s="596"/>
      <c r="E21" s="148"/>
      <c r="F21" s="116"/>
      <c r="G21" s="97">
        <f t="shared" si="0"/>
        <v>0</v>
      </c>
      <c r="H21" s="158"/>
      <c r="I21" s="98" t="s">
        <v>821</v>
      </c>
      <c r="J21" s="98" t="str">
        <f>VLOOKUP(I21,Presupuesto!$B$11:$C$566,2,0)</f>
        <v>PRODUCTOS PAPEL Y CARTON</v>
      </c>
      <c r="K21" s="98" t="str">
        <f t="shared" si="1"/>
        <v>Posgrado</v>
      </c>
      <c r="L21" s="98"/>
      <c r="N21" s="150"/>
    </row>
    <row r="22" spans="2:14" x14ac:dyDescent="0.25">
      <c r="B22" s="93"/>
      <c r="C22" s="99" t="s">
        <v>51</v>
      </c>
      <c r="D22" s="596"/>
      <c r="E22" s="197"/>
      <c r="F22" s="100"/>
      <c r="G22" s="97">
        <f t="shared" si="0"/>
        <v>0</v>
      </c>
      <c r="H22" s="158"/>
      <c r="I22" s="98" t="s">
        <v>821</v>
      </c>
      <c r="J22" s="98" t="str">
        <f>VLOOKUP(I22,Presupuesto!$B$11:$C$566,2,0)</f>
        <v>PRODUCTOS PAPEL Y CARTON</v>
      </c>
      <c r="K22" s="98" t="str">
        <f t="shared" si="1"/>
        <v>Posgrado</v>
      </c>
      <c r="L22" s="98"/>
      <c r="N22" s="150"/>
    </row>
    <row r="23" spans="2:14" x14ac:dyDescent="0.25">
      <c r="B23" s="93"/>
      <c r="C23" s="99" t="s">
        <v>123</v>
      </c>
      <c r="D23" s="596"/>
      <c r="E23" s="197"/>
      <c r="F23" s="100"/>
      <c r="G23" s="97">
        <f t="shared" si="0"/>
        <v>0</v>
      </c>
      <c r="H23" s="158"/>
      <c r="I23" s="98" t="s">
        <v>942</v>
      </c>
      <c r="J23" s="98" t="str">
        <f>VLOOKUP(I23,Presupuesto!$B$11:$C$566,2,0)</f>
        <v>UTILES DE ESCRITORIO, OFICINA Y ENSE¥ANZA</v>
      </c>
      <c r="K23" s="98" t="str">
        <f t="shared" si="1"/>
        <v>Posgrado</v>
      </c>
      <c r="L23" s="98"/>
      <c r="N23" s="150"/>
    </row>
    <row r="24" spans="2:14" x14ac:dyDescent="0.25">
      <c r="B24" s="93"/>
      <c r="C24" s="99" t="s">
        <v>34</v>
      </c>
      <c r="D24" s="596"/>
      <c r="E24" s="197"/>
      <c r="F24" s="100"/>
      <c r="G24" s="97">
        <f t="shared" si="0"/>
        <v>0</v>
      </c>
      <c r="H24" s="158"/>
      <c r="I24" s="98" t="s">
        <v>942</v>
      </c>
      <c r="J24" s="98" t="str">
        <f>VLOOKUP(I24,Presupuesto!$B$11:$C$566,2,0)</f>
        <v>UTILES DE ESCRITORIO, OFICINA Y ENSE¥ANZA</v>
      </c>
      <c r="K24" s="98" t="str">
        <f t="shared" si="1"/>
        <v>Posgrado</v>
      </c>
      <c r="L24" s="98"/>
      <c r="N24" s="150"/>
    </row>
    <row r="25" spans="2:14" x14ac:dyDescent="0.25">
      <c r="B25" s="93"/>
      <c r="C25" s="109" t="s">
        <v>52</v>
      </c>
      <c r="D25" s="596"/>
      <c r="E25" s="210"/>
      <c r="F25" s="117"/>
      <c r="G25" s="97">
        <f t="shared" si="0"/>
        <v>0</v>
      </c>
      <c r="H25" s="158"/>
      <c r="I25" s="98" t="s">
        <v>942</v>
      </c>
      <c r="J25" s="98" t="str">
        <f>VLOOKUP(I25,Presupuesto!$B$11:$C$566,2,0)</f>
        <v>UTILES DE ESCRITORIO, OFICINA Y ENSE¥ANZA</v>
      </c>
      <c r="K25" s="98" t="str">
        <f t="shared" si="1"/>
        <v>Posgrado</v>
      </c>
      <c r="L25" s="98"/>
      <c r="N25" s="150"/>
    </row>
    <row r="26" spans="2:14" ht="15.75" thickBot="1" x14ac:dyDescent="0.3">
      <c r="B26" s="93"/>
      <c r="C26" s="214" t="s">
        <v>428</v>
      </c>
      <c r="D26" s="215">
        <v>8</v>
      </c>
      <c r="E26" s="329"/>
      <c r="F26" s="104"/>
      <c r="G26" s="105">
        <f>D26*E26*F26</f>
        <v>0</v>
      </c>
      <c r="H26" s="330" t="s">
        <v>129</v>
      </c>
      <c r="I26" s="331" t="s">
        <v>761</v>
      </c>
      <c r="J26" s="106" t="str">
        <f>VLOOKUP(I26,Presupuesto!$B$11:$C$566,2,0)</f>
        <v>VIATICOS NACIONALES</v>
      </c>
      <c r="K26" s="332" t="str">
        <f t="shared" si="1"/>
        <v>Posgrado</v>
      </c>
      <c r="L26" s="332"/>
    </row>
    <row r="27" spans="2:14" x14ac:dyDescent="0.25">
      <c r="B27" s="93"/>
      <c r="C27" s="93"/>
      <c r="E27" s="112"/>
      <c r="F27" s="112"/>
      <c r="G27" s="112"/>
      <c r="H27" s="171"/>
      <c r="I27" s="112"/>
      <c r="J27" s="112"/>
      <c r="K27" s="112"/>
    </row>
    <row r="28" spans="2:14" ht="15.75" thickBot="1" x14ac:dyDescent="0.3"/>
    <row r="29" spans="2:14" ht="15.75" thickBot="1" x14ac:dyDescent="0.3">
      <c r="B29" s="111"/>
      <c r="C29" s="29" t="s">
        <v>43</v>
      </c>
      <c r="D29" s="30">
        <f>SUM(G36:G45)</f>
        <v>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199" t="s">
        <v>392</v>
      </c>
      <c r="D32" s="366" t="s">
        <v>1583</v>
      </c>
      <c r="E32" s="93"/>
      <c r="F32" s="93"/>
      <c r="G32" s="93"/>
      <c r="H32" s="76"/>
      <c r="I32" s="76"/>
      <c r="J32" s="76"/>
      <c r="K32" s="112"/>
    </row>
    <row r="33" spans="3:12" ht="18.75" x14ac:dyDescent="0.25">
      <c r="C33" s="208" t="str">
        <f>IFERROR(VLOOKUP(D32,'1. Desarrollo e Innov. Curricu.'!$E:$F,2,FALSE),IFERROR(VLOOKUP(D32,'10. Posgrado'!$E:$F,2,FALSE),IFERROR(VLOOKUP(D32,'3.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Posgrado'!#REF!,2,FALSE),IFERROR(VLOOKUP(D32,'17. Gestión TIC'!$E:$F,2,FALSE),IFERROR(VLOOKUP(D32,'16. Desa. del Sistema Educ.Sup.'!$E:$F,2,FALSE),IFERROR(VLOOKUP(D32,'9. Cultura de Inno. Insti...'!$E:$F,2,FALSE),VLOOKUP(D32,'7. Lo Esencial de la Reforma U.'!$E:$F,2,0)))))))))))))))))</f>
        <v>11) Dar capacitación a  15 profesores de los posgrados profesionalzantes en asesoría de trabajo de graduación.</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4" t="s">
        <v>44</v>
      </c>
      <c r="D35" s="127" t="s">
        <v>45</v>
      </c>
      <c r="E35" s="126" t="s">
        <v>55</v>
      </c>
      <c r="F35" s="126" t="s">
        <v>57</v>
      </c>
      <c r="G35" s="125" t="s">
        <v>27</v>
      </c>
      <c r="H35" s="131" t="s">
        <v>131</v>
      </c>
      <c r="I35" s="126" t="s">
        <v>46</v>
      </c>
      <c r="J35" s="126" t="s">
        <v>132</v>
      </c>
      <c r="K35" s="126" t="s">
        <v>410</v>
      </c>
      <c r="L35" s="126" t="s">
        <v>411</v>
      </c>
    </row>
    <row r="36" spans="3:12" x14ac:dyDescent="0.25">
      <c r="C36" s="324" t="s">
        <v>47</v>
      </c>
      <c r="D36" s="595"/>
      <c r="E36" s="325"/>
      <c r="F36" s="114"/>
      <c r="G36" s="326">
        <f t="shared" ref="G36:G44" si="2">E36*F36</f>
        <v>0</v>
      </c>
      <c r="H36" s="327" t="s">
        <v>129</v>
      </c>
      <c r="I36" s="115" t="s">
        <v>699</v>
      </c>
      <c r="J36" s="115" t="str">
        <f>VLOOKUP(I36,Presupuesto!$B$11:$C$566,2,0)</f>
        <v>SERVICIOS DE CAPACITACION.</v>
      </c>
      <c r="K36" s="328" t="s">
        <v>1446</v>
      </c>
      <c r="L36" s="115" t="s">
        <v>394</v>
      </c>
    </row>
    <row r="37" spans="3:12" x14ac:dyDescent="0.25">
      <c r="C37" s="99" t="s">
        <v>48</v>
      </c>
      <c r="D37" s="596"/>
      <c r="E37" s="197"/>
      <c r="F37" s="100"/>
      <c r="G37" s="97">
        <f t="shared" si="2"/>
        <v>0</v>
      </c>
      <c r="H37" s="158" t="s">
        <v>129</v>
      </c>
      <c r="I37" s="98" t="s">
        <v>717</v>
      </c>
      <c r="J37" s="98" t="str">
        <f>VLOOKUP(I37,Presupuesto!$B$11:$C$566,2,0)</f>
        <v>SERVICIOS DE IMPRENTA PUBLIC.Y REPRODUCCION</v>
      </c>
      <c r="K37" s="98" t="str">
        <f>$K$36</f>
        <v>Posgrado</v>
      </c>
      <c r="L37" s="98" t="s">
        <v>412</v>
      </c>
    </row>
    <row r="38" spans="3:12" x14ac:dyDescent="0.25">
      <c r="C38" s="99" t="s">
        <v>49</v>
      </c>
      <c r="D38" s="596"/>
      <c r="E38" s="197"/>
      <c r="F38" s="100"/>
      <c r="G38" s="97">
        <f t="shared" si="2"/>
        <v>0</v>
      </c>
      <c r="H38" s="158" t="s">
        <v>129</v>
      </c>
      <c r="I38" s="98" t="s">
        <v>792</v>
      </c>
      <c r="J38" s="98" t="str">
        <f>VLOOKUP(I38,Presupuesto!$B$11:$C$566,2,0)</f>
        <v>ALIMENTOS B EBIDAS PARA PERSONAS</v>
      </c>
      <c r="K38" s="98" t="str">
        <f t="shared" ref="K38:K45" si="3">$K$36</f>
        <v>Posgrado</v>
      </c>
      <c r="L38" s="98" t="s">
        <v>396</v>
      </c>
    </row>
    <row r="39" spans="3:12" x14ac:dyDescent="0.25">
      <c r="C39" s="99" t="s">
        <v>50</v>
      </c>
      <c r="D39" s="596"/>
      <c r="E39" s="148"/>
      <c r="F39" s="116"/>
      <c r="G39" s="97">
        <f t="shared" si="2"/>
        <v>0</v>
      </c>
      <c r="H39" s="158"/>
      <c r="I39" s="319" t="s">
        <v>300</v>
      </c>
      <c r="J39" s="98" t="str">
        <f>VLOOKUP(I39,Presupuesto!$B$11:$C$566,2,0)</f>
        <v>PASAJES (26100-00)</v>
      </c>
      <c r="K39" s="98" t="str">
        <f t="shared" si="3"/>
        <v>Posgrado</v>
      </c>
      <c r="L39" s="98" t="s">
        <v>412</v>
      </c>
    </row>
    <row r="40" spans="3:12" x14ac:dyDescent="0.25">
      <c r="C40" s="99" t="s">
        <v>417</v>
      </c>
      <c r="D40" s="596"/>
      <c r="E40" s="148"/>
      <c r="F40" s="116"/>
      <c r="G40" s="97">
        <f t="shared" si="2"/>
        <v>0</v>
      </c>
      <c r="H40" s="158"/>
      <c r="I40" s="98" t="s">
        <v>821</v>
      </c>
      <c r="J40" s="98" t="str">
        <f>VLOOKUP(I40,Presupuesto!$B$11:$C$566,2,0)</f>
        <v>PRODUCTOS PAPEL Y CARTON</v>
      </c>
      <c r="K40" s="98" t="str">
        <f t="shared" si="3"/>
        <v>Posgrado</v>
      </c>
      <c r="L40" s="98" t="s">
        <v>412</v>
      </c>
    </row>
    <row r="41" spans="3:12" x14ac:dyDescent="0.25">
      <c r="C41" s="99" t="s">
        <v>51</v>
      </c>
      <c r="D41" s="596"/>
      <c r="E41" s="197"/>
      <c r="F41" s="100"/>
      <c r="G41" s="97">
        <f t="shared" si="2"/>
        <v>0</v>
      </c>
      <c r="H41" s="158"/>
      <c r="I41" s="98" t="s">
        <v>821</v>
      </c>
      <c r="J41" s="98" t="str">
        <f>VLOOKUP(I41,Presupuesto!$B$11:$C$566,2,0)</f>
        <v>PRODUCTOS PAPEL Y CARTON</v>
      </c>
      <c r="K41" s="98" t="str">
        <f t="shared" si="3"/>
        <v>Posgrado</v>
      </c>
      <c r="L41" s="98" t="s">
        <v>412</v>
      </c>
    </row>
    <row r="42" spans="3:12" x14ac:dyDescent="0.25">
      <c r="C42" s="99" t="s">
        <v>123</v>
      </c>
      <c r="D42" s="596"/>
      <c r="E42" s="197"/>
      <c r="F42" s="100"/>
      <c r="G42" s="97">
        <f t="shared" si="2"/>
        <v>0</v>
      </c>
      <c r="H42" s="158"/>
      <c r="I42" s="98" t="s">
        <v>942</v>
      </c>
      <c r="J42" s="98" t="str">
        <f>VLOOKUP(I42,Presupuesto!$B$11:$C$566,2,0)</f>
        <v>UTILES DE ESCRITORIO, OFICINA Y ENSE¥ANZA</v>
      </c>
      <c r="K42" s="98" t="str">
        <f t="shared" si="3"/>
        <v>Posgrado</v>
      </c>
      <c r="L42" s="98" t="s">
        <v>412</v>
      </c>
    </row>
    <row r="43" spans="3:12" x14ac:dyDescent="0.25">
      <c r="C43" s="99" t="s">
        <v>34</v>
      </c>
      <c r="D43" s="596"/>
      <c r="E43" s="197"/>
      <c r="F43" s="100"/>
      <c r="G43" s="97">
        <f t="shared" si="2"/>
        <v>0</v>
      </c>
      <c r="H43" s="158"/>
      <c r="I43" s="98" t="s">
        <v>942</v>
      </c>
      <c r="J43" s="98" t="str">
        <f>VLOOKUP(I43,Presupuesto!$B$11:$C$566,2,0)</f>
        <v>UTILES DE ESCRITORIO, OFICINA Y ENSE¥ANZA</v>
      </c>
      <c r="K43" s="98" t="str">
        <f t="shared" si="3"/>
        <v>Posgrado</v>
      </c>
      <c r="L43" s="98" t="s">
        <v>412</v>
      </c>
    </row>
    <row r="44" spans="3:12" x14ac:dyDescent="0.25">
      <c r="C44" s="109" t="s">
        <v>52</v>
      </c>
      <c r="D44" s="596"/>
      <c r="E44" s="210"/>
      <c r="F44" s="117"/>
      <c r="G44" s="97">
        <f t="shared" si="2"/>
        <v>0</v>
      </c>
      <c r="H44" s="158"/>
      <c r="I44" s="98" t="s">
        <v>942</v>
      </c>
      <c r="J44" s="98" t="str">
        <f>VLOOKUP(I44,Presupuesto!$B$11:$C$566,2,0)</f>
        <v>UTILES DE ESCRITORIO, OFICINA Y ENSE¥ANZA</v>
      </c>
      <c r="K44" s="98" t="str">
        <f t="shared" si="3"/>
        <v>Posgrado</v>
      </c>
      <c r="L44" s="98" t="s">
        <v>412</v>
      </c>
    </row>
    <row r="45" spans="3:12" ht="15.75" thickBot="1" x14ac:dyDescent="0.3">
      <c r="C45" s="214" t="s">
        <v>430</v>
      </c>
      <c r="D45" s="215">
        <v>8</v>
      </c>
      <c r="E45" s="329"/>
      <c r="F45" s="104"/>
      <c r="G45" s="105">
        <f>D45*E45*F45</f>
        <v>0</v>
      </c>
      <c r="H45" s="330" t="s">
        <v>129</v>
      </c>
      <c r="I45" s="331" t="s">
        <v>761</v>
      </c>
      <c r="J45" s="106" t="str">
        <f>VLOOKUP(I45,Presupuesto!$B$11:$C$566,2,0)</f>
        <v>VIATICOS NACIONALES</v>
      </c>
      <c r="K45" s="332" t="str">
        <f t="shared" si="3"/>
        <v>Posgrado</v>
      </c>
      <c r="L45" s="332" t="s">
        <v>412</v>
      </c>
    </row>
    <row r="48" spans="3:12" x14ac:dyDescent="0.25">
      <c r="C48" s="70"/>
      <c r="D48" s="31"/>
      <c r="E48" s="93"/>
      <c r="F48" s="93"/>
      <c r="G48" s="93"/>
      <c r="H48" s="76"/>
      <c r="I48" s="76"/>
      <c r="J48" s="76"/>
      <c r="K48" s="112"/>
    </row>
    <row r="49" spans="3:11" x14ac:dyDescent="0.25">
      <c r="C49" s="70"/>
      <c r="D49" s="31"/>
      <c r="E49" s="93"/>
      <c r="F49" s="93"/>
      <c r="G49" s="93"/>
      <c r="H49" s="76"/>
      <c r="I49" s="76"/>
      <c r="J49" s="76"/>
      <c r="K49" s="112"/>
    </row>
    <row r="50" spans="3:11" x14ac:dyDescent="0.25">
      <c r="C50" s="93"/>
      <c r="E50" s="112"/>
      <c r="F50" s="112"/>
      <c r="G50" s="112"/>
      <c r="H50" s="171"/>
      <c r="I50" s="112"/>
      <c r="J50" s="112"/>
      <c r="K50" s="112"/>
    </row>
  </sheetData>
  <protectedRanges>
    <protectedRange password="DE9D" sqref="D16:F26 H16:I26 K16:L26 K36" name="bloqueo"/>
  </protectedRanges>
  <mergeCells count="2">
    <mergeCell ref="D17:D25"/>
    <mergeCell ref="D36:D44"/>
  </mergeCells>
  <dataValidations count="6">
    <dataValidation type="list" allowBlank="1" showInputMessage="1" showErrorMessage="1" sqref="C26 C45">
      <formula1>$AH$2:$BU$2</formula1>
    </dataValidation>
    <dataValidation type="list" allowBlank="1" showInputMessage="1" showErrorMessage="1" errorTitle="¡Ingreso Inválido!" error="Seleccione una opción de la lista" promptTitle="Mes Requerido" prompt="Seleccione el mes en el que requiere el recurso." sqref="L17:L26 L36:L45">
      <formula1>$U$2:$AF$2</formula1>
    </dataValidation>
    <dataValidation type="list" allowBlank="1" showInputMessage="1" showErrorMessage="1" errorTitle="¡Ingreso no valido!" error="Favor ingrese un elemento de la lista." promptTitle="Tipo de Presupuesto" prompt="Seleccione una opción de la lista." sqref="H17:H26 H36:H45">
      <formula1>$S$2:$T$2</formula1>
    </dataValidation>
    <dataValidation type="list" allowBlank="1" showInputMessage="1" showErrorMessage="1" errorTitle="¡Ingreso Inválido!" error="Verifique el valor ingresado._x000a_" sqref="I17:I26 I36:I45">
      <formula1>$A$1:$UI$1</formula1>
    </dataValidation>
    <dataValidation type="list" allowBlank="1" showInputMessage="1" showErrorMessage="1" sqref="K18:K26 K37:K45">
      <formula1>$A$2:$P$2</formula1>
    </dataValidation>
    <dataValidation type="list" allowBlank="1" showInputMessage="1" showErrorMessage="1" errorTitle="¡Ingreso Inválido!" error="Seleccione una opción de la lista." promptTitle="Dimensión Estratégica" prompt="Seleccione una opción de la lista." sqref="K17 K3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46"/>
  <sheetViews>
    <sheetView showGridLines="0" topLeftCell="D37" zoomScaleNormal="100" workbookViewId="0">
      <selection activeCell="E46" sqref="E46"/>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0" customFormat="1" hidden="1" x14ac:dyDescent="0.25">
      <c r="A2" s="120" t="s">
        <v>1357</v>
      </c>
      <c r="B2" s="120" t="s">
        <v>1359</v>
      </c>
      <c r="C2" s="120" t="s">
        <v>471</v>
      </c>
      <c r="D2" s="157" t="s">
        <v>1358</v>
      </c>
      <c r="E2" s="120" t="s">
        <v>1360</v>
      </c>
      <c r="F2" s="120" t="s">
        <v>472</v>
      </c>
      <c r="G2" s="120" t="s">
        <v>1361</v>
      </c>
      <c r="H2" s="157" t="s">
        <v>1362</v>
      </c>
      <c r="I2" s="120" t="s">
        <v>1363</v>
      </c>
      <c r="J2" s="120" t="s">
        <v>1446</v>
      </c>
      <c r="K2" s="120" t="s">
        <v>1364</v>
      </c>
      <c r="L2" s="120" t="s">
        <v>1365</v>
      </c>
      <c r="M2" s="120" t="s">
        <v>1366</v>
      </c>
      <c r="N2" s="120" t="s">
        <v>1367</v>
      </c>
      <c r="O2" s="120" t="s">
        <v>1368</v>
      </c>
      <c r="P2" s="120" t="s">
        <v>1471</v>
      </c>
      <c r="Q2" s="120" t="s">
        <v>1509</v>
      </c>
      <c r="R2" s="455" t="str">
        <f>+Presupuesto!D11</f>
        <v>Recurrente</v>
      </c>
      <c r="S2" s="455" t="str">
        <f>+Presupuesto!E11</f>
        <v>Programa / Proyecto 2016</v>
      </c>
      <c r="U2" s="120" t="s">
        <v>394</v>
      </c>
      <c r="V2" s="120" t="s">
        <v>412</v>
      </c>
      <c r="W2" s="120" t="s">
        <v>395</v>
      </c>
      <c r="X2" s="120" t="s">
        <v>396</v>
      </c>
      <c r="Y2" s="120" t="s">
        <v>397</v>
      </c>
      <c r="Z2" s="120" t="s">
        <v>398</v>
      </c>
      <c r="AA2" s="120" t="s">
        <v>399</v>
      </c>
      <c r="AB2" s="120" t="s">
        <v>400</v>
      </c>
      <c r="AC2" s="120" t="s">
        <v>401</v>
      </c>
      <c r="AD2" s="120" t="s">
        <v>402</v>
      </c>
      <c r="AE2" s="120" t="s">
        <v>403</v>
      </c>
      <c r="AF2" s="120" t="s">
        <v>404</v>
      </c>
      <c r="AH2" s="211" t="s">
        <v>420</v>
      </c>
      <c r="AI2" s="211" t="s">
        <v>421</v>
      </c>
      <c r="AJ2" s="211" t="s">
        <v>422</v>
      </c>
      <c r="AK2" s="211" t="s">
        <v>423</v>
      </c>
      <c r="AL2" s="211" t="s">
        <v>424</v>
      </c>
      <c r="AM2" s="211" t="s">
        <v>427</v>
      </c>
      <c r="AN2" s="211" t="s">
        <v>425</v>
      </c>
      <c r="AO2" s="211" t="s">
        <v>426</v>
      </c>
      <c r="AP2" s="211" t="s">
        <v>428</v>
      </c>
      <c r="AQ2" s="211" t="s">
        <v>429</v>
      </c>
      <c r="AR2" s="211" t="s">
        <v>430</v>
      </c>
      <c r="AS2" s="211" t="s">
        <v>431</v>
      </c>
      <c r="AT2" s="211" t="s">
        <v>432</v>
      </c>
      <c r="AU2" s="211" t="s">
        <v>433</v>
      </c>
      <c r="AV2" s="211" t="s">
        <v>434</v>
      </c>
      <c r="AW2" s="211" t="s">
        <v>435</v>
      </c>
      <c r="AX2" s="211" t="s">
        <v>436</v>
      </c>
      <c r="AY2" s="211" t="s">
        <v>437</v>
      </c>
      <c r="AZ2" s="211" t="s">
        <v>438</v>
      </c>
      <c r="BA2" s="211" t="s">
        <v>439</v>
      </c>
      <c r="BB2" s="211" t="s">
        <v>440</v>
      </c>
      <c r="BC2" s="211" t="s">
        <v>441</v>
      </c>
      <c r="BD2" s="211" t="s">
        <v>442</v>
      </c>
      <c r="BE2" s="211" t="s">
        <v>443</v>
      </c>
      <c r="BF2" s="211" t="s">
        <v>444</v>
      </c>
      <c r="BG2" s="211" t="s">
        <v>445</v>
      </c>
      <c r="BH2" s="211" t="s">
        <v>446</v>
      </c>
      <c r="BI2" s="211" t="s">
        <v>447</v>
      </c>
      <c r="BJ2" s="211" t="s">
        <v>448</v>
      </c>
      <c r="BK2" s="211" t="s">
        <v>449</v>
      </c>
      <c r="BL2" s="211" t="s">
        <v>450</v>
      </c>
      <c r="BM2" s="211" t="s">
        <v>451</v>
      </c>
      <c r="BN2" s="211" t="s">
        <v>452</v>
      </c>
      <c r="BO2" s="211" t="s">
        <v>453</v>
      </c>
      <c r="BP2" s="211" t="s">
        <v>454</v>
      </c>
      <c r="BQ2" s="211" t="s">
        <v>455</v>
      </c>
      <c r="BR2" s="211" t="s">
        <v>456</v>
      </c>
      <c r="BS2" s="211" t="s">
        <v>457</v>
      </c>
      <c r="BT2" s="211" t="s">
        <v>458</v>
      </c>
      <c r="BU2" s="211" t="s">
        <v>459</v>
      </c>
      <c r="BZ2" s="86" t="s">
        <v>482</v>
      </c>
      <c r="CA2" s="86" t="s">
        <v>483</v>
      </c>
      <c r="CB2" s="86" t="s">
        <v>484</v>
      </c>
      <c r="CC2" s="86" t="s">
        <v>485</v>
      </c>
      <c r="CD2" s="86" t="s">
        <v>486</v>
      </c>
      <c r="CE2" s="86" t="s">
        <v>487</v>
      </c>
      <c r="CF2" s="86" t="s">
        <v>488</v>
      </c>
      <c r="CG2" s="86" t="s">
        <v>489</v>
      </c>
      <c r="CH2" s="86" t="s">
        <v>490</v>
      </c>
      <c r="CI2" s="86" t="s">
        <v>491</v>
      </c>
      <c r="CJ2" s="86" t="s">
        <v>492</v>
      </c>
      <c r="CK2" s="86" t="s">
        <v>493</v>
      </c>
      <c r="CL2" s="86" t="s">
        <v>494</v>
      </c>
      <c r="CM2" s="86" t="s">
        <v>495</v>
      </c>
    </row>
    <row r="3" spans="1:555" hidden="1" x14ac:dyDescent="0.25">
      <c r="AH3" s="212">
        <v>2500</v>
      </c>
      <c r="AI3" s="212">
        <v>1900</v>
      </c>
      <c r="AJ3" s="212">
        <v>1650</v>
      </c>
      <c r="AK3" s="212">
        <v>1580</v>
      </c>
      <c r="AL3" s="212">
        <v>2250</v>
      </c>
      <c r="AM3" s="212">
        <v>1650</v>
      </c>
      <c r="AN3" s="212">
        <v>1400</v>
      </c>
      <c r="AO3" s="213">
        <v>1340</v>
      </c>
      <c r="AP3" s="213">
        <v>2000</v>
      </c>
      <c r="AQ3" s="213">
        <v>1400</v>
      </c>
      <c r="AR3" s="213">
        <v>1150</v>
      </c>
      <c r="AS3" s="213">
        <v>1100</v>
      </c>
      <c r="AT3" s="213">
        <v>1750</v>
      </c>
      <c r="AU3" s="213">
        <v>1150</v>
      </c>
      <c r="AV3" s="213">
        <v>900</v>
      </c>
      <c r="AW3" s="213">
        <v>860</v>
      </c>
      <c r="AX3" s="213">
        <v>1200</v>
      </c>
      <c r="AY3" s="120">
        <v>900</v>
      </c>
      <c r="AZ3" s="120">
        <v>650</v>
      </c>
      <c r="BA3" s="120">
        <v>620</v>
      </c>
      <c r="BB3" s="212">
        <f>+'Cuadro Resumen'!C213</f>
        <v>5605.2314999999999</v>
      </c>
      <c r="BC3" s="212">
        <f>+'Cuadro Resumen'!D213</f>
        <v>5165.6055000000006</v>
      </c>
      <c r="BD3" s="212">
        <f>+'Cuadro Resumen'!E213</f>
        <v>6594.39</v>
      </c>
      <c r="BE3" s="212">
        <f>+'Cuadro Resumen'!F213</f>
        <v>6154.7640000000001</v>
      </c>
      <c r="BF3" s="212">
        <f>+'Cuadro Resumen'!C214</f>
        <v>4945.7925000000005</v>
      </c>
      <c r="BG3" s="212">
        <f>+'Cuadro Resumen'!D214</f>
        <v>4506.1665000000003</v>
      </c>
      <c r="BH3" s="212">
        <f>+'Cuadro Resumen'!E214</f>
        <v>5934.951</v>
      </c>
      <c r="BI3" s="212">
        <f>+'Cuadro Resumen'!F214</f>
        <v>5495.3249999999998</v>
      </c>
      <c r="BJ3" s="213">
        <f>+'Cuadro Resumen'!C215</f>
        <v>4286.3535000000002</v>
      </c>
      <c r="BK3" s="213">
        <f>+'Cuadro Resumen'!D215</f>
        <v>3956.634</v>
      </c>
      <c r="BL3" s="213">
        <f>+'Cuadro Resumen'!E215</f>
        <v>5275.5120000000006</v>
      </c>
      <c r="BM3" s="213">
        <f>+'Cuadro Resumen'!F215</f>
        <v>4835.8860000000004</v>
      </c>
      <c r="BN3" s="213">
        <f>+'Cuadro Resumen'!C216</f>
        <v>3626.9145000000003</v>
      </c>
      <c r="BO3" s="213">
        <f>+'Cuadro Resumen'!D216</f>
        <v>3297.1950000000002</v>
      </c>
      <c r="BP3" s="213">
        <f>+'Cuadro Resumen'!E216</f>
        <v>4616.0730000000003</v>
      </c>
      <c r="BQ3" s="213">
        <f>+'Cuadro Resumen'!F216</f>
        <v>4286.3535000000002</v>
      </c>
      <c r="BR3" s="213">
        <f>+'Cuadro Resumen'!C217</f>
        <v>3187.2885000000001</v>
      </c>
      <c r="BS3" s="213">
        <f>+'Cuadro Resumen'!D217</f>
        <v>2967.4755</v>
      </c>
      <c r="BT3" s="213">
        <f>+'Cuadro Resumen'!E217</f>
        <v>4066.5405000000001</v>
      </c>
      <c r="BU3" s="213">
        <f>+'Cuadro Resumen'!F217</f>
        <v>3736.8210000000004</v>
      </c>
      <c r="BZ3" s="301">
        <v>43674.39</v>
      </c>
      <c r="CA3" s="301">
        <v>39703.99</v>
      </c>
      <c r="CB3" s="301">
        <v>35733.589999999997</v>
      </c>
      <c r="CC3" s="301">
        <v>31763.19</v>
      </c>
      <c r="CD3" s="301">
        <v>29777.99</v>
      </c>
      <c r="CE3" s="301">
        <v>27792.79</v>
      </c>
      <c r="CF3" s="301">
        <v>18859.39</v>
      </c>
      <c r="CG3" s="301">
        <v>17866.8</v>
      </c>
      <c r="CH3" s="301">
        <v>13896.4</v>
      </c>
      <c r="CI3" s="301">
        <v>15004.09</v>
      </c>
      <c r="CJ3" s="301">
        <v>13238.9</v>
      </c>
      <c r="CK3" s="301">
        <v>12356.31</v>
      </c>
      <c r="CL3" s="301">
        <v>463.22</v>
      </c>
      <c r="CM3" s="301">
        <v>2007.3</v>
      </c>
    </row>
    <row r="5" spans="1:555" ht="52.5" x14ac:dyDescent="0.25">
      <c r="C5" s="192" t="s">
        <v>128</v>
      </c>
      <c r="D5" s="456">
        <f>SUMIF(C:C,$C$10,D:D)</f>
        <v>3095333.333333333</v>
      </c>
      <c r="CA5" s="301"/>
    </row>
    <row r="6" spans="1:555" x14ac:dyDescent="0.25">
      <c r="CA6" s="301"/>
    </row>
    <row r="7" spans="1:555" x14ac:dyDescent="0.25">
      <c r="CA7" s="301"/>
    </row>
    <row r="8" spans="1:555" x14ac:dyDescent="0.25">
      <c r="C8" s="70" t="s">
        <v>54</v>
      </c>
      <c r="D8" s="79"/>
      <c r="E8" s="70"/>
      <c r="F8" s="70"/>
      <c r="G8" s="70"/>
      <c r="H8" s="79"/>
      <c r="I8" s="70"/>
      <c r="J8" s="70"/>
      <c r="CA8" s="301"/>
    </row>
    <row r="9" spans="1:555" ht="15.75" thickBot="1" x14ac:dyDescent="0.3">
      <c r="C9" s="94"/>
      <c r="D9" s="79"/>
      <c r="E9" s="94"/>
      <c r="F9" s="94"/>
      <c r="G9" s="94"/>
      <c r="H9" s="79"/>
      <c r="I9" s="94"/>
      <c r="J9" s="119"/>
      <c r="CA9" s="301"/>
    </row>
    <row r="10" spans="1:555" ht="15.75" thickBot="1" x14ac:dyDescent="0.3">
      <c r="B10" s="111"/>
      <c r="C10" s="69" t="s">
        <v>43</v>
      </c>
      <c r="D10" s="30">
        <f>SUM(G17:G31)</f>
        <v>2155333.333333333</v>
      </c>
      <c r="E10" s="93"/>
      <c r="F10" s="519"/>
      <c r="G10" s="93"/>
      <c r="H10" s="76"/>
      <c r="I10" s="76"/>
      <c r="J10" s="76"/>
      <c r="K10" s="150"/>
      <c r="CA10" s="301"/>
    </row>
    <row r="11" spans="1:555" x14ac:dyDescent="0.25">
      <c r="B11" s="174"/>
      <c r="D11" s="31"/>
      <c r="E11" s="93"/>
      <c r="F11" s="93"/>
      <c r="G11" s="93"/>
      <c r="H11" s="76"/>
      <c r="I11" s="76"/>
      <c r="J11" s="76"/>
      <c r="K11" s="150"/>
      <c r="CA11" s="301"/>
    </row>
    <row r="12" spans="1:555" x14ac:dyDescent="0.25">
      <c r="B12" s="174"/>
      <c r="C12" s="86" t="s">
        <v>1625</v>
      </c>
      <c r="D12" s="31"/>
      <c r="E12" s="93"/>
      <c r="F12" s="93"/>
      <c r="G12" s="93"/>
      <c r="H12" s="76"/>
      <c r="I12" s="76"/>
      <c r="J12" s="76"/>
      <c r="K12" s="150"/>
      <c r="CA12" s="301"/>
    </row>
    <row r="13" spans="1:555" ht="15.75" x14ac:dyDescent="0.25">
      <c r="C13" s="199" t="s">
        <v>392</v>
      </c>
      <c r="D13" s="366" t="s">
        <v>1619</v>
      </c>
      <c r="E13" s="93"/>
      <c r="F13" s="93"/>
      <c r="G13" s="93"/>
      <c r="H13" s="76"/>
      <c r="I13" s="76"/>
      <c r="J13" s="76"/>
      <c r="K13" s="150"/>
      <c r="CA13" s="301"/>
    </row>
    <row r="14" spans="1:555" ht="18.75" x14ac:dyDescent="0.25">
      <c r="C14" s="208" t="str">
        <f>IFERROR(VLOOKUP(D13,'1. Desarrollo e Innov. Curricu.'!$E:$F,2,FALSE),IFERROR(VLOOKUP(D13,'10. Posgrado'!$E:$F,2,FALSE),IFERROR(VLOOKUP(D13,'3.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Posgrado'!#REF!,2,FALSE),IFERROR(VLOOKUP(D13,'17. Gestión TIC'!$E:$F,2,FALSE),IFERROR(VLOOKUP(D13,'16. Desa. del Sistema Educ.Sup.'!$E:$F,2,FALSE),IFERROR(VLOOKUP(D13,'9. Cultura de Inno. Insti...'!$E:$F,2,FALSE),VLOOKUP(D13,'7. Lo Esencial de la Reforma U.'!$E:$F,2,0)))))))))))))))))</f>
        <v>2) Contar con recurso humano disponible para la ejecución del programa de posgrado.</v>
      </c>
      <c r="D14" s="31"/>
      <c r="E14" s="93"/>
      <c r="F14" s="93"/>
      <c r="G14" s="93"/>
      <c r="H14" s="76"/>
      <c r="I14" s="76"/>
      <c r="J14" s="76"/>
      <c r="K14" s="150"/>
      <c r="CA14" s="301"/>
    </row>
    <row r="15" spans="1:555" ht="15.75" thickBot="1" x14ac:dyDescent="0.3">
      <c r="C15" s="94"/>
      <c r="D15" s="31"/>
      <c r="E15" s="93"/>
      <c r="F15" s="93"/>
      <c r="G15" s="93"/>
      <c r="H15" s="76"/>
      <c r="I15" s="76"/>
      <c r="J15" s="76"/>
      <c r="K15" s="150"/>
      <c r="CA15" s="301"/>
    </row>
    <row r="16" spans="1:555" ht="30.75" thickBot="1" x14ac:dyDescent="0.3">
      <c r="C16" s="132" t="s">
        <v>44</v>
      </c>
      <c r="D16" s="136" t="s">
        <v>55</v>
      </c>
      <c r="E16" s="167" t="s">
        <v>56</v>
      </c>
      <c r="F16" s="136" t="s">
        <v>57</v>
      </c>
      <c r="G16" s="133" t="s">
        <v>27</v>
      </c>
      <c r="H16" s="131" t="s">
        <v>131</v>
      </c>
      <c r="I16" s="134" t="s">
        <v>46</v>
      </c>
      <c r="J16" s="134" t="s">
        <v>132</v>
      </c>
      <c r="K16" s="134" t="s">
        <v>410</v>
      </c>
      <c r="L16" s="134" t="s">
        <v>411</v>
      </c>
      <c r="CA16" s="301"/>
    </row>
    <row r="17" spans="3:79" ht="15.75" thickBot="1" x14ac:dyDescent="0.3">
      <c r="C17" s="135" t="s">
        <v>83</v>
      </c>
      <c r="D17" s="196">
        <v>3</v>
      </c>
      <c r="E17" s="149">
        <v>11</v>
      </c>
      <c r="F17" s="116">
        <v>30000</v>
      </c>
      <c r="G17" s="507">
        <f>D17*E17*F17</f>
        <v>990000</v>
      </c>
      <c r="H17" s="163" t="s">
        <v>129</v>
      </c>
      <c r="I17" s="508" t="s">
        <v>705</v>
      </c>
      <c r="J17" s="113" t="str">
        <f>VLOOKUP(I17,Presupuesto!$B$11:$C$565,2,0)</f>
        <v>OTROS SERVICIOS TECNICOS Y PROFESIONALES</v>
      </c>
      <c r="K17" s="216" t="s">
        <v>1446</v>
      </c>
      <c r="L17" s="98"/>
      <c r="CA17" s="301"/>
    </row>
    <row r="18" spans="3:79" x14ac:dyDescent="0.25">
      <c r="C18" s="168" t="s">
        <v>58</v>
      </c>
      <c r="D18" s="160"/>
      <c r="E18" s="151"/>
      <c r="F18" s="100"/>
      <c r="G18" s="97"/>
      <c r="H18" s="161" t="s">
        <v>129</v>
      </c>
      <c r="I18" s="509" t="s">
        <v>516</v>
      </c>
      <c r="J18" s="115" t="str">
        <f>VLOOKUP(I18,Presupuesto!$B$11:$C$565,2,0)</f>
        <v>AGUINALDO Y DECIMO CUARTO MES</v>
      </c>
      <c r="K18" s="98" t="str">
        <f t="shared" ref="K18:K31" si="0">$K$17</f>
        <v>Posgrado</v>
      </c>
      <c r="L18" s="98"/>
      <c r="CA18" s="301"/>
    </row>
    <row r="19" spans="3:79" ht="15.75" thickBot="1" x14ac:dyDescent="0.3">
      <c r="C19" s="169" t="s">
        <v>59</v>
      </c>
      <c r="D19" s="160"/>
      <c r="E19" s="151"/>
      <c r="F19" s="100"/>
      <c r="G19" s="97">
        <f>F19</f>
        <v>0</v>
      </c>
      <c r="H19" s="161"/>
      <c r="I19" s="510" t="s">
        <v>519</v>
      </c>
      <c r="J19" s="101" t="str">
        <f>VLOOKUP(I19,Presupuesto!$B$11:$C$565,2,0)</f>
        <v>DECIMOCUARTO MES</v>
      </c>
      <c r="K19" s="98" t="str">
        <f t="shared" si="0"/>
        <v>Posgrado</v>
      </c>
      <c r="L19" s="98"/>
      <c r="CA19" s="301"/>
    </row>
    <row r="20" spans="3:79" s="459" customFormat="1" ht="15.75" thickBot="1" x14ac:dyDescent="0.3">
      <c r="C20" s="135" t="s">
        <v>83</v>
      </c>
      <c r="D20" s="196">
        <v>1</v>
      </c>
      <c r="E20" s="149">
        <v>11</v>
      </c>
      <c r="F20" s="116">
        <v>17000</v>
      </c>
      <c r="G20" s="507">
        <f>D20*E20*F20</f>
        <v>187000</v>
      </c>
      <c r="H20" s="163" t="s">
        <v>129</v>
      </c>
      <c r="I20" s="508" t="s">
        <v>705</v>
      </c>
      <c r="J20" s="113" t="str">
        <f>VLOOKUP(I20,Presupuesto!$B$11:$C$565,2,0)</f>
        <v>OTROS SERVICIOS TECNICOS Y PROFESIONALES</v>
      </c>
      <c r="K20" s="216" t="s">
        <v>1446</v>
      </c>
      <c r="L20" s="98"/>
      <c r="CA20" s="301"/>
    </row>
    <row r="21" spans="3:79" s="459" customFormat="1" x14ac:dyDescent="0.25">
      <c r="C21" s="168" t="s">
        <v>58</v>
      </c>
      <c r="D21" s="160"/>
      <c r="E21" s="151"/>
      <c r="F21" s="100"/>
      <c r="G21" s="97"/>
      <c r="H21" s="161" t="s">
        <v>129</v>
      </c>
      <c r="I21" s="509" t="s">
        <v>516</v>
      </c>
      <c r="J21" s="115" t="str">
        <f>VLOOKUP(I21,Presupuesto!$B$11:$C$565,2,0)</f>
        <v>AGUINALDO Y DECIMO CUARTO MES</v>
      </c>
      <c r="K21" s="98" t="str">
        <f t="shared" si="0"/>
        <v>Posgrado</v>
      </c>
      <c r="L21" s="98"/>
      <c r="CA21" s="301"/>
    </row>
    <row r="22" spans="3:79" s="459" customFormat="1" ht="15.75" thickBot="1" x14ac:dyDescent="0.3">
      <c r="C22" s="169" t="s">
        <v>59</v>
      </c>
      <c r="D22" s="160"/>
      <c r="E22" s="151"/>
      <c r="F22" s="100"/>
      <c r="G22" s="97">
        <f>F22</f>
        <v>0</v>
      </c>
      <c r="H22" s="161"/>
      <c r="I22" s="510" t="s">
        <v>519</v>
      </c>
      <c r="J22" s="101" t="str">
        <f>VLOOKUP(I22,Presupuesto!$B$11:$C$565,2,0)</f>
        <v>DECIMOCUARTO MES</v>
      </c>
      <c r="K22" s="98" t="str">
        <f t="shared" si="0"/>
        <v>Posgrado</v>
      </c>
      <c r="L22" s="98"/>
      <c r="CA22" s="301"/>
    </row>
    <row r="23" spans="3:79" ht="15.75" thickBot="1" x14ac:dyDescent="0.3">
      <c r="C23" s="137" t="s">
        <v>83</v>
      </c>
      <c r="D23" s="196">
        <v>1</v>
      </c>
      <c r="E23" s="149">
        <v>11</v>
      </c>
      <c r="F23" s="116">
        <v>17000</v>
      </c>
      <c r="G23" s="507">
        <f>D23*E23*F23</f>
        <v>187000</v>
      </c>
      <c r="H23" s="163" t="s">
        <v>129</v>
      </c>
      <c r="I23" s="508" t="s">
        <v>564</v>
      </c>
      <c r="J23" s="113" t="str">
        <f>VLOOKUP(I23,Presupuesto!$B$11:$C$565,2,0)</f>
        <v>CONTRATOS ESPECIALES</v>
      </c>
      <c r="K23" s="98" t="str">
        <f t="shared" si="0"/>
        <v>Posgrado</v>
      </c>
      <c r="L23" s="98"/>
    </row>
    <row r="24" spans="3:79" x14ac:dyDescent="0.25">
      <c r="C24" s="168" t="s">
        <v>58</v>
      </c>
      <c r="D24" s="160"/>
      <c r="E24" s="151"/>
      <c r="F24" s="100">
        <f>IF(E23=0,"",(G23/E23)/12*E23)</f>
        <v>15583.333333333334</v>
      </c>
      <c r="G24" s="97">
        <f>F24</f>
        <v>15583.333333333334</v>
      </c>
      <c r="H24" s="161" t="s">
        <v>129</v>
      </c>
      <c r="I24" s="510" t="s">
        <v>516</v>
      </c>
      <c r="J24" s="115" t="str">
        <f>VLOOKUP(I24,Presupuesto!$B$11:$C$565,2,0)</f>
        <v>AGUINALDO Y DECIMO CUARTO MES</v>
      </c>
      <c r="K24" s="98" t="str">
        <f t="shared" si="0"/>
        <v>Posgrado</v>
      </c>
      <c r="L24" s="98"/>
    </row>
    <row r="25" spans="3:79" ht="15.75" thickBot="1" x14ac:dyDescent="0.3">
      <c r="C25" s="169" t="s">
        <v>59</v>
      </c>
      <c r="D25" s="160"/>
      <c r="E25" s="151"/>
      <c r="F25" s="100">
        <f>IF(E23&lt;6,"",((E23-6)/12)*(G23/E23))</f>
        <v>7083.3333333333339</v>
      </c>
      <c r="G25" s="97">
        <f>F25</f>
        <v>7083.3333333333339</v>
      </c>
      <c r="H25" s="161" t="s">
        <v>129</v>
      </c>
      <c r="I25" s="510" t="s">
        <v>519</v>
      </c>
      <c r="J25" s="101" t="str">
        <f>VLOOKUP(I25,Presupuesto!$B$11:$C$565,2,0)</f>
        <v>DECIMOCUARTO MES</v>
      </c>
      <c r="K25" s="98" t="str">
        <f t="shared" si="0"/>
        <v>Posgrado</v>
      </c>
      <c r="L25" s="98"/>
    </row>
    <row r="26" spans="3:79" ht="15.75" thickBot="1" x14ac:dyDescent="0.3">
      <c r="C26" s="137" t="s">
        <v>83</v>
      </c>
      <c r="D26" s="196">
        <v>4</v>
      </c>
      <c r="E26" s="149">
        <v>11</v>
      </c>
      <c r="F26" s="116">
        <v>9500</v>
      </c>
      <c r="G26" s="507">
        <f>D26*E26*F26</f>
        <v>418000</v>
      </c>
      <c r="H26" s="163" t="s">
        <v>129</v>
      </c>
      <c r="I26" s="508" t="s">
        <v>564</v>
      </c>
      <c r="J26" s="113" t="str">
        <f>VLOOKUP(I26,Presupuesto!$B$11:$C$565,2,0)</f>
        <v>CONTRATOS ESPECIALES</v>
      </c>
      <c r="K26" s="98" t="str">
        <f t="shared" si="0"/>
        <v>Posgrado</v>
      </c>
      <c r="L26" s="98"/>
    </row>
    <row r="27" spans="3:79" x14ac:dyDescent="0.25">
      <c r="C27" s="168" t="s">
        <v>58</v>
      </c>
      <c r="D27" s="166"/>
      <c r="E27" s="129">
        <v>0</v>
      </c>
      <c r="F27" s="117">
        <f>IF(E26=0,"",(G26/E26)/12*E26)</f>
        <v>34833.333333333328</v>
      </c>
      <c r="G27" s="97">
        <f>F27</f>
        <v>34833.333333333328</v>
      </c>
      <c r="H27" s="161" t="s">
        <v>129</v>
      </c>
      <c r="I27" s="510" t="s">
        <v>516</v>
      </c>
      <c r="J27" s="115" t="str">
        <f>VLOOKUP(I27,Presupuesto!$B$11:$C$565,2,0)</f>
        <v>AGUINALDO Y DECIMO CUARTO MES</v>
      </c>
      <c r="K27" s="98" t="str">
        <f t="shared" si="0"/>
        <v>Posgrado</v>
      </c>
      <c r="L27" s="98"/>
    </row>
    <row r="28" spans="3:79" ht="15.75" thickBot="1" x14ac:dyDescent="0.3">
      <c r="C28" s="170" t="s">
        <v>59</v>
      </c>
      <c r="D28" s="159"/>
      <c r="E28" s="130">
        <v>0</v>
      </c>
      <c r="F28" s="104">
        <f>IF(E26&lt;6,"",((E26-6)/12)*(G26/E26))</f>
        <v>15833.333333333334</v>
      </c>
      <c r="G28" s="97">
        <f>F28</f>
        <v>15833.333333333334</v>
      </c>
      <c r="H28" s="161" t="s">
        <v>129</v>
      </c>
      <c r="I28" s="106" t="s">
        <v>519</v>
      </c>
      <c r="J28" s="101" t="str">
        <f>VLOOKUP(I28,Presupuesto!$B$11:$C$565,2,0)</f>
        <v>DECIMOCUARTO MES</v>
      </c>
      <c r="K28" s="98" t="str">
        <f t="shared" si="0"/>
        <v>Posgrado</v>
      </c>
      <c r="L28" s="98"/>
    </row>
    <row r="29" spans="3:79" ht="15.75" thickBot="1" x14ac:dyDescent="0.3">
      <c r="C29" s="137" t="s">
        <v>83</v>
      </c>
      <c r="D29" s="196">
        <v>1</v>
      </c>
      <c r="E29" s="149"/>
      <c r="F29" s="116">
        <v>300000</v>
      </c>
      <c r="G29" s="507">
        <f>F29</f>
        <v>300000</v>
      </c>
      <c r="H29" s="163" t="s">
        <v>129</v>
      </c>
      <c r="I29" s="508" t="s">
        <v>705</v>
      </c>
      <c r="J29" s="113" t="str">
        <f>VLOOKUP(I29,Presupuesto!$B$11:$C$565,2,0)</f>
        <v>OTROS SERVICIOS TECNICOS Y PROFESIONALES</v>
      </c>
      <c r="K29" s="98" t="str">
        <f t="shared" si="0"/>
        <v>Posgrado</v>
      </c>
      <c r="L29" s="98"/>
    </row>
    <row r="30" spans="3:79" x14ac:dyDescent="0.25">
      <c r="C30" s="168" t="s">
        <v>58</v>
      </c>
      <c r="D30" s="166"/>
      <c r="E30" s="129">
        <v>0</v>
      </c>
      <c r="F30" s="117" t="str">
        <f>IF(E29=0,"",(G29/E29)/12*E29)</f>
        <v/>
      </c>
      <c r="G30" s="118"/>
      <c r="H30" s="161" t="s">
        <v>129</v>
      </c>
      <c r="I30" s="510" t="s">
        <v>516</v>
      </c>
      <c r="J30" s="115" t="str">
        <f>VLOOKUP(I30,Presupuesto!$B$11:$C$565,2,0)</f>
        <v>AGUINALDO Y DECIMO CUARTO MES</v>
      </c>
      <c r="K30" s="98" t="str">
        <f t="shared" si="0"/>
        <v>Posgrado</v>
      </c>
      <c r="L30" s="98"/>
    </row>
    <row r="31" spans="3:79" ht="15.75" thickBot="1" x14ac:dyDescent="0.3">
      <c r="C31" s="170" t="s">
        <v>59</v>
      </c>
      <c r="D31" s="159"/>
      <c r="E31" s="130">
        <v>0</v>
      </c>
      <c r="F31" s="104" t="str">
        <f>IF(E29&lt;6,"",((E29-6)/12)*(G29/E29))</f>
        <v/>
      </c>
      <c r="G31" s="105" t="str">
        <f>F31</f>
        <v/>
      </c>
      <c r="H31" s="161"/>
      <c r="I31" s="106" t="s">
        <v>519</v>
      </c>
      <c r="J31" s="101" t="str">
        <f>VLOOKUP(I31,Presupuesto!$B$11:$C$565,2,0)</f>
        <v>DECIMOCUARTO MES</v>
      </c>
      <c r="K31" s="98" t="str">
        <f t="shared" si="0"/>
        <v>Posgrado</v>
      </c>
      <c r="L31" s="98"/>
    </row>
    <row r="32" spans="3:79" x14ac:dyDescent="0.25">
      <c r="K32" s="150"/>
    </row>
    <row r="33" spans="2:12" x14ac:dyDescent="0.25">
      <c r="D33" s="31"/>
      <c r="E33" s="93"/>
      <c r="F33" s="93"/>
      <c r="G33" s="93"/>
      <c r="H33" s="76"/>
      <c r="I33" s="76"/>
      <c r="J33" s="76"/>
      <c r="K33" s="150"/>
    </row>
    <row r="34" spans="2:12" x14ac:dyDescent="0.25">
      <c r="D34" s="31"/>
      <c r="E34" s="93"/>
      <c r="F34" s="93"/>
      <c r="G34" s="93"/>
      <c r="H34" s="76"/>
      <c r="I34" s="76"/>
      <c r="J34" s="76"/>
      <c r="K34" s="150"/>
    </row>
    <row r="36" spans="2:12" x14ac:dyDescent="0.25">
      <c r="K36" s="150"/>
    </row>
    <row r="37" spans="2:12" ht="15.75" thickBot="1" x14ac:dyDescent="0.3"/>
    <row r="38" spans="2:12" ht="15.75" thickBot="1" x14ac:dyDescent="0.3">
      <c r="B38" s="111"/>
      <c r="C38" s="69" t="s">
        <v>43</v>
      </c>
      <c r="D38" s="30">
        <f>SUM(G45:G46)</f>
        <v>940000</v>
      </c>
      <c r="E38" s="93"/>
      <c r="F38" s="93"/>
      <c r="G38" s="93"/>
      <c r="H38" s="76"/>
      <c r="I38" s="76"/>
      <c r="J38" s="76"/>
      <c r="K38" s="150"/>
      <c r="L38" s="459"/>
    </row>
    <row r="39" spans="2:12" x14ac:dyDescent="0.25">
      <c r="C39" s="459"/>
      <c r="D39" s="31"/>
      <c r="E39" s="93"/>
      <c r="F39" s="93"/>
      <c r="G39" s="93"/>
      <c r="H39" s="76"/>
      <c r="I39" s="76"/>
      <c r="J39" s="76"/>
      <c r="K39" s="150"/>
      <c r="L39" s="459"/>
    </row>
    <row r="40" spans="2:12" x14ac:dyDescent="0.25">
      <c r="C40" s="459"/>
      <c r="D40" s="31"/>
      <c r="E40" s="93"/>
      <c r="F40" s="93"/>
      <c r="G40" s="93"/>
      <c r="H40" s="76"/>
      <c r="I40" s="76"/>
      <c r="J40" s="76"/>
      <c r="K40" s="150"/>
      <c r="L40" s="459"/>
    </row>
    <row r="41" spans="2:12" ht="15.75" x14ac:dyDescent="0.25">
      <c r="B41" s="86" t="s">
        <v>1642</v>
      </c>
      <c r="C41" s="199" t="s">
        <v>392</v>
      </c>
      <c r="D41" s="366" t="s">
        <v>1620</v>
      </c>
      <c r="E41" s="93"/>
      <c r="F41" s="93"/>
      <c r="G41" s="93"/>
      <c r="H41" s="76"/>
      <c r="I41" s="76"/>
      <c r="J41" s="76"/>
      <c r="K41" s="150"/>
      <c r="L41" s="459"/>
    </row>
    <row r="42" spans="2:12" ht="18.75" x14ac:dyDescent="0.25">
      <c r="C42" s="208" t="str">
        <f>IFERROR(VLOOKUP(D41,'1. Desarrollo e Innov. Curricu.'!$E:$F,2,FALSE),IFERROR(VLOOKUP(D41,'10. Posgrado'!$E:$F,2,FALSE),IFERROR(VLOOKUP(D41,'3. Vinculación Univ. Sociedad'!$E:$F,2,FALSE),IFERROR(VLOOKUP(D41,'4. Docencia y Profesorado Univ.'!$E:$F,2,FALSE),IFERROR(VLOOKUP(D41,'5. Estudiantes y Graduados'!$E:$F,2,FALSE),IFERROR(VLOOKUP(D41,'11. Gestion Administrativa'!$E:$F,2,FALSE),IFERROR(VLOOKUP(D41,'13. Gestión Académica'!$E:$F,2,FALSE),IFERROR(VLOOKUP(D41,'8. Asegura. de la Calid. y M'!$E:$F,2,FALSE),IFERROR(VLOOKUP(D41,'6. Gestión del Conocimiento'!$E:$F,2,FALSE),IFERROR(VLOOKUP(D41,'15. Gobernabilidad y Proceso...'!$E:$F,2,FALSE),IFERROR(VLOOKUP(D41,'12. Gestión del Talento Humano'!$E:$F,2,FALSE),IFERROR(VLOOKUP(D41,'14. Internacional... de la E.S.'!$E:$F,2,FALSE),IFERROR(VLOOKUP(D41,'10. Posgrado'!#REF!,2,FALSE),IFERROR(VLOOKUP(D41,'17. Gestión TIC'!$E:$F,2,FALSE),IFERROR(VLOOKUP(D41,'16. Desa. del Sistema Educ.Sup.'!$E:$F,2,FALSE),IFERROR(VLOOKUP(D41,'9. Cultura de Inno. Insti...'!$E:$F,2,FALSE),VLOOKUP(D41,'7. Lo Esencial de la Reforma U.'!$E:$F,2,0)))))))))))))))))</f>
        <v>3) Dar acompañamiento a 25 carreras de posgrado  en el proceso de rediseño del plan de estudios,  tomando como base los resultados del plan de mejora.</v>
      </c>
      <c r="D42" s="31"/>
      <c r="E42" s="93"/>
      <c r="F42" s="93"/>
      <c r="G42" s="93"/>
      <c r="H42" s="76"/>
      <c r="I42" s="76"/>
      <c r="J42" s="76"/>
      <c r="K42" s="150"/>
      <c r="L42" s="459"/>
    </row>
    <row r="43" spans="2:12" ht="15.75" thickBot="1" x14ac:dyDescent="0.3">
      <c r="C43" s="174"/>
      <c r="D43" s="31"/>
      <c r="E43" s="93"/>
      <c r="F43" s="93"/>
      <c r="G43" s="93"/>
      <c r="H43" s="76"/>
      <c r="I43" s="76"/>
      <c r="J43" s="76"/>
      <c r="K43" s="150"/>
      <c r="L43" s="459"/>
    </row>
    <row r="44" spans="2:12" ht="30.75" thickBot="1" x14ac:dyDescent="0.3">
      <c r="C44" s="132" t="s">
        <v>44</v>
      </c>
      <c r="D44" s="136" t="s">
        <v>55</v>
      </c>
      <c r="E44" s="167" t="s">
        <v>56</v>
      </c>
      <c r="F44" s="136" t="s">
        <v>57</v>
      </c>
      <c r="G44" s="133" t="s">
        <v>27</v>
      </c>
      <c r="H44" s="131" t="s">
        <v>131</v>
      </c>
      <c r="I44" s="134" t="s">
        <v>46</v>
      </c>
      <c r="J44" s="134" t="s">
        <v>132</v>
      </c>
      <c r="K44" s="134" t="s">
        <v>410</v>
      </c>
      <c r="L44" s="134" t="s">
        <v>411</v>
      </c>
    </row>
    <row r="45" spans="2:12" ht="15.75" thickBot="1" x14ac:dyDescent="0.3">
      <c r="C45" s="561" t="s">
        <v>83</v>
      </c>
      <c r="D45" s="562">
        <v>5</v>
      </c>
      <c r="E45" s="563">
        <v>4</v>
      </c>
      <c r="F45" s="564">
        <v>30000</v>
      </c>
      <c r="G45" s="507">
        <f>D45*E45*F45</f>
        <v>600000</v>
      </c>
      <c r="H45" s="163" t="s">
        <v>1501</v>
      </c>
      <c r="I45" s="508" t="s">
        <v>291</v>
      </c>
      <c r="J45" s="113" t="str">
        <f>VLOOKUP(I45,Presupuesto!$B$11:$C$565,2,0)</f>
        <v>OTROS SERVICIOS TECNICOS Y PROFESIONALES N.C. (24900-00)</v>
      </c>
      <c r="K45" s="216" t="s">
        <v>1446</v>
      </c>
      <c r="L45" s="98"/>
    </row>
    <row r="46" spans="2:12" ht="15.75" thickBot="1" x14ac:dyDescent="0.3">
      <c r="C46" s="561" t="s">
        <v>83</v>
      </c>
      <c r="D46" s="562">
        <v>5</v>
      </c>
      <c r="E46" s="563">
        <v>4</v>
      </c>
      <c r="F46" s="564">
        <v>17000</v>
      </c>
      <c r="G46" s="507">
        <f>D46*E46*F46</f>
        <v>340000</v>
      </c>
      <c r="H46" s="163" t="s">
        <v>1501</v>
      </c>
      <c r="I46" s="508" t="s">
        <v>291</v>
      </c>
      <c r="J46" s="115" t="str">
        <f>VLOOKUP(I46,Presupuesto!$B$11:$C$565,2,0)</f>
        <v>OTROS SERVICIOS TECNICOS Y PROFESIONALES N.C. (24900-00)</v>
      </c>
      <c r="K46" s="98" t="e">
        <f>#REF!</f>
        <v>#REF!</v>
      </c>
      <c r="L46" s="98"/>
    </row>
  </sheetData>
  <conditionalFormatting sqref="E17">
    <cfRule type="cellIs" dxfId="4" priority="11" operator="greaterThan">
      <formula>12</formula>
    </cfRule>
  </conditionalFormatting>
  <conditionalFormatting sqref="E45">
    <cfRule type="cellIs" dxfId="3" priority="3" operator="greaterThan">
      <formula>12</formula>
    </cfRule>
  </conditionalFormatting>
  <conditionalFormatting sqref="E20">
    <cfRule type="cellIs" dxfId="2" priority="2" operator="greaterThan">
      <formula>12</formula>
    </cfRule>
  </conditionalFormatting>
  <conditionalFormatting sqref="E46">
    <cfRule type="cellIs" dxfId="1" priority="1"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45:H46 H17:H31">
      <formula1>$R$2:$S$2</formula1>
    </dataValidation>
    <dataValidation type="list" allowBlank="1" showInputMessage="1" showErrorMessage="1" errorTitle="¡Ingreso Inválido!" error="Seleccione una opción de la lista" promptTitle="Mes Requerido" prompt="Seleccione el mes en el que requiere el recurso." sqref="L45:L46 L17:L31">
      <formula1>$U$2:$AF$2</formula1>
    </dataValidation>
    <dataValidation type="list" allowBlank="1" showInputMessage="1" showErrorMessage="1" sqref="C17 C45:C46 C20">
      <formula1>$BZ$2:$CM$2</formula1>
    </dataValidation>
    <dataValidation type="list" allowBlank="1" showInputMessage="1" showErrorMessage="1" errorTitle="¡Ingreso Inválido!" error="Verifique el valor ingresado." sqref="I45:I46 I17:I31">
      <formula1>$A$1:$UI$1</formula1>
    </dataValidation>
    <dataValidation type="list" allowBlank="1" showInputMessage="1" showErrorMessage="1" errorTitle="¡Ingreso Inválido!" error="Seleccione una opción de la lista." promptTitle="Dimensión Estratégica" prompt="Seleccione una opción de la lista." sqref="K46 K18:K19 K21:K31">
      <formula1>$A$2:$P$2</formula1>
    </dataValidation>
    <dataValidation type="list" allowBlank="1" showInputMessage="1" showErrorMessage="1" errorTitle="¡Ingreso Inválido!" error="Seleccione una opción de la lista." promptTitle="Dimensión Estratégica" prompt="Seleccione una opción de la lista." sqref="K17 K45 K20">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E7" sqref="E7"/>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0" customFormat="1" hidden="1" x14ac:dyDescent="0.25">
      <c r="A2" s="120" t="s">
        <v>1357</v>
      </c>
      <c r="B2" s="120" t="s">
        <v>1359</v>
      </c>
      <c r="C2" s="120" t="s">
        <v>471</v>
      </c>
      <c r="D2" s="120" t="s">
        <v>1358</v>
      </c>
      <c r="E2" s="120" t="s">
        <v>1360</v>
      </c>
      <c r="F2" s="120" t="s">
        <v>472</v>
      </c>
      <c r="G2" s="157" t="s">
        <v>1361</v>
      </c>
      <c r="H2" s="120" t="s">
        <v>1362</v>
      </c>
      <c r="I2" s="120" t="s">
        <v>1363</v>
      </c>
      <c r="J2" s="120" t="s">
        <v>1446</v>
      </c>
      <c r="K2" s="120" t="s">
        <v>1364</v>
      </c>
      <c r="L2" s="120" t="s">
        <v>1365</v>
      </c>
      <c r="M2" s="120" t="s">
        <v>1366</v>
      </c>
      <c r="N2" s="120" t="s">
        <v>1367</v>
      </c>
      <c r="O2" s="120" t="s">
        <v>1368</v>
      </c>
      <c r="P2" s="120" t="s">
        <v>1471</v>
      </c>
      <c r="Q2" s="120" t="s">
        <v>1509</v>
      </c>
      <c r="R2" s="455" t="str">
        <f>+Presupuesto!D11</f>
        <v>Recurrente</v>
      </c>
      <c r="S2" s="455" t="str">
        <f>+Presupuesto!E11</f>
        <v>Programa / Proyecto 2016</v>
      </c>
      <c r="U2" s="120" t="s">
        <v>394</v>
      </c>
      <c r="V2" s="120" t="s">
        <v>412</v>
      </c>
      <c r="W2" s="120" t="s">
        <v>395</v>
      </c>
      <c r="X2" s="120" t="s">
        <v>396</v>
      </c>
      <c r="Y2" s="120" t="s">
        <v>397</v>
      </c>
      <c r="Z2" s="120" t="s">
        <v>398</v>
      </c>
      <c r="AA2" s="120" t="s">
        <v>399</v>
      </c>
      <c r="AB2" s="120" t="s">
        <v>400</v>
      </c>
      <c r="AC2" s="120" t="s">
        <v>401</v>
      </c>
      <c r="AD2" s="120" t="s">
        <v>402</v>
      </c>
      <c r="AE2" s="120" t="s">
        <v>403</v>
      </c>
      <c r="AF2" s="120" t="s">
        <v>404</v>
      </c>
      <c r="AH2" s="211" t="s">
        <v>420</v>
      </c>
      <c r="AI2" s="211" t="s">
        <v>421</v>
      </c>
      <c r="AJ2" s="211" t="s">
        <v>422</v>
      </c>
      <c r="AK2" s="211" t="s">
        <v>423</v>
      </c>
      <c r="AL2" s="211" t="s">
        <v>424</v>
      </c>
      <c r="AM2" s="211" t="s">
        <v>427</v>
      </c>
      <c r="AN2" s="211" t="s">
        <v>425</v>
      </c>
      <c r="AO2" s="211" t="s">
        <v>426</v>
      </c>
      <c r="AP2" s="211" t="s">
        <v>428</v>
      </c>
      <c r="AQ2" s="211" t="s">
        <v>429</v>
      </c>
      <c r="AR2" s="211" t="s">
        <v>430</v>
      </c>
      <c r="AS2" s="211" t="s">
        <v>431</v>
      </c>
      <c r="AT2" s="211" t="s">
        <v>432</v>
      </c>
      <c r="AU2" s="211" t="s">
        <v>433</v>
      </c>
      <c r="AV2" s="211" t="s">
        <v>434</v>
      </c>
      <c r="AW2" s="211" t="s">
        <v>435</v>
      </c>
      <c r="AX2" s="211" t="s">
        <v>436</v>
      </c>
      <c r="AY2" s="211" t="s">
        <v>437</v>
      </c>
      <c r="AZ2" s="211" t="s">
        <v>438</v>
      </c>
      <c r="BA2" s="211" t="s">
        <v>439</v>
      </c>
      <c r="BB2" s="211" t="s">
        <v>440</v>
      </c>
      <c r="BC2" s="211" t="s">
        <v>441</v>
      </c>
      <c r="BD2" s="211" t="s">
        <v>442</v>
      </c>
      <c r="BE2" s="211" t="s">
        <v>443</v>
      </c>
      <c r="BF2" s="211" t="s">
        <v>444</v>
      </c>
      <c r="BG2" s="211" t="s">
        <v>445</v>
      </c>
      <c r="BH2" s="211" t="s">
        <v>446</v>
      </c>
      <c r="BI2" s="211" t="s">
        <v>447</v>
      </c>
      <c r="BJ2" s="211" t="s">
        <v>448</v>
      </c>
      <c r="BK2" s="211" t="s">
        <v>449</v>
      </c>
      <c r="BL2" s="211" t="s">
        <v>450</v>
      </c>
      <c r="BM2" s="211" t="s">
        <v>451</v>
      </c>
      <c r="BN2" s="211" t="s">
        <v>452</v>
      </c>
      <c r="BO2" s="211" t="s">
        <v>453</v>
      </c>
      <c r="BP2" s="211" t="s">
        <v>454</v>
      </c>
      <c r="BQ2" s="211" t="s">
        <v>455</v>
      </c>
      <c r="BR2" s="211" t="s">
        <v>456</v>
      </c>
      <c r="BS2" s="211" t="s">
        <v>457</v>
      </c>
      <c r="BT2" s="211" t="s">
        <v>458</v>
      </c>
      <c r="BU2" s="211" t="s">
        <v>459</v>
      </c>
    </row>
    <row r="3" spans="1:555" hidden="1" x14ac:dyDescent="0.25">
      <c r="AH3" s="212">
        <v>2500</v>
      </c>
      <c r="AI3" s="212">
        <v>1900</v>
      </c>
      <c r="AJ3" s="212">
        <v>1650</v>
      </c>
      <c r="AK3" s="212">
        <v>1580</v>
      </c>
      <c r="AL3" s="212">
        <v>2250</v>
      </c>
      <c r="AM3" s="212">
        <v>1650</v>
      </c>
      <c r="AN3" s="212">
        <v>1400</v>
      </c>
      <c r="AO3" s="213">
        <v>1340</v>
      </c>
      <c r="AP3" s="213">
        <v>2000</v>
      </c>
      <c r="AQ3" s="213">
        <v>1400</v>
      </c>
      <c r="AR3" s="213">
        <v>1150</v>
      </c>
      <c r="AS3" s="213">
        <v>1100</v>
      </c>
      <c r="AT3" s="213">
        <v>1750</v>
      </c>
      <c r="AU3" s="213">
        <v>1150</v>
      </c>
      <c r="AV3" s="213">
        <v>900</v>
      </c>
      <c r="AW3" s="213">
        <v>860</v>
      </c>
      <c r="AX3" s="213">
        <v>1200</v>
      </c>
      <c r="AY3" s="120">
        <v>900</v>
      </c>
      <c r="AZ3" s="120">
        <v>650</v>
      </c>
      <c r="BA3" s="120">
        <v>620</v>
      </c>
      <c r="BB3" s="212">
        <f>+'Cuadro Resumen'!C213</f>
        <v>5605.2314999999999</v>
      </c>
      <c r="BC3" s="212">
        <f>+'Cuadro Resumen'!D213</f>
        <v>5165.6055000000006</v>
      </c>
      <c r="BD3" s="212">
        <f>+'Cuadro Resumen'!E213</f>
        <v>6594.39</v>
      </c>
      <c r="BE3" s="212">
        <f>+'Cuadro Resumen'!F213</f>
        <v>6154.7640000000001</v>
      </c>
      <c r="BF3" s="212">
        <f>+'Cuadro Resumen'!C214</f>
        <v>4945.7925000000005</v>
      </c>
      <c r="BG3" s="212">
        <f>+'Cuadro Resumen'!D214</f>
        <v>4506.1665000000003</v>
      </c>
      <c r="BH3" s="212">
        <f>+'Cuadro Resumen'!E214</f>
        <v>5934.951</v>
      </c>
      <c r="BI3" s="212">
        <f>+'Cuadro Resumen'!F214</f>
        <v>5495.3249999999998</v>
      </c>
      <c r="BJ3" s="213">
        <f>+'Cuadro Resumen'!C215</f>
        <v>4286.3535000000002</v>
      </c>
      <c r="BK3" s="213">
        <f>+'Cuadro Resumen'!D215</f>
        <v>3956.634</v>
      </c>
      <c r="BL3" s="213">
        <f>+'Cuadro Resumen'!E215</f>
        <v>5275.5120000000006</v>
      </c>
      <c r="BM3" s="213">
        <f>+'Cuadro Resumen'!F215</f>
        <v>4835.8860000000004</v>
      </c>
      <c r="BN3" s="213">
        <f>+'Cuadro Resumen'!C216</f>
        <v>3626.9145000000003</v>
      </c>
      <c r="BO3" s="213">
        <f>+'Cuadro Resumen'!D216</f>
        <v>3297.1950000000002</v>
      </c>
      <c r="BP3" s="213">
        <f>+'Cuadro Resumen'!E216</f>
        <v>4616.0730000000003</v>
      </c>
      <c r="BQ3" s="213">
        <f>+'Cuadro Resumen'!F216</f>
        <v>4286.3535000000002</v>
      </c>
      <c r="BR3" s="213">
        <f>+'Cuadro Resumen'!C217</f>
        <v>3187.2885000000001</v>
      </c>
      <c r="BS3" s="213">
        <f>+'Cuadro Resumen'!D217</f>
        <v>2967.4755</v>
      </c>
      <c r="BT3" s="213">
        <f>+'Cuadro Resumen'!E217</f>
        <v>4066.5405000000001</v>
      </c>
      <c r="BU3" s="213">
        <f>+'Cuadro Resumen'!F217</f>
        <v>3736.8210000000004</v>
      </c>
    </row>
    <row r="5" spans="1:555" ht="52.5" x14ac:dyDescent="0.25">
      <c r="C5" s="87" t="s">
        <v>384</v>
      </c>
      <c r="D5" s="454">
        <f>SUMIF($C:$C,$C$10,D:D)</f>
        <v>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0</v>
      </c>
      <c r="E10" s="94"/>
      <c r="F10" s="94"/>
      <c r="G10" s="79"/>
      <c r="H10" s="94"/>
      <c r="I10" s="119"/>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199" t="s">
        <v>392</v>
      </c>
      <c r="D13" s="366"/>
      <c r="E13" s="93"/>
      <c r="F13" s="93"/>
      <c r="G13" s="93"/>
      <c r="H13" s="76"/>
      <c r="I13" s="76"/>
      <c r="J13" s="76"/>
      <c r="K13" s="112"/>
    </row>
    <row r="14" spans="1:555" ht="18.75" x14ac:dyDescent="0.25">
      <c r="B14" s="93"/>
      <c r="C14" s="208" t="e">
        <f>IFERROR(VLOOKUP(D13,'1. Desarrollo e Innov. Curricu.'!$E:$F,2,FALSE),IFERROR(VLOOKUP(D13,'10. Posgrado'!$E:$F,2,FALSE),IFERROR(VLOOKUP(D13,'3.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Posgrado'!#REF!,2,FALSE),IFERROR(VLOOKUP(D13,'17.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4" t="s">
        <v>44</v>
      </c>
      <c r="D16" s="126" t="s">
        <v>55</v>
      </c>
      <c r="E16" s="126" t="s">
        <v>57</v>
      </c>
      <c r="F16" s="125" t="s">
        <v>27</v>
      </c>
      <c r="G16" s="131" t="s">
        <v>131</v>
      </c>
      <c r="H16" s="126" t="s">
        <v>46</v>
      </c>
      <c r="I16" s="126" t="s">
        <v>132</v>
      </c>
      <c r="J16" s="126" t="s">
        <v>410</v>
      </c>
      <c r="K16" s="126" t="s">
        <v>411</v>
      </c>
    </row>
    <row r="17" spans="2:11" x14ac:dyDescent="0.25">
      <c r="B17" s="93"/>
      <c r="C17" s="95" t="s">
        <v>63</v>
      </c>
      <c r="D17" s="155"/>
      <c r="E17" s="96">
        <v>2800</v>
      </c>
      <c r="F17" s="97">
        <f>D17*E17</f>
        <v>0</v>
      </c>
      <c r="G17" s="158"/>
      <c r="H17" s="98" t="s">
        <v>985</v>
      </c>
      <c r="I17" s="98" t="str">
        <f>VLOOKUP(H17,Presupuesto!$B$11:$C$565,2,0)</f>
        <v>MUEBLES VARIOS DE OFICINA</v>
      </c>
      <c r="J17" s="216" t="s">
        <v>1446</v>
      </c>
      <c r="K17" s="98" t="s">
        <v>404</v>
      </c>
    </row>
    <row r="18" spans="2:11" ht="32.25" customHeight="1" x14ac:dyDescent="0.25">
      <c r="B18" s="93"/>
      <c r="C18" s="99" t="s">
        <v>64</v>
      </c>
      <c r="D18" s="148"/>
      <c r="E18" s="100">
        <v>2400</v>
      </c>
      <c r="F18" s="97">
        <f>D18*E18</f>
        <v>0</v>
      </c>
      <c r="G18" s="158"/>
      <c r="H18" s="101" t="s">
        <v>985</v>
      </c>
      <c r="I18" s="98" t="str">
        <f>VLOOKUP(H18,Presupuesto!$B$11:$C$565,2,0)</f>
        <v>MUEBLES VARIOS DE OFICINA</v>
      </c>
      <c r="J18" s="98" t="str">
        <f t="shared" ref="J18:J26" si="0">$J$17</f>
        <v>Posgrado</v>
      </c>
      <c r="K18" s="98" t="s">
        <v>412</v>
      </c>
    </row>
    <row r="19" spans="2:11" x14ac:dyDescent="0.25">
      <c r="B19" s="93"/>
      <c r="C19" s="99" t="s">
        <v>65</v>
      </c>
      <c r="D19" s="148"/>
      <c r="E19" s="100">
        <v>1000</v>
      </c>
      <c r="F19" s="97">
        <f t="shared" ref="F19:F26" si="1">D19*E19</f>
        <v>0</v>
      </c>
      <c r="G19" s="158"/>
      <c r="H19" s="101" t="s">
        <v>985</v>
      </c>
      <c r="I19" s="98" t="str">
        <f>VLOOKUP(H19,Presupuesto!$B$11:$C$565,2,0)</f>
        <v>MUEBLES VARIOS DE OFICINA</v>
      </c>
      <c r="J19" s="98" t="str">
        <f t="shared" si="0"/>
        <v>Posgrado</v>
      </c>
      <c r="K19" s="98" t="s">
        <v>395</v>
      </c>
    </row>
    <row r="20" spans="2:11" x14ac:dyDescent="0.25">
      <c r="B20" s="93"/>
      <c r="C20" s="99" t="s">
        <v>66</v>
      </c>
      <c r="D20" s="148"/>
      <c r="E20" s="100">
        <v>6000</v>
      </c>
      <c r="F20" s="97">
        <f t="shared" si="1"/>
        <v>0</v>
      </c>
      <c r="G20" s="158"/>
      <c r="H20" s="101" t="s">
        <v>985</v>
      </c>
      <c r="I20" s="98" t="str">
        <f>VLOOKUP(H20,Presupuesto!$B$11:$C$565,2,0)</f>
        <v>MUEBLES VARIOS DE OFICINA</v>
      </c>
      <c r="J20" s="98" t="str">
        <f t="shared" si="0"/>
        <v>Posgrado</v>
      </c>
      <c r="K20" s="98" t="s">
        <v>395</v>
      </c>
    </row>
    <row r="21" spans="2:11" x14ac:dyDescent="0.25">
      <c r="B21" s="93"/>
      <c r="C21" s="99" t="s">
        <v>67</v>
      </c>
      <c r="D21" s="148"/>
      <c r="E21" s="100">
        <v>3000</v>
      </c>
      <c r="F21" s="97">
        <f t="shared" si="1"/>
        <v>0</v>
      </c>
      <c r="G21" s="158"/>
      <c r="H21" s="101" t="s">
        <v>985</v>
      </c>
      <c r="I21" s="98" t="str">
        <f>VLOOKUP(H21,Presupuesto!$B$11:$C$565,2,0)</f>
        <v>MUEBLES VARIOS DE OFICINA</v>
      </c>
      <c r="J21" s="98" t="str">
        <f t="shared" si="0"/>
        <v>Posgrado</v>
      </c>
      <c r="K21" s="98" t="s">
        <v>395</v>
      </c>
    </row>
    <row r="22" spans="2:11" x14ac:dyDescent="0.25">
      <c r="B22" s="93"/>
      <c r="C22" s="99" t="s">
        <v>68</v>
      </c>
      <c r="D22" s="148"/>
      <c r="E22" s="100">
        <v>10000</v>
      </c>
      <c r="F22" s="97">
        <f t="shared" si="1"/>
        <v>0</v>
      </c>
      <c r="G22" s="158"/>
      <c r="H22" s="101" t="s">
        <v>985</v>
      </c>
      <c r="I22" s="98" t="str">
        <f>VLOOKUP(H22,Presupuesto!$B$11:$C$565,2,0)</f>
        <v>MUEBLES VARIOS DE OFICINA</v>
      </c>
      <c r="J22" s="98" t="str">
        <f t="shared" si="0"/>
        <v>Posgrado</v>
      </c>
      <c r="K22" s="98" t="s">
        <v>395</v>
      </c>
    </row>
    <row r="23" spans="2:11" x14ac:dyDescent="0.25">
      <c r="B23" s="93"/>
      <c r="C23" s="99" t="s">
        <v>69</v>
      </c>
      <c r="D23" s="148"/>
      <c r="E23" s="100">
        <v>8000</v>
      </c>
      <c r="F23" s="97">
        <f t="shared" si="1"/>
        <v>0</v>
      </c>
      <c r="G23" s="158"/>
      <c r="H23" s="101" t="s">
        <v>988</v>
      </c>
      <c r="I23" s="98" t="str">
        <f>VLOOKUP(H23,Presupuesto!$B$11:$C$565,2,0)</f>
        <v>EQUIPOS VARIOS DE OFICINA</v>
      </c>
      <c r="J23" s="98" t="str">
        <f t="shared" si="0"/>
        <v>Posgrado</v>
      </c>
      <c r="K23" s="98" t="s">
        <v>395</v>
      </c>
    </row>
    <row r="24" spans="2:11" x14ac:dyDescent="0.25">
      <c r="B24" s="93"/>
      <c r="C24" s="99" t="s">
        <v>70</v>
      </c>
      <c r="D24" s="148"/>
      <c r="E24" s="100">
        <v>2000</v>
      </c>
      <c r="F24" s="97">
        <f t="shared" si="1"/>
        <v>0</v>
      </c>
      <c r="G24" s="158"/>
      <c r="H24" s="101" t="s">
        <v>988</v>
      </c>
      <c r="I24" s="98" t="str">
        <f>VLOOKUP(H24,Presupuesto!$B$11:$C$565,2,0)</f>
        <v>EQUIPOS VARIOS DE OFICINA</v>
      </c>
      <c r="J24" s="98" t="str">
        <f t="shared" si="0"/>
        <v>Posgrado</v>
      </c>
      <c r="K24" s="98" t="s">
        <v>403</v>
      </c>
    </row>
    <row r="25" spans="2:11" x14ac:dyDescent="0.25">
      <c r="B25" s="93"/>
      <c r="C25" s="99" t="s">
        <v>71</v>
      </c>
      <c r="D25" s="148"/>
      <c r="E25" s="100">
        <v>5000</v>
      </c>
      <c r="F25" s="97">
        <f t="shared" si="1"/>
        <v>0</v>
      </c>
      <c r="G25" s="158"/>
      <c r="H25" s="101" t="s">
        <v>988</v>
      </c>
      <c r="I25" s="98" t="str">
        <f>VLOOKUP(H25,Presupuesto!$B$11:$C$565,2,0)</f>
        <v>EQUIPOS VARIOS DE OFICINA</v>
      </c>
      <c r="J25" s="98" t="str">
        <f t="shared" si="0"/>
        <v>Posgrado</v>
      </c>
      <c r="K25" s="98" t="s">
        <v>399</v>
      </c>
    </row>
    <row r="26" spans="2:11" ht="15.75" thickBot="1" x14ac:dyDescent="0.3">
      <c r="B26" s="93"/>
      <c r="C26" s="102" t="s">
        <v>72</v>
      </c>
      <c r="D26" s="156"/>
      <c r="E26" s="104">
        <v>100000</v>
      </c>
      <c r="F26" s="105">
        <f t="shared" si="1"/>
        <v>0</v>
      </c>
      <c r="G26" s="159"/>
      <c r="H26" s="106" t="s">
        <v>988</v>
      </c>
      <c r="I26" s="106" t="str">
        <f>VLOOKUP(H26,Presupuesto!$B$11:$C$565,2,0)</f>
        <v>EQUIPOS VARIOS DE OFICINA</v>
      </c>
      <c r="J26" s="106" t="str">
        <f t="shared" si="0"/>
        <v>Posgrado</v>
      </c>
      <c r="K26" s="122" t="s">
        <v>394</v>
      </c>
    </row>
    <row r="27" spans="2:11" x14ac:dyDescent="0.25">
      <c r="B27" s="93"/>
    </row>
    <row r="28" spans="2:11" ht="15.75" thickBot="1" x14ac:dyDescent="0.3">
      <c r="B28" s="93"/>
      <c r="C28" s="333"/>
      <c r="D28" s="334"/>
      <c r="E28" s="335"/>
      <c r="F28" s="335"/>
      <c r="G28" s="336"/>
      <c r="H28" s="335"/>
      <c r="I28" s="335"/>
      <c r="J28" s="152"/>
      <c r="K28" s="152"/>
    </row>
    <row r="29" spans="2:11" ht="15.75" thickBot="1" x14ac:dyDescent="0.3">
      <c r="B29" s="93"/>
      <c r="C29" s="29" t="s">
        <v>43</v>
      </c>
      <c r="D29" s="30">
        <f>SUM(F36:F45)</f>
        <v>0</v>
      </c>
      <c r="E29" s="174"/>
      <c r="F29" s="174"/>
      <c r="G29" s="79"/>
      <c r="H29" s="174"/>
      <c r="I29" s="174"/>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199" t="s">
        <v>392</v>
      </c>
      <c r="D32" s="366"/>
      <c r="E32" s="93"/>
      <c r="F32" s="93"/>
      <c r="G32" s="93"/>
      <c r="H32" s="76"/>
      <c r="I32" s="76"/>
      <c r="J32" s="76"/>
      <c r="K32" s="112"/>
    </row>
    <row r="33" spans="3:11" ht="18.75" x14ac:dyDescent="0.25">
      <c r="C33" s="208" t="e">
        <f>IFERROR(VLOOKUP(D32,'1. Desarrollo e Innov. Curricu.'!$E:$F,2,FALSE),IFERROR(VLOOKUP(D32,'10. Posgrado'!$E:$F,2,FALSE),IFERROR(VLOOKUP(D32,'3.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Posgrado'!#REF!,2,FALSE),IFERROR(VLOOKUP(D32,'17.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4" t="s">
        <v>44</v>
      </c>
      <c r="D35" s="126" t="s">
        <v>55</v>
      </c>
      <c r="E35" s="126" t="s">
        <v>57</v>
      </c>
      <c r="F35" s="125" t="s">
        <v>27</v>
      </c>
      <c r="G35" s="131" t="s">
        <v>131</v>
      </c>
      <c r="H35" s="126" t="s">
        <v>46</v>
      </c>
      <c r="I35" s="126" t="s">
        <v>132</v>
      </c>
      <c r="J35" s="126" t="s">
        <v>410</v>
      </c>
      <c r="K35" s="126" t="s">
        <v>411</v>
      </c>
    </row>
    <row r="36" spans="3:11" x14ac:dyDescent="0.25">
      <c r="C36" s="95" t="s">
        <v>63</v>
      </c>
      <c r="D36" s="155"/>
      <c r="E36" s="96">
        <v>2800</v>
      </c>
      <c r="F36" s="97">
        <f>D36*E36</f>
        <v>0</v>
      </c>
      <c r="G36" s="158"/>
      <c r="H36" s="98" t="s">
        <v>985</v>
      </c>
      <c r="I36" s="98" t="str">
        <f>VLOOKUP(H36,Presupuesto!$B$11:$C$565,2,0)</f>
        <v>MUEBLES VARIOS DE OFICINA</v>
      </c>
      <c r="J36" s="216" t="s">
        <v>1446</v>
      </c>
      <c r="K36" s="98" t="s">
        <v>404</v>
      </c>
    </row>
    <row r="37" spans="3:11" x14ac:dyDescent="0.25">
      <c r="C37" s="99" t="s">
        <v>64</v>
      </c>
      <c r="D37" s="148"/>
      <c r="E37" s="100">
        <v>2400</v>
      </c>
      <c r="F37" s="97">
        <f>D37*E37</f>
        <v>0</v>
      </c>
      <c r="G37" s="158"/>
      <c r="H37" s="101" t="s">
        <v>985</v>
      </c>
      <c r="I37" s="98" t="str">
        <f>VLOOKUP(H37,Presupuesto!$B$11:$C$565,2,0)</f>
        <v>MUEBLES VARIOS DE OFICINA</v>
      </c>
      <c r="J37" s="98" t="str">
        <f>$J$36</f>
        <v>Posgrado</v>
      </c>
      <c r="K37" s="98" t="s">
        <v>412</v>
      </c>
    </row>
    <row r="38" spans="3:11" x14ac:dyDescent="0.25">
      <c r="C38" s="99" t="s">
        <v>65</v>
      </c>
      <c r="D38" s="148"/>
      <c r="E38" s="100">
        <v>1000</v>
      </c>
      <c r="F38" s="97">
        <f t="shared" ref="F38:F45" si="2">D38*E38</f>
        <v>0</v>
      </c>
      <c r="G38" s="158"/>
      <c r="H38" s="101" t="s">
        <v>985</v>
      </c>
      <c r="I38" s="98" t="str">
        <f>VLOOKUP(H38,Presupuesto!$B$11:$C$565,2,0)</f>
        <v>MUEBLES VARIOS DE OFICINA</v>
      </c>
      <c r="J38" s="98" t="str">
        <f t="shared" ref="J38:J45" si="3">$J$36</f>
        <v>Posgrado</v>
      </c>
      <c r="K38" s="98" t="s">
        <v>395</v>
      </c>
    </row>
    <row r="39" spans="3:11" x14ac:dyDescent="0.25">
      <c r="C39" s="99" t="s">
        <v>66</v>
      </c>
      <c r="D39" s="148"/>
      <c r="E39" s="100">
        <v>6000</v>
      </c>
      <c r="F39" s="97">
        <f t="shared" si="2"/>
        <v>0</v>
      </c>
      <c r="G39" s="158"/>
      <c r="H39" s="101" t="s">
        <v>985</v>
      </c>
      <c r="I39" s="98" t="str">
        <f>VLOOKUP(H39,Presupuesto!$B$11:$C$565,2,0)</f>
        <v>MUEBLES VARIOS DE OFICINA</v>
      </c>
      <c r="J39" s="98" t="str">
        <f t="shared" si="3"/>
        <v>Posgrado</v>
      </c>
      <c r="K39" s="98" t="s">
        <v>395</v>
      </c>
    </row>
    <row r="40" spans="3:11" x14ac:dyDescent="0.25">
      <c r="C40" s="99" t="s">
        <v>67</v>
      </c>
      <c r="D40" s="148"/>
      <c r="E40" s="100">
        <v>3000</v>
      </c>
      <c r="F40" s="97">
        <f t="shared" si="2"/>
        <v>0</v>
      </c>
      <c r="G40" s="158"/>
      <c r="H40" s="101" t="s">
        <v>985</v>
      </c>
      <c r="I40" s="98" t="str">
        <f>VLOOKUP(H40,Presupuesto!$B$11:$C$565,2,0)</f>
        <v>MUEBLES VARIOS DE OFICINA</v>
      </c>
      <c r="J40" s="98" t="str">
        <f t="shared" si="3"/>
        <v>Posgrado</v>
      </c>
      <c r="K40" s="98" t="s">
        <v>395</v>
      </c>
    </row>
    <row r="41" spans="3:11" x14ac:dyDescent="0.25">
      <c r="C41" s="99" t="s">
        <v>68</v>
      </c>
      <c r="D41" s="148"/>
      <c r="E41" s="100">
        <v>10000</v>
      </c>
      <c r="F41" s="97">
        <f t="shared" si="2"/>
        <v>0</v>
      </c>
      <c r="G41" s="158"/>
      <c r="H41" s="101" t="s">
        <v>985</v>
      </c>
      <c r="I41" s="98" t="str">
        <f>VLOOKUP(H41,Presupuesto!$B$11:$C$565,2,0)</f>
        <v>MUEBLES VARIOS DE OFICINA</v>
      </c>
      <c r="J41" s="98" t="str">
        <f t="shared" si="3"/>
        <v>Posgrado</v>
      </c>
      <c r="K41" s="98" t="s">
        <v>395</v>
      </c>
    </row>
    <row r="42" spans="3:11" x14ac:dyDescent="0.25">
      <c r="C42" s="99" t="s">
        <v>69</v>
      </c>
      <c r="D42" s="148"/>
      <c r="E42" s="100">
        <v>8000</v>
      </c>
      <c r="F42" s="97">
        <f t="shared" si="2"/>
        <v>0</v>
      </c>
      <c r="G42" s="158"/>
      <c r="H42" s="101" t="s">
        <v>988</v>
      </c>
      <c r="I42" s="98" t="str">
        <f>VLOOKUP(H42,Presupuesto!$B$11:$C$565,2,0)</f>
        <v>EQUIPOS VARIOS DE OFICINA</v>
      </c>
      <c r="J42" s="98" t="str">
        <f t="shared" si="3"/>
        <v>Posgrado</v>
      </c>
      <c r="K42" s="98" t="s">
        <v>395</v>
      </c>
    </row>
    <row r="43" spans="3:11" x14ac:dyDescent="0.25">
      <c r="C43" s="99" t="s">
        <v>70</v>
      </c>
      <c r="D43" s="148"/>
      <c r="E43" s="100">
        <v>2000</v>
      </c>
      <c r="F43" s="97">
        <f t="shared" si="2"/>
        <v>0</v>
      </c>
      <c r="G43" s="158"/>
      <c r="H43" s="101" t="s">
        <v>988</v>
      </c>
      <c r="I43" s="98" t="str">
        <f>VLOOKUP(H43,Presupuesto!$B$11:$C$565,2,0)</f>
        <v>EQUIPOS VARIOS DE OFICINA</v>
      </c>
      <c r="J43" s="98" t="str">
        <f t="shared" si="3"/>
        <v>Posgrado</v>
      </c>
      <c r="K43" s="98" t="s">
        <v>403</v>
      </c>
    </row>
    <row r="44" spans="3:11" x14ac:dyDescent="0.25">
      <c r="C44" s="99" t="s">
        <v>71</v>
      </c>
      <c r="D44" s="148"/>
      <c r="E44" s="100">
        <v>5000</v>
      </c>
      <c r="F44" s="97">
        <f t="shared" si="2"/>
        <v>0</v>
      </c>
      <c r="G44" s="158"/>
      <c r="H44" s="101" t="s">
        <v>988</v>
      </c>
      <c r="I44" s="98" t="str">
        <f>VLOOKUP(H44,Presupuesto!$B$11:$C$565,2,0)</f>
        <v>EQUIPOS VARIOS DE OFICINA</v>
      </c>
      <c r="J44" s="98" t="str">
        <f t="shared" si="3"/>
        <v>Posgrado</v>
      </c>
      <c r="K44" s="98" t="s">
        <v>399</v>
      </c>
    </row>
    <row r="45" spans="3:11" ht="15.75" thickBot="1" x14ac:dyDescent="0.3">
      <c r="C45" s="102" t="s">
        <v>72</v>
      </c>
      <c r="D45" s="156"/>
      <c r="E45" s="104">
        <v>100000</v>
      </c>
      <c r="F45" s="105">
        <f t="shared" si="2"/>
        <v>0</v>
      </c>
      <c r="G45" s="159"/>
      <c r="H45" s="106" t="s">
        <v>988</v>
      </c>
      <c r="I45" s="106" t="str">
        <f>VLOOKUP(H45,Presupuesto!$B$11:$C$565,2,0)</f>
        <v>EQUIPOS VARIOS DE OFICINA</v>
      </c>
      <c r="J45" s="106" t="str">
        <f t="shared" si="3"/>
        <v>Posgrado</v>
      </c>
      <c r="K45" s="122" t="s">
        <v>394</v>
      </c>
    </row>
    <row r="47" spans="3:11" ht="15.75" thickBot="1" x14ac:dyDescent="0.3"/>
    <row r="48" spans="3:11" ht="15.75" thickBot="1" x14ac:dyDescent="0.3">
      <c r="C48" s="29" t="s">
        <v>43</v>
      </c>
      <c r="D48" s="30">
        <f>SUM(F55:F64)</f>
        <v>0</v>
      </c>
      <c r="E48" s="174"/>
      <c r="F48" s="174"/>
      <c r="G48" s="79"/>
      <c r="H48" s="174"/>
      <c r="I48" s="174"/>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199" t="s">
        <v>392</v>
      </c>
      <c r="D51" s="366"/>
      <c r="E51" s="93"/>
      <c r="F51" s="93"/>
      <c r="G51" s="93"/>
      <c r="H51" s="76"/>
      <c r="I51" s="76"/>
      <c r="J51" s="76"/>
      <c r="K51" s="112"/>
    </row>
    <row r="52" spans="3:11" ht="18.75" x14ac:dyDescent="0.25">
      <c r="C52" s="208" t="e">
        <f>IFERROR(VLOOKUP(D51,'1. Desarrollo e Innov. Curricu.'!$E:$F,2,FALSE),IFERROR(VLOOKUP(D51,'10. Posgrado'!$E:$F,2,FALSE),IFERROR(VLOOKUP(D51,'3.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Posgrado'!#REF!,2,FALSE),IFERROR(VLOOKUP(D51,'17.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4" t="s">
        <v>44</v>
      </c>
      <c r="D54" s="126" t="s">
        <v>55</v>
      </c>
      <c r="E54" s="126" t="s">
        <v>57</v>
      </c>
      <c r="F54" s="125" t="s">
        <v>27</v>
      </c>
      <c r="G54" s="131" t="s">
        <v>131</v>
      </c>
      <c r="H54" s="126" t="s">
        <v>46</v>
      </c>
      <c r="I54" s="126" t="s">
        <v>132</v>
      </c>
      <c r="J54" s="126" t="s">
        <v>410</v>
      </c>
      <c r="K54" s="126" t="s">
        <v>411</v>
      </c>
    </row>
    <row r="55" spans="3:11" x14ac:dyDescent="0.25">
      <c r="C55" s="95" t="s">
        <v>63</v>
      </c>
      <c r="D55" s="155"/>
      <c r="E55" s="96">
        <v>2800</v>
      </c>
      <c r="F55" s="97">
        <f>D55*E55</f>
        <v>0</v>
      </c>
      <c r="G55" s="158"/>
      <c r="H55" s="98" t="s">
        <v>985</v>
      </c>
      <c r="I55" s="98" t="str">
        <f>VLOOKUP(H55,Presupuesto!$B$11:$C$565,2,0)</f>
        <v>MUEBLES VARIOS DE OFICINA</v>
      </c>
      <c r="J55" s="216" t="s">
        <v>1446</v>
      </c>
      <c r="K55" s="98" t="s">
        <v>404</v>
      </c>
    </row>
    <row r="56" spans="3:11" x14ac:dyDescent="0.25">
      <c r="C56" s="99" t="s">
        <v>64</v>
      </c>
      <c r="D56" s="148"/>
      <c r="E56" s="100">
        <v>2400</v>
      </c>
      <c r="F56" s="97">
        <f>D56*E56</f>
        <v>0</v>
      </c>
      <c r="G56" s="158"/>
      <c r="H56" s="101" t="s">
        <v>985</v>
      </c>
      <c r="I56" s="98" t="str">
        <f>VLOOKUP(H56,Presupuesto!$B$11:$C$565,2,0)</f>
        <v>MUEBLES VARIOS DE OFICINA</v>
      </c>
      <c r="J56" s="98" t="str">
        <f>$J$55</f>
        <v>Posgrado</v>
      </c>
      <c r="K56" s="98" t="s">
        <v>412</v>
      </c>
    </row>
    <row r="57" spans="3:11" x14ac:dyDescent="0.25">
      <c r="C57" s="99" t="s">
        <v>65</v>
      </c>
      <c r="D57" s="148"/>
      <c r="E57" s="100">
        <v>1000</v>
      </c>
      <c r="F57" s="97">
        <f t="shared" ref="F57:F64" si="4">D57*E57</f>
        <v>0</v>
      </c>
      <c r="G57" s="158"/>
      <c r="H57" s="101" t="s">
        <v>985</v>
      </c>
      <c r="I57" s="98" t="str">
        <f>VLOOKUP(H57,Presupuesto!$B$11:$C$565,2,0)</f>
        <v>MUEBLES VARIOS DE OFICINA</v>
      </c>
      <c r="J57" s="98" t="str">
        <f t="shared" ref="J57:J64" si="5">$J$17</f>
        <v>Posgrado</v>
      </c>
      <c r="K57" s="98" t="s">
        <v>395</v>
      </c>
    </row>
    <row r="58" spans="3:11" x14ac:dyDescent="0.25">
      <c r="C58" s="99" t="s">
        <v>66</v>
      </c>
      <c r="D58" s="148"/>
      <c r="E58" s="100">
        <v>6000</v>
      </c>
      <c r="F58" s="97">
        <f t="shared" si="4"/>
        <v>0</v>
      </c>
      <c r="G58" s="158"/>
      <c r="H58" s="101" t="s">
        <v>985</v>
      </c>
      <c r="I58" s="98" t="str">
        <f>VLOOKUP(H58,Presupuesto!$B$11:$C$565,2,0)</f>
        <v>MUEBLES VARIOS DE OFICINA</v>
      </c>
      <c r="J58" s="98" t="str">
        <f t="shared" si="5"/>
        <v>Posgrado</v>
      </c>
      <c r="K58" s="98" t="s">
        <v>395</v>
      </c>
    </row>
    <row r="59" spans="3:11" x14ac:dyDescent="0.25">
      <c r="C59" s="99" t="s">
        <v>67</v>
      </c>
      <c r="D59" s="148"/>
      <c r="E59" s="100">
        <v>3000</v>
      </c>
      <c r="F59" s="97">
        <f t="shared" si="4"/>
        <v>0</v>
      </c>
      <c r="G59" s="158"/>
      <c r="H59" s="101" t="s">
        <v>985</v>
      </c>
      <c r="I59" s="98" t="str">
        <f>VLOOKUP(H59,Presupuesto!$B$11:$C$565,2,0)</f>
        <v>MUEBLES VARIOS DE OFICINA</v>
      </c>
      <c r="J59" s="98" t="str">
        <f t="shared" si="5"/>
        <v>Posgrado</v>
      </c>
      <c r="K59" s="98" t="s">
        <v>395</v>
      </c>
    </row>
    <row r="60" spans="3:11" x14ac:dyDescent="0.25">
      <c r="C60" s="99" t="s">
        <v>68</v>
      </c>
      <c r="D60" s="148"/>
      <c r="E60" s="100">
        <v>10000</v>
      </c>
      <c r="F60" s="97">
        <f t="shared" si="4"/>
        <v>0</v>
      </c>
      <c r="G60" s="158"/>
      <c r="H60" s="101" t="s">
        <v>985</v>
      </c>
      <c r="I60" s="98" t="str">
        <f>VLOOKUP(H60,Presupuesto!$B$11:$C$565,2,0)</f>
        <v>MUEBLES VARIOS DE OFICINA</v>
      </c>
      <c r="J60" s="98" t="str">
        <f t="shared" si="5"/>
        <v>Posgrado</v>
      </c>
      <c r="K60" s="98" t="s">
        <v>395</v>
      </c>
    </row>
    <row r="61" spans="3:11" x14ac:dyDescent="0.25">
      <c r="C61" s="99" t="s">
        <v>69</v>
      </c>
      <c r="D61" s="148"/>
      <c r="E61" s="100">
        <v>8000</v>
      </c>
      <c r="F61" s="97">
        <f t="shared" si="4"/>
        <v>0</v>
      </c>
      <c r="G61" s="158"/>
      <c r="H61" s="101" t="s">
        <v>988</v>
      </c>
      <c r="I61" s="98" t="str">
        <f>VLOOKUP(H61,Presupuesto!$B$11:$C$565,2,0)</f>
        <v>EQUIPOS VARIOS DE OFICINA</v>
      </c>
      <c r="J61" s="98" t="str">
        <f t="shared" si="5"/>
        <v>Posgrado</v>
      </c>
      <c r="K61" s="98" t="s">
        <v>395</v>
      </c>
    </row>
    <row r="62" spans="3:11" x14ac:dyDescent="0.25">
      <c r="C62" s="99" t="s">
        <v>70</v>
      </c>
      <c r="D62" s="148"/>
      <c r="E62" s="100">
        <v>2000</v>
      </c>
      <c r="F62" s="97">
        <f t="shared" si="4"/>
        <v>0</v>
      </c>
      <c r="G62" s="158"/>
      <c r="H62" s="101" t="s">
        <v>988</v>
      </c>
      <c r="I62" s="98" t="str">
        <f>VLOOKUP(H62,Presupuesto!$B$11:$C$565,2,0)</f>
        <v>EQUIPOS VARIOS DE OFICINA</v>
      </c>
      <c r="J62" s="98" t="str">
        <f t="shared" si="5"/>
        <v>Posgrado</v>
      </c>
      <c r="K62" s="98" t="s">
        <v>403</v>
      </c>
    </row>
    <row r="63" spans="3:11" x14ac:dyDescent="0.25">
      <c r="C63" s="99" t="s">
        <v>71</v>
      </c>
      <c r="D63" s="148"/>
      <c r="E63" s="100">
        <v>5000</v>
      </c>
      <c r="F63" s="97">
        <f t="shared" si="4"/>
        <v>0</v>
      </c>
      <c r="G63" s="158"/>
      <c r="H63" s="101" t="s">
        <v>988</v>
      </c>
      <c r="I63" s="98" t="str">
        <f>VLOOKUP(H63,Presupuesto!$B$11:$C$565,2,0)</f>
        <v>EQUIPOS VARIOS DE OFICINA</v>
      </c>
      <c r="J63" s="98" t="str">
        <f t="shared" si="5"/>
        <v>Posgrado</v>
      </c>
      <c r="K63" s="98" t="s">
        <v>399</v>
      </c>
    </row>
    <row r="64" spans="3:11" ht="15.75" thickBot="1" x14ac:dyDescent="0.3">
      <c r="C64" s="102" t="s">
        <v>72</v>
      </c>
      <c r="D64" s="156"/>
      <c r="E64" s="104">
        <v>100000</v>
      </c>
      <c r="F64" s="105">
        <f t="shared" si="4"/>
        <v>0</v>
      </c>
      <c r="G64" s="159"/>
      <c r="H64" s="106" t="s">
        <v>988</v>
      </c>
      <c r="I64" s="106" t="str">
        <f>VLOOKUP(H64,Presupuesto!$B$11:$C$565,2,0)</f>
        <v>EQUIPOS VARIOS DE OFICINA</v>
      </c>
      <c r="J64" s="106" t="str">
        <f t="shared" si="5"/>
        <v>Posgrado</v>
      </c>
      <c r="K64" s="122" t="s">
        <v>394</v>
      </c>
    </row>
    <row r="66" spans="3:11" ht="15.75" thickBot="1" x14ac:dyDescent="0.3">
      <c r="C66" s="333"/>
      <c r="D66" s="334"/>
      <c r="E66" s="335"/>
      <c r="F66" s="335"/>
      <c r="G66" s="336"/>
      <c r="H66" s="335"/>
      <c r="I66" s="335"/>
      <c r="J66" s="152"/>
      <c r="K66" s="152"/>
    </row>
    <row r="67" spans="3:11" ht="15.75" thickBot="1" x14ac:dyDescent="0.3">
      <c r="C67" s="29" t="s">
        <v>43</v>
      </c>
      <c r="D67" s="30">
        <f>SUM(F74:F83)</f>
        <v>0</v>
      </c>
      <c r="E67" s="174"/>
      <c r="F67" s="174"/>
      <c r="G67" s="79"/>
      <c r="H67" s="174"/>
      <c r="I67" s="174"/>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199" t="s">
        <v>392</v>
      </c>
      <c r="D70" s="366"/>
      <c r="E70" s="93"/>
      <c r="F70" s="93"/>
      <c r="G70" s="93"/>
      <c r="H70" s="76"/>
      <c r="I70" s="76"/>
      <c r="J70" s="76"/>
      <c r="K70" s="112"/>
    </row>
    <row r="71" spans="3:11" ht="18.75" x14ac:dyDescent="0.25">
      <c r="C71" s="208" t="e">
        <f>IFERROR(VLOOKUP(D70,'1. Desarrollo e Innov. Curricu.'!$E:$F,2,FALSE),IFERROR(VLOOKUP(D70,'10. Posgrado'!$E:$F,2,FALSE),IFERROR(VLOOKUP(D70,'3.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Posgrado'!#REF!,2,FALSE),IFERROR(VLOOKUP(D70,'17.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4" t="s">
        <v>44</v>
      </c>
      <c r="D73" s="126" t="s">
        <v>55</v>
      </c>
      <c r="E73" s="126" t="s">
        <v>57</v>
      </c>
      <c r="F73" s="125" t="s">
        <v>27</v>
      </c>
      <c r="G73" s="131" t="s">
        <v>131</v>
      </c>
      <c r="H73" s="126" t="s">
        <v>46</v>
      </c>
      <c r="I73" s="126" t="s">
        <v>132</v>
      </c>
      <c r="J73" s="126" t="s">
        <v>410</v>
      </c>
      <c r="K73" s="126" t="s">
        <v>411</v>
      </c>
    </row>
    <row r="74" spans="3:11" x14ac:dyDescent="0.25">
      <c r="C74" s="95" t="s">
        <v>63</v>
      </c>
      <c r="D74" s="155"/>
      <c r="E74" s="96">
        <v>2800</v>
      </c>
      <c r="F74" s="97">
        <f>D74*E74</f>
        <v>0</v>
      </c>
      <c r="G74" s="158"/>
      <c r="H74" s="98" t="s">
        <v>985</v>
      </c>
      <c r="I74" s="98" t="str">
        <f>VLOOKUP(H74,Presupuesto!$B$11:$C$565,2,0)</f>
        <v>MUEBLES VARIOS DE OFICINA</v>
      </c>
      <c r="J74" s="216" t="s">
        <v>1446</v>
      </c>
      <c r="K74" s="98" t="s">
        <v>404</v>
      </c>
    </row>
    <row r="75" spans="3:11" x14ac:dyDescent="0.25">
      <c r="C75" s="99" t="s">
        <v>64</v>
      </c>
      <c r="D75" s="148"/>
      <c r="E75" s="100">
        <v>2400</v>
      </c>
      <c r="F75" s="97">
        <f>D75*E75</f>
        <v>0</v>
      </c>
      <c r="G75" s="158"/>
      <c r="H75" s="101" t="s">
        <v>985</v>
      </c>
      <c r="I75" s="98" t="str">
        <f>VLOOKUP(H75,Presupuesto!$B$11:$C$565,2,0)</f>
        <v>MUEBLES VARIOS DE OFICINA</v>
      </c>
      <c r="J75" s="98" t="str">
        <f>$J$74</f>
        <v>Posgrado</v>
      </c>
      <c r="K75" s="98" t="s">
        <v>412</v>
      </c>
    </row>
    <row r="76" spans="3:11" x14ac:dyDescent="0.25">
      <c r="C76" s="99" t="s">
        <v>65</v>
      </c>
      <c r="D76" s="148"/>
      <c r="E76" s="100">
        <v>1000</v>
      </c>
      <c r="F76" s="97">
        <f t="shared" ref="F76:F83" si="6">D76*E76</f>
        <v>0</v>
      </c>
      <c r="G76" s="158"/>
      <c r="H76" s="101" t="s">
        <v>985</v>
      </c>
      <c r="I76" s="98" t="str">
        <f>VLOOKUP(H76,Presupuesto!$B$11:$C$565,2,0)</f>
        <v>MUEBLES VARIOS DE OFICINA</v>
      </c>
      <c r="J76" s="98" t="str">
        <f t="shared" ref="J76:J83" si="7">$J$74</f>
        <v>Posgrado</v>
      </c>
      <c r="K76" s="98" t="s">
        <v>395</v>
      </c>
    </row>
    <row r="77" spans="3:11" x14ac:dyDescent="0.25">
      <c r="C77" s="99" t="s">
        <v>66</v>
      </c>
      <c r="D77" s="148"/>
      <c r="E77" s="100">
        <v>6000</v>
      </c>
      <c r="F77" s="97">
        <f t="shared" si="6"/>
        <v>0</v>
      </c>
      <c r="G77" s="158"/>
      <c r="H77" s="101" t="s">
        <v>985</v>
      </c>
      <c r="I77" s="98" t="str">
        <f>VLOOKUP(H77,Presupuesto!$B$11:$C$565,2,0)</f>
        <v>MUEBLES VARIOS DE OFICINA</v>
      </c>
      <c r="J77" s="98" t="str">
        <f t="shared" si="7"/>
        <v>Posgrado</v>
      </c>
      <c r="K77" s="98" t="s">
        <v>395</v>
      </c>
    </row>
    <row r="78" spans="3:11" x14ac:dyDescent="0.25">
      <c r="C78" s="99" t="s">
        <v>67</v>
      </c>
      <c r="D78" s="148"/>
      <c r="E78" s="100">
        <v>3000</v>
      </c>
      <c r="F78" s="97">
        <f t="shared" si="6"/>
        <v>0</v>
      </c>
      <c r="G78" s="158"/>
      <c r="H78" s="101" t="s">
        <v>985</v>
      </c>
      <c r="I78" s="98" t="str">
        <f>VLOOKUP(H78,Presupuesto!$B$11:$C$565,2,0)</f>
        <v>MUEBLES VARIOS DE OFICINA</v>
      </c>
      <c r="J78" s="98" t="str">
        <f t="shared" si="7"/>
        <v>Posgrado</v>
      </c>
      <c r="K78" s="98" t="s">
        <v>395</v>
      </c>
    </row>
    <row r="79" spans="3:11" x14ac:dyDescent="0.25">
      <c r="C79" s="99" t="s">
        <v>68</v>
      </c>
      <c r="D79" s="148"/>
      <c r="E79" s="100">
        <v>10000</v>
      </c>
      <c r="F79" s="97">
        <f t="shared" si="6"/>
        <v>0</v>
      </c>
      <c r="G79" s="158"/>
      <c r="H79" s="101" t="s">
        <v>985</v>
      </c>
      <c r="I79" s="98" t="str">
        <f>VLOOKUP(H79,Presupuesto!$B$11:$C$565,2,0)</f>
        <v>MUEBLES VARIOS DE OFICINA</v>
      </c>
      <c r="J79" s="98" t="str">
        <f t="shared" si="7"/>
        <v>Posgrado</v>
      </c>
      <c r="K79" s="98" t="s">
        <v>395</v>
      </c>
    </row>
    <row r="80" spans="3:11" x14ac:dyDescent="0.25">
      <c r="C80" s="99" t="s">
        <v>69</v>
      </c>
      <c r="D80" s="148"/>
      <c r="E80" s="100">
        <v>8000</v>
      </c>
      <c r="F80" s="97">
        <f t="shared" si="6"/>
        <v>0</v>
      </c>
      <c r="G80" s="158"/>
      <c r="H80" s="101" t="s">
        <v>988</v>
      </c>
      <c r="I80" s="98" t="str">
        <f>VLOOKUP(H80,Presupuesto!$B$11:$C$565,2,0)</f>
        <v>EQUIPOS VARIOS DE OFICINA</v>
      </c>
      <c r="J80" s="98" t="str">
        <f t="shared" si="7"/>
        <v>Posgrado</v>
      </c>
      <c r="K80" s="98" t="s">
        <v>395</v>
      </c>
    </row>
    <row r="81" spans="3:11" x14ac:dyDescent="0.25">
      <c r="C81" s="99" t="s">
        <v>70</v>
      </c>
      <c r="D81" s="148"/>
      <c r="E81" s="100">
        <v>2000</v>
      </c>
      <c r="F81" s="97">
        <f t="shared" si="6"/>
        <v>0</v>
      </c>
      <c r="G81" s="158"/>
      <c r="H81" s="101" t="s">
        <v>988</v>
      </c>
      <c r="I81" s="98" t="str">
        <f>VLOOKUP(H81,Presupuesto!$B$11:$C$565,2,0)</f>
        <v>EQUIPOS VARIOS DE OFICINA</v>
      </c>
      <c r="J81" s="98" t="str">
        <f t="shared" si="7"/>
        <v>Posgrado</v>
      </c>
      <c r="K81" s="98" t="s">
        <v>403</v>
      </c>
    </row>
    <row r="82" spans="3:11" x14ac:dyDescent="0.25">
      <c r="C82" s="99" t="s">
        <v>71</v>
      </c>
      <c r="D82" s="148"/>
      <c r="E82" s="100">
        <v>5000</v>
      </c>
      <c r="F82" s="97">
        <f t="shared" si="6"/>
        <v>0</v>
      </c>
      <c r="G82" s="158"/>
      <c r="H82" s="101" t="s">
        <v>988</v>
      </c>
      <c r="I82" s="98" t="str">
        <f>VLOOKUP(H82,Presupuesto!$B$11:$C$565,2,0)</f>
        <v>EQUIPOS VARIOS DE OFICINA</v>
      </c>
      <c r="J82" s="98" t="str">
        <f t="shared" si="7"/>
        <v>Posgrado</v>
      </c>
      <c r="K82" s="98" t="s">
        <v>399</v>
      </c>
    </row>
    <row r="83" spans="3:11" ht="15.75" thickBot="1" x14ac:dyDescent="0.3">
      <c r="C83" s="102" t="s">
        <v>72</v>
      </c>
      <c r="D83" s="156"/>
      <c r="E83" s="104">
        <v>100000</v>
      </c>
      <c r="F83" s="105">
        <f t="shared" si="6"/>
        <v>0</v>
      </c>
      <c r="G83" s="159"/>
      <c r="H83" s="106" t="s">
        <v>988</v>
      </c>
      <c r="I83" s="106" t="str">
        <f>VLOOKUP(H83,Presupuesto!$B$11:$C$565,2,0)</f>
        <v>EQUIPOS VARIOS DE OFICINA</v>
      </c>
      <c r="J83" s="106" t="str">
        <f t="shared" si="7"/>
        <v>Posgrado</v>
      </c>
      <c r="K83" s="122" t="s">
        <v>394</v>
      </c>
    </row>
    <row r="85" spans="3:11" ht="15.75" thickBot="1" x14ac:dyDescent="0.3"/>
    <row r="86" spans="3:11" ht="15.75" thickBot="1" x14ac:dyDescent="0.3">
      <c r="C86" s="29" t="s">
        <v>43</v>
      </c>
      <c r="D86" s="30">
        <f>SUM(F93:F102)</f>
        <v>0</v>
      </c>
      <c r="E86" s="174"/>
      <c r="F86" s="174"/>
      <c r="G86" s="79"/>
      <c r="H86" s="174"/>
      <c r="I86" s="174"/>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199" t="s">
        <v>392</v>
      </c>
      <c r="D89" s="366"/>
      <c r="E89" s="93"/>
      <c r="F89" s="93"/>
      <c r="G89" s="93"/>
      <c r="H89" s="76"/>
      <c r="I89" s="76"/>
      <c r="J89" s="76"/>
      <c r="K89" s="112"/>
    </row>
    <row r="90" spans="3:11" ht="18.75" x14ac:dyDescent="0.25">
      <c r="C90" s="208" t="e">
        <f>IFERROR(VLOOKUP(D89,'1. Desarrollo e Innov. Curricu.'!$E:$F,2,FALSE),IFERROR(VLOOKUP(D89,'10. Posgrado'!$E:$F,2,FALSE),IFERROR(VLOOKUP(D89,'3.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Posgrado'!#REF!,2,FALSE),IFERROR(VLOOKUP(D89,'17.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4" t="s">
        <v>44</v>
      </c>
      <c r="D92" s="126" t="s">
        <v>55</v>
      </c>
      <c r="E92" s="126" t="s">
        <v>57</v>
      </c>
      <c r="F92" s="125" t="s">
        <v>27</v>
      </c>
      <c r="G92" s="131" t="s">
        <v>131</v>
      </c>
      <c r="H92" s="126" t="s">
        <v>46</v>
      </c>
      <c r="I92" s="126" t="s">
        <v>132</v>
      </c>
      <c r="J92" s="126" t="s">
        <v>410</v>
      </c>
      <c r="K92" s="126" t="s">
        <v>411</v>
      </c>
    </row>
    <row r="93" spans="3:11" x14ac:dyDescent="0.25">
      <c r="C93" s="95" t="s">
        <v>63</v>
      </c>
      <c r="D93" s="155"/>
      <c r="E93" s="96">
        <v>2800</v>
      </c>
      <c r="F93" s="97">
        <f>D93*E93</f>
        <v>0</v>
      </c>
      <c r="G93" s="158"/>
      <c r="H93" s="98" t="s">
        <v>985</v>
      </c>
      <c r="I93" s="98" t="str">
        <f>VLOOKUP(H93,Presupuesto!$B$11:$C$565,2,0)</f>
        <v>MUEBLES VARIOS DE OFICINA</v>
      </c>
      <c r="J93" s="216" t="s">
        <v>1446</v>
      </c>
      <c r="K93" s="98" t="s">
        <v>404</v>
      </c>
    </row>
    <row r="94" spans="3:11" x14ac:dyDescent="0.25">
      <c r="C94" s="99" t="s">
        <v>64</v>
      </c>
      <c r="D94" s="148"/>
      <c r="E94" s="100">
        <v>2400</v>
      </c>
      <c r="F94" s="97">
        <f>D94*E94</f>
        <v>0</v>
      </c>
      <c r="G94" s="158"/>
      <c r="H94" s="101" t="s">
        <v>985</v>
      </c>
      <c r="I94" s="98" t="str">
        <f>VLOOKUP(H94,Presupuesto!$B$11:$C$565,2,0)</f>
        <v>MUEBLES VARIOS DE OFICINA</v>
      </c>
      <c r="J94" s="98" t="str">
        <f>$J$93</f>
        <v>Posgrado</v>
      </c>
      <c r="K94" s="98" t="s">
        <v>412</v>
      </c>
    </row>
    <row r="95" spans="3:11" x14ac:dyDescent="0.25">
      <c r="C95" s="99" t="s">
        <v>65</v>
      </c>
      <c r="D95" s="148"/>
      <c r="E95" s="100">
        <v>1000</v>
      </c>
      <c r="F95" s="97">
        <f t="shared" ref="F95:F102" si="8">D95*E95</f>
        <v>0</v>
      </c>
      <c r="G95" s="158"/>
      <c r="H95" s="101" t="s">
        <v>985</v>
      </c>
      <c r="I95" s="98" t="str">
        <f>VLOOKUP(H95,Presupuesto!$B$11:$C$565,2,0)</f>
        <v>MUEBLES VARIOS DE OFICINA</v>
      </c>
      <c r="J95" s="98" t="str">
        <f t="shared" ref="J95:J102" si="9">$J$93</f>
        <v>Posgrado</v>
      </c>
      <c r="K95" s="98" t="s">
        <v>395</v>
      </c>
    </row>
    <row r="96" spans="3:11" x14ac:dyDescent="0.25">
      <c r="C96" s="99" t="s">
        <v>66</v>
      </c>
      <c r="D96" s="148"/>
      <c r="E96" s="100">
        <v>6000</v>
      </c>
      <c r="F96" s="97">
        <f t="shared" si="8"/>
        <v>0</v>
      </c>
      <c r="G96" s="158"/>
      <c r="H96" s="101" t="s">
        <v>985</v>
      </c>
      <c r="I96" s="98" t="str">
        <f>VLOOKUP(H96,Presupuesto!$B$11:$C$565,2,0)</f>
        <v>MUEBLES VARIOS DE OFICINA</v>
      </c>
      <c r="J96" s="98" t="str">
        <f t="shared" si="9"/>
        <v>Posgrado</v>
      </c>
      <c r="K96" s="98" t="s">
        <v>395</v>
      </c>
    </row>
    <row r="97" spans="3:11" x14ac:dyDescent="0.25">
      <c r="C97" s="99" t="s">
        <v>67</v>
      </c>
      <c r="D97" s="148"/>
      <c r="E97" s="100">
        <v>3000</v>
      </c>
      <c r="F97" s="97">
        <f t="shared" si="8"/>
        <v>0</v>
      </c>
      <c r="G97" s="158"/>
      <c r="H97" s="101" t="s">
        <v>985</v>
      </c>
      <c r="I97" s="98" t="str">
        <f>VLOOKUP(H97,Presupuesto!$B$11:$C$565,2,0)</f>
        <v>MUEBLES VARIOS DE OFICINA</v>
      </c>
      <c r="J97" s="98" t="str">
        <f t="shared" si="9"/>
        <v>Posgrado</v>
      </c>
      <c r="K97" s="98" t="s">
        <v>395</v>
      </c>
    </row>
    <row r="98" spans="3:11" x14ac:dyDescent="0.25">
      <c r="C98" s="99" t="s">
        <v>68</v>
      </c>
      <c r="D98" s="148"/>
      <c r="E98" s="100">
        <v>10000</v>
      </c>
      <c r="F98" s="97">
        <f t="shared" si="8"/>
        <v>0</v>
      </c>
      <c r="G98" s="158"/>
      <c r="H98" s="101" t="s">
        <v>985</v>
      </c>
      <c r="I98" s="98" t="str">
        <f>VLOOKUP(H98,Presupuesto!$B$11:$C$565,2,0)</f>
        <v>MUEBLES VARIOS DE OFICINA</v>
      </c>
      <c r="J98" s="98" t="str">
        <f t="shared" si="9"/>
        <v>Posgrado</v>
      </c>
      <c r="K98" s="98" t="s">
        <v>395</v>
      </c>
    </row>
    <row r="99" spans="3:11" x14ac:dyDescent="0.25">
      <c r="C99" s="99" t="s">
        <v>69</v>
      </c>
      <c r="D99" s="148"/>
      <c r="E99" s="100">
        <v>8000</v>
      </c>
      <c r="F99" s="97">
        <f t="shared" si="8"/>
        <v>0</v>
      </c>
      <c r="G99" s="158"/>
      <c r="H99" s="101" t="s">
        <v>988</v>
      </c>
      <c r="I99" s="98" t="str">
        <f>VLOOKUP(H99,Presupuesto!$B$11:$C$565,2,0)</f>
        <v>EQUIPOS VARIOS DE OFICINA</v>
      </c>
      <c r="J99" s="98" t="str">
        <f t="shared" si="9"/>
        <v>Posgrado</v>
      </c>
      <c r="K99" s="98" t="s">
        <v>395</v>
      </c>
    </row>
    <row r="100" spans="3:11" x14ac:dyDescent="0.25">
      <c r="C100" s="99" t="s">
        <v>70</v>
      </c>
      <c r="D100" s="148"/>
      <c r="E100" s="100">
        <v>2000</v>
      </c>
      <c r="F100" s="97">
        <f t="shared" si="8"/>
        <v>0</v>
      </c>
      <c r="G100" s="158"/>
      <c r="H100" s="101" t="s">
        <v>988</v>
      </c>
      <c r="I100" s="98" t="str">
        <f>VLOOKUP(H100,Presupuesto!$B$11:$C$565,2,0)</f>
        <v>EQUIPOS VARIOS DE OFICINA</v>
      </c>
      <c r="J100" s="98" t="str">
        <f t="shared" si="9"/>
        <v>Posgrado</v>
      </c>
      <c r="K100" s="98" t="s">
        <v>403</v>
      </c>
    </row>
    <row r="101" spans="3:11" x14ac:dyDescent="0.25">
      <c r="C101" s="99" t="s">
        <v>71</v>
      </c>
      <c r="D101" s="148"/>
      <c r="E101" s="100">
        <v>5000</v>
      </c>
      <c r="F101" s="97">
        <f t="shared" si="8"/>
        <v>0</v>
      </c>
      <c r="G101" s="158"/>
      <c r="H101" s="101" t="s">
        <v>988</v>
      </c>
      <c r="I101" s="98" t="str">
        <f>VLOOKUP(H101,Presupuesto!$B$11:$C$565,2,0)</f>
        <v>EQUIPOS VARIOS DE OFICINA</v>
      </c>
      <c r="J101" s="98" t="str">
        <f t="shared" si="9"/>
        <v>Posgrado</v>
      </c>
      <c r="K101" s="98" t="s">
        <v>399</v>
      </c>
    </row>
    <row r="102" spans="3:11" ht="15.75" thickBot="1" x14ac:dyDescent="0.3">
      <c r="C102" s="102" t="s">
        <v>72</v>
      </c>
      <c r="D102" s="156"/>
      <c r="E102" s="104">
        <v>100000</v>
      </c>
      <c r="F102" s="105">
        <f t="shared" si="8"/>
        <v>0</v>
      </c>
      <c r="G102" s="159"/>
      <c r="H102" s="106" t="s">
        <v>988</v>
      </c>
      <c r="I102" s="106" t="str">
        <f>VLOOKUP(H102,Presupuesto!$B$11:$C$565,2,0)</f>
        <v>EQUIPOS VARIOS DE OFICINA</v>
      </c>
      <c r="J102" s="106" t="str">
        <f t="shared" si="9"/>
        <v>Posgrado</v>
      </c>
      <c r="K102" s="122" t="s">
        <v>394</v>
      </c>
    </row>
    <row r="104" spans="3:11" ht="15.75" thickBot="1" x14ac:dyDescent="0.3">
      <c r="C104" s="333"/>
      <c r="D104" s="334"/>
      <c r="E104" s="335"/>
      <c r="F104" s="335"/>
      <c r="G104" s="336"/>
      <c r="H104" s="335"/>
      <c r="I104" s="335"/>
      <c r="J104" s="152"/>
      <c r="K104" s="152"/>
    </row>
    <row r="105" spans="3:11" ht="15.75" thickBot="1" x14ac:dyDescent="0.3">
      <c r="C105" s="29" t="s">
        <v>43</v>
      </c>
      <c r="D105" s="30">
        <f>SUM(F112:F121)</f>
        <v>0</v>
      </c>
      <c r="E105" s="174"/>
      <c r="F105" s="174"/>
      <c r="G105" s="79"/>
      <c r="H105" s="174"/>
      <c r="I105" s="174"/>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199" t="s">
        <v>392</v>
      </c>
      <c r="D108" s="366"/>
      <c r="E108" s="93"/>
      <c r="F108" s="93"/>
      <c r="G108" s="93"/>
      <c r="H108" s="76"/>
      <c r="I108" s="76"/>
      <c r="J108" s="76"/>
      <c r="K108" s="112"/>
    </row>
    <row r="109" spans="3:11" ht="18.75" x14ac:dyDescent="0.25">
      <c r="C109" s="208" t="e">
        <f>IFERROR(VLOOKUP(D108,'1. Desarrollo e Innov. Curricu.'!$E:$F,2,FALSE),IFERROR(VLOOKUP(D108,'10. Posgrado'!$E:$F,2,FALSE),IFERROR(VLOOKUP(D108,'3.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Posgrado'!#REF!,2,FALSE),IFERROR(VLOOKUP(D108,'17.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4" t="s">
        <v>44</v>
      </c>
      <c r="D111" s="126" t="s">
        <v>55</v>
      </c>
      <c r="E111" s="126" t="s">
        <v>57</v>
      </c>
      <c r="F111" s="125" t="s">
        <v>27</v>
      </c>
      <c r="G111" s="131" t="s">
        <v>131</v>
      </c>
      <c r="H111" s="126" t="s">
        <v>46</v>
      </c>
      <c r="I111" s="126" t="s">
        <v>132</v>
      </c>
      <c r="J111" s="126" t="s">
        <v>410</v>
      </c>
      <c r="K111" s="126" t="s">
        <v>411</v>
      </c>
    </row>
    <row r="112" spans="3:11" x14ac:dyDescent="0.25">
      <c r="C112" s="95" t="s">
        <v>63</v>
      </c>
      <c r="D112" s="155"/>
      <c r="E112" s="96">
        <v>2800</v>
      </c>
      <c r="F112" s="97">
        <f>D112*E112</f>
        <v>0</v>
      </c>
      <c r="G112" s="158"/>
      <c r="H112" s="98" t="s">
        <v>985</v>
      </c>
      <c r="I112" s="98" t="str">
        <f>VLOOKUP(H112,Presupuesto!$B$11:$C$565,2,0)</f>
        <v>MUEBLES VARIOS DE OFICINA</v>
      </c>
      <c r="J112" s="216" t="s">
        <v>1446</v>
      </c>
      <c r="K112" s="98" t="s">
        <v>404</v>
      </c>
    </row>
    <row r="113" spans="3:11" x14ac:dyDescent="0.25">
      <c r="C113" s="99" t="s">
        <v>64</v>
      </c>
      <c r="D113" s="148"/>
      <c r="E113" s="100">
        <v>2400</v>
      </c>
      <c r="F113" s="97">
        <f>D113*E113</f>
        <v>0</v>
      </c>
      <c r="G113" s="158"/>
      <c r="H113" s="101" t="s">
        <v>985</v>
      </c>
      <c r="I113" s="98" t="str">
        <f>VLOOKUP(H113,Presupuesto!$B$11:$C$565,2,0)</f>
        <v>MUEBLES VARIOS DE OFICINA</v>
      </c>
      <c r="J113" s="98" t="str">
        <f>$J$112</f>
        <v>Posgrado</v>
      </c>
      <c r="K113" s="98" t="s">
        <v>412</v>
      </c>
    </row>
    <row r="114" spans="3:11" x14ac:dyDescent="0.25">
      <c r="C114" s="99" t="s">
        <v>65</v>
      </c>
      <c r="D114" s="148"/>
      <c r="E114" s="100">
        <v>1000</v>
      </c>
      <c r="F114" s="97">
        <f t="shared" ref="F114:F121" si="10">D114*E114</f>
        <v>0</v>
      </c>
      <c r="G114" s="158"/>
      <c r="H114" s="101" t="s">
        <v>985</v>
      </c>
      <c r="I114" s="98" t="str">
        <f>VLOOKUP(H114,Presupuesto!$B$11:$C$565,2,0)</f>
        <v>MUEBLES VARIOS DE OFICINA</v>
      </c>
      <c r="J114" s="98" t="str">
        <f t="shared" ref="J114:J121" si="11">$J$112</f>
        <v>Posgrado</v>
      </c>
      <c r="K114" s="98" t="s">
        <v>395</v>
      </c>
    </row>
    <row r="115" spans="3:11" x14ac:dyDescent="0.25">
      <c r="C115" s="99" t="s">
        <v>66</v>
      </c>
      <c r="D115" s="148"/>
      <c r="E115" s="100">
        <v>6000</v>
      </c>
      <c r="F115" s="97">
        <f t="shared" si="10"/>
        <v>0</v>
      </c>
      <c r="G115" s="158"/>
      <c r="H115" s="101" t="s">
        <v>985</v>
      </c>
      <c r="I115" s="98" t="str">
        <f>VLOOKUP(H115,Presupuesto!$B$11:$C$565,2,0)</f>
        <v>MUEBLES VARIOS DE OFICINA</v>
      </c>
      <c r="J115" s="98" t="str">
        <f t="shared" si="11"/>
        <v>Posgrado</v>
      </c>
      <c r="K115" s="98" t="s">
        <v>395</v>
      </c>
    </row>
    <row r="116" spans="3:11" x14ac:dyDescent="0.25">
      <c r="C116" s="99" t="s">
        <v>67</v>
      </c>
      <c r="D116" s="148"/>
      <c r="E116" s="100">
        <v>3000</v>
      </c>
      <c r="F116" s="97">
        <f t="shared" si="10"/>
        <v>0</v>
      </c>
      <c r="G116" s="158"/>
      <c r="H116" s="101" t="s">
        <v>985</v>
      </c>
      <c r="I116" s="98" t="str">
        <f>VLOOKUP(H116,Presupuesto!$B$11:$C$565,2,0)</f>
        <v>MUEBLES VARIOS DE OFICINA</v>
      </c>
      <c r="J116" s="98" t="str">
        <f t="shared" si="11"/>
        <v>Posgrado</v>
      </c>
      <c r="K116" s="98" t="s">
        <v>395</v>
      </c>
    </row>
    <row r="117" spans="3:11" x14ac:dyDescent="0.25">
      <c r="C117" s="99" t="s">
        <v>68</v>
      </c>
      <c r="D117" s="148"/>
      <c r="E117" s="100">
        <v>10000</v>
      </c>
      <c r="F117" s="97">
        <f t="shared" si="10"/>
        <v>0</v>
      </c>
      <c r="G117" s="158"/>
      <c r="H117" s="101" t="s">
        <v>985</v>
      </c>
      <c r="I117" s="98" t="str">
        <f>VLOOKUP(H117,Presupuesto!$B$11:$C$565,2,0)</f>
        <v>MUEBLES VARIOS DE OFICINA</v>
      </c>
      <c r="J117" s="98" t="str">
        <f t="shared" si="11"/>
        <v>Posgrado</v>
      </c>
      <c r="K117" s="98" t="s">
        <v>395</v>
      </c>
    </row>
    <row r="118" spans="3:11" x14ac:dyDescent="0.25">
      <c r="C118" s="99" t="s">
        <v>69</v>
      </c>
      <c r="D118" s="148"/>
      <c r="E118" s="100">
        <v>8000</v>
      </c>
      <c r="F118" s="97">
        <f t="shared" si="10"/>
        <v>0</v>
      </c>
      <c r="G118" s="158"/>
      <c r="H118" s="101" t="s">
        <v>988</v>
      </c>
      <c r="I118" s="98" t="str">
        <f>VLOOKUP(H118,Presupuesto!$B$11:$C$565,2,0)</f>
        <v>EQUIPOS VARIOS DE OFICINA</v>
      </c>
      <c r="J118" s="98" t="str">
        <f t="shared" si="11"/>
        <v>Posgrado</v>
      </c>
      <c r="K118" s="98" t="s">
        <v>395</v>
      </c>
    </row>
    <row r="119" spans="3:11" x14ac:dyDescent="0.25">
      <c r="C119" s="99" t="s">
        <v>70</v>
      </c>
      <c r="D119" s="148"/>
      <c r="E119" s="100">
        <v>2000</v>
      </c>
      <c r="F119" s="97">
        <f t="shared" si="10"/>
        <v>0</v>
      </c>
      <c r="G119" s="158"/>
      <c r="H119" s="101" t="s">
        <v>988</v>
      </c>
      <c r="I119" s="98" t="str">
        <f>VLOOKUP(H119,Presupuesto!$B$11:$C$565,2,0)</f>
        <v>EQUIPOS VARIOS DE OFICINA</v>
      </c>
      <c r="J119" s="98" t="str">
        <f t="shared" si="11"/>
        <v>Posgrado</v>
      </c>
      <c r="K119" s="98" t="s">
        <v>403</v>
      </c>
    </row>
    <row r="120" spans="3:11" x14ac:dyDescent="0.25">
      <c r="C120" s="99" t="s">
        <v>71</v>
      </c>
      <c r="D120" s="148"/>
      <c r="E120" s="100">
        <v>5000</v>
      </c>
      <c r="F120" s="97">
        <f t="shared" si="10"/>
        <v>0</v>
      </c>
      <c r="G120" s="158"/>
      <c r="H120" s="101" t="s">
        <v>988</v>
      </c>
      <c r="I120" s="98" t="str">
        <f>VLOOKUP(H120,Presupuesto!$B$11:$C$565,2,0)</f>
        <v>EQUIPOS VARIOS DE OFICINA</v>
      </c>
      <c r="J120" s="98" t="str">
        <f t="shared" si="11"/>
        <v>Posgrado</v>
      </c>
      <c r="K120" s="98" t="s">
        <v>399</v>
      </c>
    </row>
    <row r="121" spans="3:11" ht="15.75" thickBot="1" x14ac:dyDescent="0.3">
      <c r="C121" s="102" t="s">
        <v>72</v>
      </c>
      <c r="D121" s="156"/>
      <c r="E121" s="104">
        <v>100000</v>
      </c>
      <c r="F121" s="105">
        <f t="shared" si="10"/>
        <v>0</v>
      </c>
      <c r="G121" s="159"/>
      <c r="H121" s="106" t="s">
        <v>988</v>
      </c>
      <c r="I121" s="106" t="str">
        <f>VLOOKUP(H121,Presupuesto!$B$11:$C$565,2,0)</f>
        <v>EQUIPOS VARIOS DE OFICINA</v>
      </c>
      <c r="J121" s="106" t="str">
        <f t="shared" si="11"/>
        <v>Posgrado</v>
      </c>
      <c r="K121" s="122" t="s">
        <v>394</v>
      </c>
    </row>
    <row r="123" spans="3:11" ht="15.75" thickBot="1" x14ac:dyDescent="0.3"/>
    <row r="124" spans="3:11" ht="15.75" thickBot="1" x14ac:dyDescent="0.3">
      <c r="C124" s="29" t="s">
        <v>43</v>
      </c>
      <c r="D124" s="30">
        <f>SUM(F131:F140)</f>
        <v>0</v>
      </c>
      <c r="E124" s="174"/>
      <c r="F124" s="174"/>
      <c r="G124" s="79"/>
      <c r="H124" s="174"/>
      <c r="I124" s="174"/>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199" t="s">
        <v>392</v>
      </c>
      <c r="D127" s="366"/>
      <c r="E127" s="93"/>
      <c r="F127" s="93"/>
      <c r="G127" s="93"/>
      <c r="H127" s="76"/>
      <c r="I127" s="76"/>
      <c r="J127" s="76"/>
      <c r="K127" s="112"/>
    </row>
    <row r="128" spans="3:11" ht="18.75" x14ac:dyDescent="0.25">
      <c r="C128" s="208" t="e">
        <f>IFERROR(VLOOKUP(D127,'1. Desarrollo e Innov. Curricu.'!$E:$F,2,FALSE),IFERROR(VLOOKUP(D127,'10. Posgrado'!$E:$F,2,FALSE),IFERROR(VLOOKUP(D127,'3.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Posgrado'!#REF!,2,FALSE),IFERROR(VLOOKUP(D127,'17.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4" t="s">
        <v>44</v>
      </c>
      <c r="D130" s="126" t="s">
        <v>55</v>
      </c>
      <c r="E130" s="126" t="s">
        <v>57</v>
      </c>
      <c r="F130" s="125" t="s">
        <v>27</v>
      </c>
      <c r="G130" s="131" t="s">
        <v>131</v>
      </c>
      <c r="H130" s="126" t="s">
        <v>46</v>
      </c>
      <c r="I130" s="126" t="s">
        <v>132</v>
      </c>
      <c r="J130" s="126" t="s">
        <v>410</v>
      </c>
      <c r="K130" s="126" t="s">
        <v>411</v>
      </c>
    </row>
    <row r="131" spans="3:11" x14ac:dyDescent="0.25">
      <c r="C131" s="95" t="s">
        <v>63</v>
      </c>
      <c r="D131" s="155"/>
      <c r="E131" s="96">
        <v>2800</v>
      </c>
      <c r="F131" s="97">
        <f>D131*E131</f>
        <v>0</v>
      </c>
      <c r="G131" s="158"/>
      <c r="H131" s="98" t="s">
        <v>985</v>
      </c>
      <c r="I131" s="98" t="str">
        <f>VLOOKUP(H131,Presupuesto!$B$11:$C$565,2,0)</f>
        <v>MUEBLES VARIOS DE OFICINA</v>
      </c>
      <c r="J131" s="216" t="s">
        <v>1446</v>
      </c>
      <c r="K131" s="98" t="s">
        <v>404</v>
      </c>
    </row>
    <row r="132" spans="3:11" x14ac:dyDescent="0.25">
      <c r="C132" s="99" t="s">
        <v>64</v>
      </c>
      <c r="D132" s="148"/>
      <c r="E132" s="100">
        <v>2400</v>
      </c>
      <c r="F132" s="97">
        <f>D132*E132</f>
        <v>0</v>
      </c>
      <c r="G132" s="158"/>
      <c r="H132" s="101" t="s">
        <v>985</v>
      </c>
      <c r="I132" s="98" t="str">
        <f>VLOOKUP(H132,Presupuesto!$B$11:$C$565,2,0)</f>
        <v>MUEBLES VARIOS DE OFICINA</v>
      </c>
      <c r="J132" s="98" t="str">
        <f>$J$131</f>
        <v>Posgrado</v>
      </c>
      <c r="K132" s="98" t="s">
        <v>412</v>
      </c>
    </row>
    <row r="133" spans="3:11" x14ac:dyDescent="0.25">
      <c r="C133" s="99" t="s">
        <v>65</v>
      </c>
      <c r="D133" s="148"/>
      <c r="E133" s="100">
        <v>1000</v>
      </c>
      <c r="F133" s="97">
        <f t="shared" ref="F133:F140" si="12">D133*E133</f>
        <v>0</v>
      </c>
      <c r="G133" s="158"/>
      <c r="H133" s="101" t="s">
        <v>985</v>
      </c>
      <c r="I133" s="98" t="str">
        <f>VLOOKUP(H133,Presupuesto!$B$11:$C$565,2,0)</f>
        <v>MUEBLES VARIOS DE OFICINA</v>
      </c>
      <c r="J133" s="98" t="str">
        <f t="shared" ref="J133:J140" si="13">$J$131</f>
        <v>Posgrado</v>
      </c>
      <c r="K133" s="98" t="s">
        <v>395</v>
      </c>
    </row>
    <row r="134" spans="3:11" x14ac:dyDescent="0.25">
      <c r="C134" s="99" t="s">
        <v>66</v>
      </c>
      <c r="D134" s="148"/>
      <c r="E134" s="100">
        <v>6000</v>
      </c>
      <c r="F134" s="97">
        <f t="shared" si="12"/>
        <v>0</v>
      </c>
      <c r="G134" s="158"/>
      <c r="H134" s="101" t="s">
        <v>985</v>
      </c>
      <c r="I134" s="98" t="str">
        <f>VLOOKUP(H134,Presupuesto!$B$11:$C$565,2,0)</f>
        <v>MUEBLES VARIOS DE OFICINA</v>
      </c>
      <c r="J134" s="98" t="str">
        <f t="shared" si="13"/>
        <v>Posgrado</v>
      </c>
      <c r="K134" s="98" t="s">
        <v>395</v>
      </c>
    </row>
    <row r="135" spans="3:11" x14ac:dyDescent="0.25">
      <c r="C135" s="99" t="s">
        <v>67</v>
      </c>
      <c r="D135" s="148"/>
      <c r="E135" s="100">
        <v>3000</v>
      </c>
      <c r="F135" s="97">
        <f t="shared" si="12"/>
        <v>0</v>
      </c>
      <c r="G135" s="158"/>
      <c r="H135" s="101" t="s">
        <v>985</v>
      </c>
      <c r="I135" s="98" t="str">
        <f>VLOOKUP(H135,Presupuesto!$B$11:$C$565,2,0)</f>
        <v>MUEBLES VARIOS DE OFICINA</v>
      </c>
      <c r="J135" s="98" t="str">
        <f t="shared" si="13"/>
        <v>Posgrado</v>
      </c>
      <c r="K135" s="98" t="s">
        <v>395</v>
      </c>
    </row>
    <row r="136" spans="3:11" x14ac:dyDescent="0.25">
      <c r="C136" s="99" t="s">
        <v>68</v>
      </c>
      <c r="D136" s="148"/>
      <c r="E136" s="100">
        <v>10000</v>
      </c>
      <c r="F136" s="97">
        <f t="shared" si="12"/>
        <v>0</v>
      </c>
      <c r="G136" s="158"/>
      <c r="H136" s="101" t="s">
        <v>985</v>
      </c>
      <c r="I136" s="98" t="str">
        <f>VLOOKUP(H136,Presupuesto!$B$11:$C$565,2,0)</f>
        <v>MUEBLES VARIOS DE OFICINA</v>
      </c>
      <c r="J136" s="98" t="str">
        <f t="shared" si="13"/>
        <v>Posgrado</v>
      </c>
      <c r="K136" s="98" t="s">
        <v>395</v>
      </c>
    </row>
    <row r="137" spans="3:11" x14ac:dyDescent="0.25">
      <c r="C137" s="99" t="s">
        <v>69</v>
      </c>
      <c r="D137" s="148"/>
      <c r="E137" s="100">
        <v>8000</v>
      </c>
      <c r="F137" s="97">
        <f t="shared" si="12"/>
        <v>0</v>
      </c>
      <c r="G137" s="158"/>
      <c r="H137" s="101" t="s">
        <v>988</v>
      </c>
      <c r="I137" s="98" t="str">
        <f>VLOOKUP(H137,Presupuesto!$B$11:$C$565,2,0)</f>
        <v>EQUIPOS VARIOS DE OFICINA</v>
      </c>
      <c r="J137" s="98" t="str">
        <f t="shared" si="13"/>
        <v>Posgrado</v>
      </c>
      <c r="K137" s="98" t="s">
        <v>395</v>
      </c>
    </row>
    <row r="138" spans="3:11" x14ac:dyDescent="0.25">
      <c r="C138" s="99" t="s">
        <v>70</v>
      </c>
      <c r="D138" s="148"/>
      <c r="E138" s="100">
        <v>2000</v>
      </c>
      <c r="F138" s="97">
        <f t="shared" si="12"/>
        <v>0</v>
      </c>
      <c r="G138" s="158"/>
      <c r="H138" s="101" t="s">
        <v>988</v>
      </c>
      <c r="I138" s="98" t="str">
        <f>VLOOKUP(H138,Presupuesto!$B$11:$C$565,2,0)</f>
        <v>EQUIPOS VARIOS DE OFICINA</v>
      </c>
      <c r="J138" s="98" t="str">
        <f t="shared" si="13"/>
        <v>Posgrado</v>
      </c>
      <c r="K138" s="98" t="s">
        <v>403</v>
      </c>
    </row>
    <row r="139" spans="3:11" x14ac:dyDescent="0.25">
      <c r="C139" s="99" t="s">
        <v>71</v>
      </c>
      <c r="D139" s="148"/>
      <c r="E139" s="100">
        <v>5000</v>
      </c>
      <c r="F139" s="97">
        <f t="shared" si="12"/>
        <v>0</v>
      </c>
      <c r="G139" s="158"/>
      <c r="H139" s="101" t="s">
        <v>988</v>
      </c>
      <c r="I139" s="98" t="str">
        <f>VLOOKUP(H139,Presupuesto!$B$11:$C$565,2,0)</f>
        <v>EQUIPOS VARIOS DE OFICINA</v>
      </c>
      <c r="J139" s="98" t="str">
        <f t="shared" si="13"/>
        <v>Posgrado</v>
      </c>
      <c r="K139" s="98" t="s">
        <v>399</v>
      </c>
    </row>
    <row r="140" spans="3:11" ht="15.75" thickBot="1" x14ac:dyDescent="0.3">
      <c r="C140" s="102" t="s">
        <v>72</v>
      </c>
      <c r="D140" s="156"/>
      <c r="E140" s="104">
        <v>100000</v>
      </c>
      <c r="F140" s="105">
        <f t="shared" si="12"/>
        <v>0</v>
      </c>
      <c r="G140" s="159"/>
      <c r="H140" s="106" t="s">
        <v>988</v>
      </c>
      <c r="I140" s="106" t="str">
        <f>VLOOKUP(H140,Presupuesto!$B$11:$C$565,2,0)</f>
        <v>EQUIPOS VARIOS DE OFICINA</v>
      </c>
      <c r="J140" s="106" t="str">
        <f t="shared" si="13"/>
        <v>Posgrado</v>
      </c>
      <c r="K140" s="122" t="s">
        <v>394</v>
      </c>
    </row>
    <row r="142" spans="3:11" ht="15.75" thickBot="1" x14ac:dyDescent="0.3">
      <c r="C142" s="333"/>
      <c r="D142" s="334"/>
      <c r="E142" s="335"/>
      <c r="F142" s="335"/>
      <c r="G142" s="336"/>
      <c r="H142" s="335"/>
      <c r="I142" s="335"/>
      <c r="J142" s="152"/>
      <c r="K142" s="152"/>
    </row>
    <row r="143" spans="3:11" ht="15.75" thickBot="1" x14ac:dyDescent="0.3">
      <c r="C143" s="29" t="s">
        <v>43</v>
      </c>
      <c r="D143" s="30">
        <f>SUM(F150:F159)</f>
        <v>0</v>
      </c>
      <c r="E143" s="174"/>
      <c r="F143" s="174"/>
      <c r="G143" s="79"/>
      <c r="H143" s="174"/>
      <c r="I143" s="174"/>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199" t="s">
        <v>392</v>
      </c>
      <c r="D146" s="366"/>
      <c r="E146" s="93"/>
      <c r="F146" s="93"/>
      <c r="G146" s="93"/>
      <c r="H146" s="76"/>
      <c r="I146" s="76"/>
      <c r="J146" s="76"/>
      <c r="K146" s="112"/>
    </row>
    <row r="147" spans="3:11" ht="18.75" x14ac:dyDescent="0.25">
      <c r="C147" s="208" t="e">
        <f>IFERROR(VLOOKUP(D146,'1. Desarrollo e Innov. Curricu.'!$E:$F,2,FALSE),IFERROR(VLOOKUP(D146,'10. Posgrado'!$E:$F,2,FALSE),IFERROR(VLOOKUP(D146,'3.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Posgrado'!#REF!,2,FALSE),IFERROR(VLOOKUP(D146,'17.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4" t="s">
        <v>44</v>
      </c>
      <c r="D149" s="126" t="s">
        <v>55</v>
      </c>
      <c r="E149" s="126" t="s">
        <v>57</v>
      </c>
      <c r="F149" s="125" t="s">
        <v>27</v>
      </c>
      <c r="G149" s="131" t="s">
        <v>131</v>
      </c>
      <c r="H149" s="126" t="s">
        <v>46</v>
      </c>
      <c r="I149" s="126" t="s">
        <v>132</v>
      </c>
      <c r="J149" s="126" t="s">
        <v>410</v>
      </c>
      <c r="K149" s="126" t="s">
        <v>411</v>
      </c>
    </row>
    <row r="150" spans="3:11" x14ac:dyDescent="0.25">
      <c r="C150" s="95" t="s">
        <v>63</v>
      </c>
      <c r="D150" s="155"/>
      <c r="E150" s="96">
        <v>2800</v>
      </c>
      <c r="F150" s="97">
        <f>D150*E150</f>
        <v>0</v>
      </c>
      <c r="G150" s="158"/>
      <c r="H150" s="98" t="s">
        <v>985</v>
      </c>
      <c r="I150" s="98" t="str">
        <f>VLOOKUP(H150,Presupuesto!$B$11:$C$565,2,0)</f>
        <v>MUEBLES VARIOS DE OFICINA</v>
      </c>
      <c r="J150" s="216" t="s">
        <v>1446</v>
      </c>
      <c r="K150" s="98" t="s">
        <v>404</v>
      </c>
    </row>
    <row r="151" spans="3:11" x14ac:dyDescent="0.25">
      <c r="C151" s="99" t="s">
        <v>64</v>
      </c>
      <c r="D151" s="148"/>
      <c r="E151" s="100">
        <v>2400</v>
      </c>
      <c r="F151" s="97">
        <f>D151*E151</f>
        <v>0</v>
      </c>
      <c r="G151" s="158"/>
      <c r="H151" s="101" t="s">
        <v>985</v>
      </c>
      <c r="I151" s="98" t="str">
        <f>VLOOKUP(H151,Presupuesto!$B$11:$C$565,2,0)</f>
        <v>MUEBLES VARIOS DE OFICINA</v>
      </c>
      <c r="J151" s="98" t="str">
        <f>$J$150</f>
        <v>Posgrado</v>
      </c>
      <c r="K151" s="98" t="s">
        <v>412</v>
      </c>
    </row>
    <row r="152" spans="3:11" x14ac:dyDescent="0.25">
      <c r="C152" s="99" t="s">
        <v>65</v>
      </c>
      <c r="D152" s="148"/>
      <c r="E152" s="100">
        <v>1000</v>
      </c>
      <c r="F152" s="97">
        <f t="shared" ref="F152:F159" si="14">D152*E152</f>
        <v>0</v>
      </c>
      <c r="G152" s="158"/>
      <c r="H152" s="101" t="s">
        <v>985</v>
      </c>
      <c r="I152" s="98" t="str">
        <f>VLOOKUP(H152,Presupuesto!$B$11:$C$565,2,0)</f>
        <v>MUEBLES VARIOS DE OFICINA</v>
      </c>
      <c r="J152" s="98" t="str">
        <f t="shared" ref="J152:J159" si="15">$J$150</f>
        <v>Posgrado</v>
      </c>
      <c r="K152" s="98" t="s">
        <v>395</v>
      </c>
    </row>
    <row r="153" spans="3:11" x14ac:dyDescent="0.25">
      <c r="C153" s="99" t="s">
        <v>66</v>
      </c>
      <c r="D153" s="148"/>
      <c r="E153" s="100">
        <v>6000</v>
      </c>
      <c r="F153" s="97">
        <f t="shared" si="14"/>
        <v>0</v>
      </c>
      <c r="G153" s="158"/>
      <c r="H153" s="101" t="s">
        <v>985</v>
      </c>
      <c r="I153" s="98" t="str">
        <f>VLOOKUP(H153,Presupuesto!$B$11:$C$565,2,0)</f>
        <v>MUEBLES VARIOS DE OFICINA</v>
      </c>
      <c r="J153" s="98" t="str">
        <f t="shared" si="15"/>
        <v>Posgrado</v>
      </c>
      <c r="K153" s="98" t="s">
        <v>395</v>
      </c>
    </row>
    <row r="154" spans="3:11" x14ac:dyDescent="0.25">
      <c r="C154" s="99" t="s">
        <v>67</v>
      </c>
      <c r="D154" s="148"/>
      <c r="E154" s="100">
        <v>3000</v>
      </c>
      <c r="F154" s="97">
        <f t="shared" si="14"/>
        <v>0</v>
      </c>
      <c r="G154" s="158"/>
      <c r="H154" s="101" t="s">
        <v>985</v>
      </c>
      <c r="I154" s="98" t="str">
        <f>VLOOKUP(H154,Presupuesto!$B$11:$C$565,2,0)</f>
        <v>MUEBLES VARIOS DE OFICINA</v>
      </c>
      <c r="J154" s="98" t="str">
        <f t="shared" si="15"/>
        <v>Posgrado</v>
      </c>
      <c r="K154" s="98" t="s">
        <v>395</v>
      </c>
    </row>
    <row r="155" spans="3:11" x14ac:dyDescent="0.25">
      <c r="C155" s="99" t="s">
        <v>68</v>
      </c>
      <c r="D155" s="148"/>
      <c r="E155" s="100">
        <v>10000</v>
      </c>
      <c r="F155" s="97">
        <f t="shared" si="14"/>
        <v>0</v>
      </c>
      <c r="G155" s="158"/>
      <c r="H155" s="101" t="s">
        <v>985</v>
      </c>
      <c r="I155" s="98" t="str">
        <f>VLOOKUP(H155,Presupuesto!$B$11:$C$565,2,0)</f>
        <v>MUEBLES VARIOS DE OFICINA</v>
      </c>
      <c r="J155" s="98" t="str">
        <f t="shared" si="15"/>
        <v>Posgrado</v>
      </c>
      <c r="K155" s="98" t="s">
        <v>395</v>
      </c>
    </row>
    <row r="156" spans="3:11" x14ac:dyDescent="0.25">
      <c r="C156" s="99" t="s">
        <v>69</v>
      </c>
      <c r="D156" s="148"/>
      <c r="E156" s="100">
        <v>8000</v>
      </c>
      <c r="F156" s="97">
        <f t="shared" si="14"/>
        <v>0</v>
      </c>
      <c r="G156" s="158"/>
      <c r="H156" s="101" t="s">
        <v>988</v>
      </c>
      <c r="I156" s="98" t="str">
        <f>VLOOKUP(H156,Presupuesto!$B$11:$C$565,2,0)</f>
        <v>EQUIPOS VARIOS DE OFICINA</v>
      </c>
      <c r="J156" s="98" t="str">
        <f t="shared" si="15"/>
        <v>Posgrado</v>
      </c>
      <c r="K156" s="98" t="s">
        <v>395</v>
      </c>
    </row>
    <row r="157" spans="3:11" x14ac:dyDescent="0.25">
      <c r="C157" s="99" t="s">
        <v>70</v>
      </c>
      <c r="D157" s="148"/>
      <c r="E157" s="100">
        <v>2000</v>
      </c>
      <c r="F157" s="97">
        <f t="shared" si="14"/>
        <v>0</v>
      </c>
      <c r="G157" s="158"/>
      <c r="H157" s="101" t="s">
        <v>988</v>
      </c>
      <c r="I157" s="98" t="str">
        <f>VLOOKUP(H157,Presupuesto!$B$11:$C$565,2,0)</f>
        <v>EQUIPOS VARIOS DE OFICINA</v>
      </c>
      <c r="J157" s="98" t="str">
        <f t="shared" si="15"/>
        <v>Posgrado</v>
      </c>
      <c r="K157" s="98" t="s">
        <v>403</v>
      </c>
    </row>
    <row r="158" spans="3:11" x14ac:dyDescent="0.25">
      <c r="C158" s="99" t="s">
        <v>71</v>
      </c>
      <c r="D158" s="148"/>
      <c r="E158" s="100">
        <v>5000</v>
      </c>
      <c r="F158" s="97">
        <f t="shared" si="14"/>
        <v>0</v>
      </c>
      <c r="G158" s="158"/>
      <c r="H158" s="101" t="s">
        <v>988</v>
      </c>
      <c r="I158" s="98" t="str">
        <f>VLOOKUP(H158,Presupuesto!$B$11:$C$565,2,0)</f>
        <v>EQUIPOS VARIOS DE OFICINA</v>
      </c>
      <c r="J158" s="98" t="str">
        <f t="shared" si="15"/>
        <v>Posgrado</v>
      </c>
      <c r="K158" s="98" t="s">
        <v>399</v>
      </c>
    </row>
    <row r="159" spans="3:11" ht="15.75" thickBot="1" x14ac:dyDescent="0.3">
      <c r="C159" s="102" t="s">
        <v>72</v>
      </c>
      <c r="D159" s="156"/>
      <c r="E159" s="104">
        <v>100000</v>
      </c>
      <c r="F159" s="105">
        <f t="shared" si="14"/>
        <v>0</v>
      </c>
      <c r="G159" s="159"/>
      <c r="H159" s="106" t="s">
        <v>988</v>
      </c>
      <c r="I159" s="106" t="str">
        <f>VLOOKUP(H159,Presupuesto!$B$11:$C$565,2,0)</f>
        <v>EQUIPOS VARIOS DE OFICINA</v>
      </c>
      <c r="J159" s="106" t="str">
        <f t="shared" si="15"/>
        <v>Posgrado</v>
      </c>
      <c r="K159" s="122" t="s">
        <v>394</v>
      </c>
    </row>
    <row r="161" spans="3:11" ht="15.75" thickBot="1" x14ac:dyDescent="0.3"/>
    <row r="162" spans="3:11" ht="15.75" thickBot="1" x14ac:dyDescent="0.3">
      <c r="C162" s="29" t="s">
        <v>43</v>
      </c>
      <c r="D162" s="30">
        <f>SUM(F169:F178)</f>
        <v>0</v>
      </c>
      <c r="E162" s="174"/>
      <c r="F162" s="174"/>
      <c r="G162" s="79"/>
      <c r="H162" s="174"/>
      <c r="I162" s="174"/>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199" t="s">
        <v>392</v>
      </c>
      <c r="D165" s="366"/>
      <c r="E165" s="93"/>
      <c r="F165" s="93"/>
      <c r="G165" s="93"/>
      <c r="H165" s="76"/>
      <c r="I165" s="76"/>
      <c r="J165" s="76"/>
      <c r="K165" s="112"/>
    </row>
    <row r="166" spans="3:11" ht="18.75" x14ac:dyDescent="0.25">
      <c r="C166" s="208" t="e">
        <f>IFERROR(VLOOKUP(D165,'1. Desarrollo e Innov. Curricu.'!$E:$F,2,FALSE),IFERROR(VLOOKUP(D165,'10. Posgrado'!$E:$F,2,FALSE),IFERROR(VLOOKUP(D165,'3.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Posgrado'!#REF!,2,FALSE),IFERROR(VLOOKUP(D165,'17.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4" t="s">
        <v>44</v>
      </c>
      <c r="D168" s="126" t="s">
        <v>55</v>
      </c>
      <c r="E168" s="126" t="s">
        <v>57</v>
      </c>
      <c r="F168" s="125" t="s">
        <v>27</v>
      </c>
      <c r="G168" s="131" t="s">
        <v>131</v>
      </c>
      <c r="H168" s="126" t="s">
        <v>46</v>
      </c>
      <c r="I168" s="126" t="s">
        <v>132</v>
      </c>
      <c r="J168" s="126" t="s">
        <v>410</v>
      </c>
      <c r="K168" s="126" t="s">
        <v>411</v>
      </c>
    </row>
    <row r="169" spans="3:11" x14ac:dyDescent="0.25">
      <c r="C169" s="95" t="s">
        <v>63</v>
      </c>
      <c r="D169" s="155"/>
      <c r="E169" s="96">
        <v>2800</v>
      </c>
      <c r="F169" s="97">
        <f>D169*E169</f>
        <v>0</v>
      </c>
      <c r="G169" s="158"/>
      <c r="H169" s="98" t="s">
        <v>985</v>
      </c>
      <c r="I169" s="98" t="str">
        <f>VLOOKUP(H169,Presupuesto!$B$11:$C$565,2,0)</f>
        <v>MUEBLES VARIOS DE OFICINA</v>
      </c>
      <c r="J169" s="216" t="s">
        <v>1446</v>
      </c>
      <c r="K169" s="98" t="s">
        <v>404</v>
      </c>
    </row>
    <row r="170" spans="3:11" x14ac:dyDescent="0.25">
      <c r="C170" s="99" t="s">
        <v>64</v>
      </c>
      <c r="D170" s="148"/>
      <c r="E170" s="100">
        <v>2400</v>
      </c>
      <c r="F170" s="97">
        <f>D170*E170</f>
        <v>0</v>
      </c>
      <c r="G170" s="158"/>
      <c r="H170" s="101" t="s">
        <v>985</v>
      </c>
      <c r="I170" s="98" t="str">
        <f>VLOOKUP(H170,Presupuesto!$B$11:$C$565,2,0)</f>
        <v>MUEBLES VARIOS DE OFICINA</v>
      </c>
      <c r="J170" s="98" t="str">
        <f>$J$169</f>
        <v>Posgrado</v>
      </c>
      <c r="K170" s="98" t="s">
        <v>412</v>
      </c>
    </row>
    <row r="171" spans="3:11" x14ac:dyDescent="0.25">
      <c r="C171" s="99" t="s">
        <v>65</v>
      </c>
      <c r="D171" s="148"/>
      <c r="E171" s="100">
        <v>1000</v>
      </c>
      <c r="F171" s="97">
        <f t="shared" ref="F171:F178" si="16">D171*E171</f>
        <v>0</v>
      </c>
      <c r="G171" s="158"/>
      <c r="H171" s="101" t="s">
        <v>985</v>
      </c>
      <c r="I171" s="98" t="str">
        <f>VLOOKUP(H171,Presupuesto!$B$11:$C$565,2,0)</f>
        <v>MUEBLES VARIOS DE OFICINA</v>
      </c>
      <c r="J171" s="98" t="str">
        <f t="shared" ref="J171:J178" si="17">$J$169</f>
        <v>Posgrado</v>
      </c>
      <c r="K171" s="98" t="s">
        <v>395</v>
      </c>
    </row>
    <row r="172" spans="3:11" x14ac:dyDescent="0.25">
      <c r="C172" s="99" t="s">
        <v>66</v>
      </c>
      <c r="D172" s="148"/>
      <c r="E172" s="100">
        <v>6000</v>
      </c>
      <c r="F172" s="97">
        <f t="shared" si="16"/>
        <v>0</v>
      </c>
      <c r="G172" s="158"/>
      <c r="H172" s="101" t="s">
        <v>985</v>
      </c>
      <c r="I172" s="98" t="str">
        <f>VLOOKUP(H172,Presupuesto!$B$11:$C$565,2,0)</f>
        <v>MUEBLES VARIOS DE OFICINA</v>
      </c>
      <c r="J172" s="98" t="str">
        <f t="shared" si="17"/>
        <v>Posgrado</v>
      </c>
      <c r="K172" s="98" t="s">
        <v>395</v>
      </c>
    </row>
    <row r="173" spans="3:11" x14ac:dyDescent="0.25">
      <c r="C173" s="99" t="s">
        <v>67</v>
      </c>
      <c r="D173" s="148"/>
      <c r="E173" s="100">
        <v>3000</v>
      </c>
      <c r="F173" s="97">
        <f t="shared" si="16"/>
        <v>0</v>
      </c>
      <c r="G173" s="158"/>
      <c r="H173" s="101" t="s">
        <v>985</v>
      </c>
      <c r="I173" s="98" t="str">
        <f>VLOOKUP(H173,Presupuesto!$B$11:$C$565,2,0)</f>
        <v>MUEBLES VARIOS DE OFICINA</v>
      </c>
      <c r="J173" s="98" t="str">
        <f t="shared" si="17"/>
        <v>Posgrado</v>
      </c>
      <c r="K173" s="98" t="s">
        <v>395</v>
      </c>
    </row>
    <row r="174" spans="3:11" x14ac:dyDescent="0.25">
      <c r="C174" s="99" t="s">
        <v>68</v>
      </c>
      <c r="D174" s="148"/>
      <c r="E174" s="100">
        <v>10000</v>
      </c>
      <c r="F174" s="97">
        <f t="shared" si="16"/>
        <v>0</v>
      </c>
      <c r="G174" s="158"/>
      <c r="H174" s="101" t="s">
        <v>985</v>
      </c>
      <c r="I174" s="98" t="str">
        <f>VLOOKUP(H174,Presupuesto!$B$11:$C$565,2,0)</f>
        <v>MUEBLES VARIOS DE OFICINA</v>
      </c>
      <c r="J174" s="98" t="str">
        <f t="shared" si="17"/>
        <v>Posgrado</v>
      </c>
      <c r="K174" s="98" t="s">
        <v>395</v>
      </c>
    </row>
    <row r="175" spans="3:11" x14ac:dyDescent="0.25">
      <c r="C175" s="99" t="s">
        <v>69</v>
      </c>
      <c r="D175" s="148"/>
      <c r="E175" s="100">
        <v>8000</v>
      </c>
      <c r="F175" s="97">
        <f t="shared" si="16"/>
        <v>0</v>
      </c>
      <c r="G175" s="158"/>
      <c r="H175" s="101" t="s">
        <v>988</v>
      </c>
      <c r="I175" s="98" t="str">
        <f>VLOOKUP(H175,Presupuesto!$B$11:$C$565,2,0)</f>
        <v>EQUIPOS VARIOS DE OFICINA</v>
      </c>
      <c r="J175" s="98" t="str">
        <f t="shared" si="17"/>
        <v>Posgrado</v>
      </c>
      <c r="K175" s="98" t="s">
        <v>395</v>
      </c>
    </row>
    <row r="176" spans="3:11" x14ac:dyDescent="0.25">
      <c r="C176" s="99" t="s">
        <v>70</v>
      </c>
      <c r="D176" s="148"/>
      <c r="E176" s="100">
        <v>2000</v>
      </c>
      <c r="F176" s="97">
        <f t="shared" si="16"/>
        <v>0</v>
      </c>
      <c r="G176" s="158"/>
      <c r="H176" s="101" t="s">
        <v>988</v>
      </c>
      <c r="I176" s="98" t="str">
        <f>VLOOKUP(H176,Presupuesto!$B$11:$C$565,2,0)</f>
        <v>EQUIPOS VARIOS DE OFICINA</v>
      </c>
      <c r="J176" s="98" t="str">
        <f t="shared" si="17"/>
        <v>Posgrado</v>
      </c>
      <c r="K176" s="98" t="s">
        <v>403</v>
      </c>
    </row>
    <row r="177" spans="3:11" x14ac:dyDescent="0.25">
      <c r="C177" s="99" t="s">
        <v>71</v>
      </c>
      <c r="D177" s="148"/>
      <c r="E177" s="100">
        <v>5000</v>
      </c>
      <c r="F177" s="97">
        <f t="shared" si="16"/>
        <v>0</v>
      </c>
      <c r="G177" s="158"/>
      <c r="H177" s="101" t="s">
        <v>988</v>
      </c>
      <c r="I177" s="98" t="str">
        <f>VLOOKUP(H177,Presupuesto!$B$11:$C$565,2,0)</f>
        <v>EQUIPOS VARIOS DE OFICINA</v>
      </c>
      <c r="J177" s="98" t="str">
        <f t="shared" si="17"/>
        <v>Posgrado</v>
      </c>
      <c r="K177" s="98" t="s">
        <v>399</v>
      </c>
    </row>
    <row r="178" spans="3:11" ht="15.75" thickBot="1" x14ac:dyDescent="0.3">
      <c r="C178" s="102" t="s">
        <v>72</v>
      </c>
      <c r="D178" s="156"/>
      <c r="E178" s="104">
        <v>100000</v>
      </c>
      <c r="F178" s="105">
        <f t="shared" si="16"/>
        <v>0</v>
      </c>
      <c r="G178" s="159"/>
      <c r="H178" s="106" t="s">
        <v>988</v>
      </c>
      <c r="I178" s="106" t="str">
        <f>VLOOKUP(H178,Presupuesto!$B$11:$C$565,2,0)</f>
        <v>EQUIPOS VARIOS DE OFICINA</v>
      </c>
      <c r="J178" s="106" t="str">
        <f t="shared" si="17"/>
        <v>Posgrado</v>
      </c>
      <c r="K178" s="122" t="s">
        <v>394</v>
      </c>
    </row>
    <row r="180" spans="3:11" ht="15.75" thickBot="1" x14ac:dyDescent="0.3">
      <c r="C180" s="333"/>
      <c r="D180" s="334"/>
      <c r="E180" s="335"/>
      <c r="F180" s="335"/>
      <c r="G180" s="336"/>
      <c r="H180" s="335"/>
      <c r="I180" s="335"/>
      <c r="J180" s="152"/>
      <c r="K180" s="152"/>
    </row>
    <row r="181" spans="3:11" ht="15.75" thickBot="1" x14ac:dyDescent="0.3">
      <c r="C181" s="29" t="s">
        <v>43</v>
      </c>
      <c r="D181" s="30">
        <f>SUM(F188:F197)</f>
        <v>0</v>
      </c>
      <c r="E181" s="174"/>
      <c r="F181" s="174"/>
      <c r="G181" s="79"/>
      <c r="H181" s="174"/>
      <c r="I181" s="174"/>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199" t="s">
        <v>392</v>
      </c>
      <c r="D184" s="366"/>
      <c r="E184" s="93"/>
      <c r="F184" s="93"/>
      <c r="G184" s="93"/>
      <c r="H184" s="76"/>
      <c r="I184" s="76"/>
      <c r="J184" s="76"/>
      <c r="K184" s="112"/>
    </row>
    <row r="185" spans="3:11" ht="18.75" x14ac:dyDescent="0.25">
      <c r="C185" s="208" t="e">
        <f>IFERROR(VLOOKUP(D184,'1. Desarrollo e Innov. Curricu.'!$E:$F,2,FALSE),IFERROR(VLOOKUP(D184,'10. Posgrado'!$E:$F,2,FALSE),IFERROR(VLOOKUP(D184,'3.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Posgrado'!#REF!,2,FALSE),IFERROR(VLOOKUP(D184,'17.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4" t="s">
        <v>44</v>
      </c>
      <c r="D187" s="126" t="s">
        <v>55</v>
      </c>
      <c r="E187" s="126" t="s">
        <v>57</v>
      </c>
      <c r="F187" s="125" t="s">
        <v>27</v>
      </c>
      <c r="G187" s="131" t="s">
        <v>131</v>
      </c>
      <c r="H187" s="126" t="s">
        <v>46</v>
      </c>
      <c r="I187" s="126" t="s">
        <v>132</v>
      </c>
      <c r="J187" s="126" t="s">
        <v>410</v>
      </c>
      <c r="K187" s="126" t="s">
        <v>411</v>
      </c>
    </row>
    <row r="188" spans="3:11" x14ac:dyDescent="0.25">
      <c r="C188" s="95" t="s">
        <v>63</v>
      </c>
      <c r="D188" s="155"/>
      <c r="E188" s="96">
        <v>2800</v>
      </c>
      <c r="F188" s="97">
        <f>D188*E188</f>
        <v>0</v>
      </c>
      <c r="G188" s="158"/>
      <c r="H188" s="98" t="s">
        <v>985</v>
      </c>
      <c r="I188" s="98" t="str">
        <f>VLOOKUP(H188,Presupuesto!$B$11:$C$565,2,0)</f>
        <v>MUEBLES VARIOS DE OFICINA</v>
      </c>
      <c r="J188" s="216" t="s">
        <v>1446</v>
      </c>
      <c r="K188" s="98" t="s">
        <v>404</v>
      </c>
    </row>
    <row r="189" spans="3:11" x14ac:dyDescent="0.25">
      <c r="C189" s="99" t="s">
        <v>64</v>
      </c>
      <c r="D189" s="148"/>
      <c r="E189" s="100">
        <v>2400</v>
      </c>
      <c r="F189" s="97">
        <f>D189*E189</f>
        <v>0</v>
      </c>
      <c r="G189" s="158"/>
      <c r="H189" s="101" t="s">
        <v>985</v>
      </c>
      <c r="I189" s="98" t="str">
        <f>VLOOKUP(H189,Presupuesto!$B$11:$C$565,2,0)</f>
        <v>MUEBLES VARIOS DE OFICINA</v>
      </c>
      <c r="J189" s="98" t="str">
        <f>$J$188</f>
        <v>Posgrado</v>
      </c>
      <c r="K189" s="98" t="s">
        <v>412</v>
      </c>
    </row>
    <row r="190" spans="3:11" x14ac:dyDescent="0.25">
      <c r="C190" s="99" t="s">
        <v>65</v>
      </c>
      <c r="D190" s="148"/>
      <c r="E190" s="100">
        <v>1000</v>
      </c>
      <c r="F190" s="97">
        <f t="shared" ref="F190:F197" si="18">D190*E190</f>
        <v>0</v>
      </c>
      <c r="G190" s="158"/>
      <c r="H190" s="101" t="s">
        <v>985</v>
      </c>
      <c r="I190" s="98" t="str">
        <f>VLOOKUP(H190,Presupuesto!$B$11:$C$565,2,0)</f>
        <v>MUEBLES VARIOS DE OFICINA</v>
      </c>
      <c r="J190" s="98" t="str">
        <f t="shared" ref="J190:J197" si="19">$J$188</f>
        <v>Posgrado</v>
      </c>
      <c r="K190" s="98" t="s">
        <v>395</v>
      </c>
    </row>
    <row r="191" spans="3:11" x14ac:dyDescent="0.25">
      <c r="C191" s="99" t="s">
        <v>66</v>
      </c>
      <c r="D191" s="148"/>
      <c r="E191" s="100">
        <v>6000</v>
      </c>
      <c r="F191" s="97">
        <f t="shared" si="18"/>
        <v>0</v>
      </c>
      <c r="G191" s="158"/>
      <c r="H191" s="101" t="s">
        <v>985</v>
      </c>
      <c r="I191" s="98" t="str">
        <f>VLOOKUP(H191,Presupuesto!$B$11:$C$565,2,0)</f>
        <v>MUEBLES VARIOS DE OFICINA</v>
      </c>
      <c r="J191" s="98" t="str">
        <f t="shared" si="19"/>
        <v>Posgrado</v>
      </c>
      <c r="K191" s="98" t="s">
        <v>395</v>
      </c>
    </row>
    <row r="192" spans="3:11" x14ac:dyDescent="0.25">
      <c r="C192" s="99" t="s">
        <v>67</v>
      </c>
      <c r="D192" s="148"/>
      <c r="E192" s="100">
        <v>3000</v>
      </c>
      <c r="F192" s="97">
        <f t="shared" si="18"/>
        <v>0</v>
      </c>
      <c r="G192" s="158"/>
      <c r="H192" s="101" t="s">
        <v>985</v>
      </c>
      <c r="I192" s="98" t="str">
        <f>VLOOKUP(H192,Presupuesto!$B$11:$C$565,2,0)</f>
        <v>MUEBLES VARIOS DE OFICINA</v>
      </c>
      <c r="J192" s="98" t="str">
        <f t="shared" si="19"/>
        <v>Posgrado</v>
      </c>
      <c r="K192" s="98" t="s">
        <v>395</v>
      </c>
    </row>
    <row r="193" spans="3:11" x14ac:dyDescent="0.25">
      <c r="C193" s="99" t="s">
        <v>68</v>
      </c>
      <c r="D193" s="148"/>
      <c r="E193" s="100">
        <v>10000</v>
      </c>
      <c r="F193" s="97">
        <f t="shared" si="18"/>
        <v>0</v>
      </c>
      <c r="G193" s="158"/>
      <c r="H193" s="101" t="s">
        <v>985</v>
      </c>
      <c r="I193" s="98" t="str">
        <f>VLOOKUP(H193,Presupuesto!$B$11:$C$565,2,0)</f>
        <v>MUEBLES VARIOS DE OFICINA</v>
      </c>
      <c r="J193" s="98" t="str">
        <f t="shared" si="19"/>
        <v>Posgrado</v>
      </c>
      <c r="K193" s="98" t="s">
        <v>395</v>
      </c>
    </row>
    <row r="194" spans="3:11" x14ac:dyDescent="0.25">
      <c r="C194" s="99" t="s">
        <v>69</v>
      </c>
      <c r="D194" s="148"/>
      <c r="E194" s="100">
        <v>8000</v>
      </c>
      <c r="F194" s="97">
        <f t="shared" si="18"/>
        <v>0</v>
      </c>
      <c r="G194" s="158"/>
      <c r="H194" s="101" t="s">
        <v>988</v>
      </c>
      <c r="I194" s="98" t="str">
        <f>VLOOKUP(H194,Presupuesto!$B$11:$C$565,2,0)</f>
        <v>EQUIPOS VARIOS DE OFICINA</v>
      </c>
      <c r="J194" s="98" t="str">
        <f t="shared" si="19"/>
        <v>Posgrado</v>
      </c>
      <c r="K194" s="98" t="s">
        <v>395</v>
      </c>
    </row>
    <row r="195" spans="3:11" x14ac:dyDescent="0.25">
      <c r="C195" s="99" t="s">
        <v>70</v>
      </c>
      <c r="D195" s="148"/>
      <c r="E195" s="100">
        <v>2000</v>
      </c>
      <c r="F195" s="97">
        <f t="shared" si="18"/>
        <v>0</v>
      </c>
      <c r="G195" s="158"/>
      <c r="H195" s="101" t="s">
        <v>988</v>
      </c>
      <c r="I195" s="98" t="str">
        <f>VLOOKUP(H195,Presupuesto!$B$11:$C$565,2,0)</f>
        <v>EQUIPOS VARIOS DE OFICINA</v>
      </c>
      <c r="J195" s="98" t="str">
        <f t="shared" si="19"/>
        <v>Posgrado</v>
      </c>
      <c r="K195" s="98" t="s">
        <v>403</v>
      </c>
    </row>
    <row r="196" spans="3:11" x14ac:dyDescent="0.25">
      <c r="C196" s="99" t="s">
        <v>71</v>
      </c>
      <c r="D196" s="148"/>
      <c r="E196" s="100">
        <v>5000</v>
      </c>
      <c r="F196" s="97">
        <f t="shared" si="18"/>
        <v>0</v>
      </c>
      <c r="G196" s="158"/>
      <c r="H196" s="101" t="s">
        <v>988</v>
      </c>
      <c r="I196" s="98" t="str">
        <f>VLOOKUP(H196,Presupuesto!$B$11:$C$565,2,0)</f>
        <v>EQUIPOS VARIOS DE OFICINA</v>
      </c>
      <c r="J196" s="98" t="str">
        <f t="shared" si="19"/>
        <v>Posgrado</v>
      </c>
      <c r="K196" s="98" t="s">
        <v>399</v>
      </c>
    </row>
    <row r="197" spans="3:11" ht="15.75" thickBot="1" x14ac:dyDescent="0.3">
      <c r="C197" s="102" t="s">
        <v>72</v>
      </c>
      <c r="D197" s="156"/>
      <c r="E197" s="104">
        <v>100000</v>
      </c>
      <c r="F197" s="105">
        <f t="shared" si="18"/>
        <v>0</v>
      </c>
      <c r="G197" s="159"/>
      <c r="H197" s="106" t="s">
        <v>988</v>
      </c>
      <c r="I197" s="106" t="str">
        <f>VLOOKUP(H197,Presupuesto!$B$11:$C$565,2,0)</f>
        <v>EQUIPOS VARIOS DE OFICINA</v>
      </c>
      <c r="J197" s="106" t="str">
        <f t="shared" si="19"/>
        <v>Posgrado</v>
      </c>
      <c r="K197" s="122" t="s">
        <v>394</v>
      </c>
    </row>
    <row r="199" spans="3:11" ht="15.75" thickBot="1" x14ac:dyDescent="0.3"/>
    <row r="200" spans="3:11" ht="15.75" thickBot="1" x14ac:dyDescent="0.3">
      <c r="C200" s="29" t="s">
        <v>43</v>
      </c>
      <c r="D200" s="30">
        <f>SUM(F207:F216)</f>
        <v>0</v>
      </c>
      <c r="E200" s="174"/>
      <c r="F200" s="174"/>
      <c r="G200" s="79"/>
      <c r="H200" s="174"/>
      <c r="I200" s="174"/>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199" t="s">
        <v>392</v>
      </c>
      <c r="D203" s="366"/>
      <c r="E203" s="93"/>
      <c r="F203" s="93"/>
      <c r="G203" s="93"/>
      <c r="H203" s="76"/>
      <c r="I203" s="76"/>
      <c r="J203" s="76"/>
      <c r="K203" s="112"/>
    </row>
    <row r="204" spans="3:11" ht="18.75" x14ac:dyDescent="0.25">
      <c r="C204" s="208" t="e">
        <f>IFERROR(VLOOKUP(D203,'1. Desarrollo e Innov. Curricu.'!$E:$F,2,FALSE),IFERROR(VLOOKUP(D203,'10. Posgrado'!$E:$F,2,FALSE),IFERROR(VLOOKUP(D203,'3.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Posgrado'!#REF!,2,FALSE),IFERROR(VLOOKUP(D203,'17.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4" t="s">
        <v>44</v>
      </c>
      <c r="D206" s="126" t="s">
        <v>55</v>
      </c>
      <c r="E206" s="126" t="s">
        <v>57</v>
      </c>
      <c r="F206" s="125" t="s">
        <v>27</v>
      </c>
      <c r="G206" s="131" t="s">
        <v>131</v>
      </c>
      <c r="H206" s="126" t="s">
        <v>46</v>
      </c>
      <c r="I206" s="126" t="s">
        <v>132</v>
      </c>
      <c r="J206" s="126" t="s">
        <v>410</v>
      </c>
      <c r="K206" s="126" t="s">
        <v>411</v>
      </c>
    </row>
    <row r="207" spans="3:11" x14ac:dyDescent="0.25">
      <c r="C207" s="95" t="s">
        <v>63</v>
      </c>
      <c r="D207" s="155"/>
      <c r="E207" s="96">
        <v>2800</v>
      </c>
      <c r="F207" s="97">
        <f>D207*E207</f>
        <v>0</v>
      </c>
      <c r="G207" s="158"/>
      <c r="H207" s="98" t="s">
        <v>985</v>
      </c>
      <c r="I207" s="98" t="str">
        <f>VLOOKUP(H207,Presupuesto!$B$11:$C$565,2,0)</f>
        <v>MUEBLES VARIOS DE OFICINA</v>
      </c>
      <c r="J207" s="216" t="s">
        <v>1446</v>
      </c>
      <c r="K207" s="98" t="s">
        <v>404</v>
      </c>
    </row>
    <row r="208" spans="3:11" x14ac:dyDescent="0.25">
      <c r="C208" s="99" t="s">
        <v>64</v>
      </c>
      <c r="D208" s="148"/>
      <c r="E208" s="100">
        <v>2400</v>
      </c>
      <c r="F208" s="97">
        <f>D208*E208</f>
        <v>0</v>
      </c>
      <c r="G208" s="158"/>
      <c r="H208" s="101" t="s">
        <v>985</v>
      </c>
      <c r="I208" s="98" t="str">
        <f>VLOOKUP(H208,Presupuesto!$B$11:$C$565,2,0)</f>
        <v>MUEBLES VARIOS DE OFICINA</v>
      </c>
      <c r="J208" s="98" t="str">
        <f>$J$207</f>
        <v>Posgrado</v>
      </c>
      <c r="K208" s="98" t="s">
        <v>412</v>
      </c>
    </row>
    <row r="209" spans="3:11" x14ac:dyDescent="0.25">
      <c r="C209" s="99" t="s">
        <v>65</v>
      </c>
      <c r="D209" s="148"/>
      <c r="E209" s="100">
        <v>1000</v>
      </c>
      <c r="F209" s="97">
        <f t="shared" ref="F209:F216" si="20">D209*E209</f>
        <v>0</v>
      </c>
      <c r="G209" s="158"/>
      <c r="H209" s="101" t="s">
        <v>985</v>
      </c>
      <c r="I209" s="98" t="str">
        <f>VLOOKUP(H209,Presupuesto!$B$11:$C$565,2,0)</f>
        <v>MUEBLES VARIOS DE OFICINA</v>
      </c>
      <c r="J209" s="98" t="str">
        <f t="shared" ref="J209:J216" si="21">$J$207</f>
        <v>Posgrado</v>
      </c>
      <c r="K209" s="98" t="s">
        <v>395</v>
      </c>
    </row>
    <row r="210" spans="3:11" x14ac:dyDescent="0.25">
      <c r="C210" s="99" t="s">
        <v>66</v>
      </c>
      <c r="D210" s="148"/>
      <c r="E210" s="100">
        <v>6000</v>
      </c>
      <c r="F210" s="97">
        <f t="shared" si="20"/>
        <v>0</v>
      </c>
      <c r="G210" s="158"/>
      <c r="H210" s="101" t="s">
        <v>985</v>
      </c>
      <c r="I210" s="98" t="str">
        <f>VLOOKUP(H210,Presupuesto!$B$11:$C$565,2,0)</f>
        <v>MUEBLES VARIOS DE OFICINA</v>
      </c>
      <c r="J210" s="98" t="str">
        <f t="shared" si="21"/>
        <v>Posgrado</v>
      </c>
      <c r="K210" s="98" t="s">
        <v>395</v>
      </c>
    </row>
    <row r="211" spans="3:11" x14ac:dyDescent="0.25">
      <c r="C211" s="99" t="s">
        <v>67</v>
      </c>
      <c r="D211" s="148"/>
      <c r="E211" s="100">
        <v>3000</v>
      </c>
      <c r="F211" s="97">
        <f t="shared" si="20"/>
        <v>0</v>
      </c>
      <c r="G211" s="158"/>
      <c r="H211" s="101" t="s">
        <v>985</v>
      </c>
      <c r="I211" s="98" t="str">
        <f>VLOOKUP(H211,Presupuesto!$B$11:$C$565,2,0)</f>
        <v>MUEBLES VARIOS DE OFICINA</v>
      </c>
      <c r="J211" s="98" t="str">
        <f t="shared" si="21"/>
        <v>Posgrado</v>
      </c>
      <c r="K211" s="98" t="s">
        <v>395</v>
      </c>
    </row>
    <row r="212" spans="3:11" x14ac:dyDescent="0.25">
      <c r="C212" s="99" t="s">
        <v>68</v>
      </c>
      <c r="D212" s="148"/>
      <c r="E212" s="100">
        <v>10000</v>
      </c>
      <c r="F212" s="97">
        <f t="shared" si="20"/>
        <v>0</v>
      </c>
      <c r="G212" s="158"/>
      <c r="H212" s="101" t="s">
        <v>985</v>
      </c>
      <c r="I212" s="98" t="str">
        <f>VLOOKUP(H212,Presupuesto!$B$11:$C$565,2,0)</f>
        <v>MUEBLES VARIOS DE OFICINA</v>
      </c>
      <c r="J212" s="98" t="str">
        <f t="shared" si="21"/>
        <v>Posgrado</v>
      </c>
      <c r="K212" s="98" t="s">
        <v>395</v>
      </c>
    </row>
    <row r="213" spans="3:11" x14ac:dyDescent="0.25">
      <c r="C213" s="99" t="s">
        <v>69</v>
      </c>
      <c r="D213" s="148"/>
      <c r="E213" s="100">
        <v>8000</v>
      </c>
      <c r="F213" s="97">
        <f t="shared" si="20"/>
        <v>0</v>
      </c>
      <c r="G213" s="158"/>
      <c r="H213" s="101" t="s">
        <v>988</v>
      </c>
      <c r="I213" s="98" t="str">
        <f>VLOOKUP(H213,Presupuesto!$B$11:$C$565,2,0)</f>
        <v>EQUIPOS VARIOS DE OFICINA</v>
      </c>
      <c r="J213" s="98" t="str">
        <f t="shared" si="21"/>
        <v>Posgrado</v>
      </c>
      <c r="K213" s="98" t="s">
        <v>395</v>
      </c>
    </row>
    <row r="214" spans="3:11" x14ac:dyDescent="0.25">
      <c r="C214" s="99" t="s">
        <v>70</v>
      </c>
      <c r="D214" s="148"/>
      <c r="E214" s="100">
        <v>2000</v>
      </c>
      <c r="F214" s="97">
        <f t="shared" si="20"/>
        <v>0</v>
      </c>
      <c r="G214" s="158"/>
      <c r="H214" s="101" t="s">
        <v>988</v>
      </c>
      <c r="I214" s="98" t="str">
        <f>VLOOKUP(H214,Presupuesto!$B$11:$C$565,2,0)</f>
        <v>EQUIPOS VARIOS DE OFICINA</v>
      </c>
      <c r="J214" s="98" t="str">
        <f t="shared" si="21"/>
        <v>Posgrado</v>
      </c>
      <c r="K214" s="98" t="s">
        <v>403</v>
      </c>
    </row>
    <row r="215" spans="3:11" x14ac:dyDescent="0.25">
      <c r="C215" s="99" t="s">
        <v>71</v>
      </c>
      <c r="D215" s="148"/>
      <c r="E215" s="100">
        <v>5000</v>
      </c>
      <c r="F215" s="97">
        <f t="shared" si="20"/>
        <v>0</v>
      </c>
      <c r="G215" s="158"/>
      <c r="H215" s="101" t="s">
        <v>988</v>
      </c>
      <c r="I215" s="98" t="str">
        <f>VLOOKUP(H215,Presupuesto!$B$11:$C$565,2,0)</f>
        <v>EQUIPOS VARIOS DE OFICINA</v>
      </c>
      <c r="J215" s="98" t="str">
        <f t="shared" si="21"/>
        <v>Posgrado</v>
      </c>
      <c r="K215" s="98" t="s">
        <v>399</v>
      </c>
    </row>
    <row r="216" spans="3:11" ht="15.75" thickBot="1" x14ac:dyDescent="0.3">
      <c r="C216" s="102" t="s">
        <v>72</v>
      </c>
      <c r="D216" s="156"/>
      <c r="E216" s="104">
        <v>100000</v>
      </c>
      <c r="F216" s="105">
        <f t="shared" si="20"/>
        <v>0</v>
      </c>
      <c r="G216" s="159"/>
      <c r="H216" s="106" t="s">
        <v>988</v>
      </c>
      <c r="I216" s="106" t="str">
        <f>VLOOKUP(H216,Presupuesto!$B$11:$C$565,2,0)</f>
        <v>EQUIPOS VARIOS DE OFICINA</v>
      </c>
      <c r="J216" s="106" t="str">
        <f t="shared" si="21"/>
        <v>Posgrado</v>
      </c>
      <c r="K216" s="122" t="s">
        <v>394</v>
      </c>
    </row>
    <row r="218" spans="3:11" ht="15.75" thickBot="1" x14ac:dyDescent="0.3">
      <c r="C218" s="333"/>
      <c r="D218" s="334"/>
      <c r="E218" s="335"/>
      <c r="F218" s="335"/>
      <c r="G218" s="336"/>
      <c r="H218" s="335"/>
      <c r="I218" s="335"/>
      <c r="J218" s="152"/>
      <c r="K218" s="152"/>
    </row>
    <row r="219" spans="3:11" ht="15.75" thickBot="1" x14ac:dyDescent="0.3">
      <c r="C219" s="29" t="s">
        <v>43</v>
      </c>
      <c r="D219" s="30">
        <f>SUM(F226:F235)</f>
        <v>0</v>
      </c>
      <c r="E219" s="174"/>
      <c r="F219" s="174"/>
      <c r="G219" s="79"/>
      <c r="H219" s="174"/>
      <c r="I219" s="174"/>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199" t="s">
        <v>392</v>
      </c>
      <c r="D222" s="366"/>
      <c r="E222" s="93"/>
      <c r="F222" s="93"/>
      <c r="G222" s="93"/>
      <c r="H222" s="76"/>
      <c r="I222" s="76"/>
      <c r="J222" s="76"/>
      <c r="K222" s="112"/>
    </row>
    <row r="223" spans="3:11" ht="18.75" x14ac:dyDescent="0.25">
      <c r="C223" s="208" t="e">
        <f>IFERROR(VLOOKUP(D222,'1. Desarrollo e Innov. Curricu.'!$E:$F,2,FALSE),IFERROR(VLOOKUP(D222,'10. Posgrado'!$E:$F,2,FALSE),IFERROR(VLOOKUP(D222,'3.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Posgrado'!#REF!,2,FALSE),IFERROR(VLOOKUP(D222,'17.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4" t="s">
        <v>44</v>
      </c>
      <c r="D225" s="126" t="s">
        <v>55</v>
      </c>
      <c r="E225" s="126" t="s">
        <v>57</v>
      </c>
      <c r="F225" s="125" t="s">
        <v>27</v>
      </c>
      <c r="G225" s="131" t="s">
        <v>131</v>
      </c>
      <c r="H225" s="126" t="s">
        <v>46</v>
      </c>
      <c r="I225" s="126" t="s">
        <v>132</v>
      </c>
      <c r="J225" s="126" t="s">
        <v>410</v>
      </c>
      <c r="K225" s="126" t="s">
        <v>411</v>
      </c>
    </row>
    <row r="226" spans="3:11" x14ac:dyDescent="0.25">
      <c r="C226" s="95" t="s">
        <v>63</v>
      </c>
      <c r="D226" s="155"/>
      <c r="E226" s="96">
        <v>2800</v>
      </c>
      <c r="F226" s="97">
        <f>D226*E226</f>
        <v>0</v>
      </c>
      <c r="G226" s="158"/>
      <c r="H226" s="98" t="s">
        <v>985</v>
      </c>
      <c r="I226" s="98" t="str">
        <f>VLOOKUP(H226,Presupuesto!$B$11:$C$565,2,0)</f>
        <v>MUEBLES VARIOS DE OFICINA</v>
      </c>
      <c r="J226" s="216" t="s">
        <v>1471</v>
      </c>
      <c r="K226" s="98" t="s">
        <v>404</v>
      </c>
    </row>
    <row r="227" spans="3:11" x14ac:dyDescent="0.25">
      <c r="C227" s="99" t="s">
        <v>64</v>
      </c>
      <c r="D227" s="148"/>
      <c r="E227" s="100">
        <v>2400</v>
      </c>
      <c r="F227" s="97">
        <f>D227*E227</f>
        <v>0</v>
      </c>
      <c r="G227" s="158"/>
      <c r="H227" s="101" t="s">
        <v>985</v>
      </c>
      <c r="I227" s="98" t="str">
        <f>VLOOKUP(H227,Presupuesto!$B$11:$C$565,2,0)</f>
        <v>MUEBLES VARIOS DE OFICINA</v>
      </c>
      <c r="J227" s="98" t="str">
        <f>$J$226</f>
        <v>Desarrollo del Sistema de Educación Superior</v>
      </c>
      <c r="K227" s="98" t="s">
        <v>412</v>
      </c>
    </row>
    <row r="228" spans="3:11" x14ac:dyDescent="0.25">
      <c r="C228" s="99" t="s">
        <v>65</v>
      </c>
      <c r="D228" s="148"/>
      <c r="E228" s="100">
        <v>1000</v>
      </c>
      <c r="F228" s="97">
        <f t="shared" ref="F228:F235" si="22">D228*E228</f>
        <v>0</v>
      </c>
      <c r="G228" s="158"/>
      <c r="H228" s="101" t="s">
        <v>985</v>
      </c>
      <c r="I228" s="98" t="str">
        <f>VLOOKUP(H228,Presupuesto!$B$11:$C$565,2,0)</f>
        <v>MUEBLES VARIOS DE OFICINA</v>
      </c>
      <c r="J228" s="98" t="str">
        <f t="shared" ref="J228:J235" si="23">$J$226</f>
        <v>Desarrollo del Sistema de Educación Superior</v>
      </c>
      <c r="K228" s="98" t="s">
        <v>395</v>
      </c>
    </row>
    <row r="229" spans="3:11" x14ac:dyDescent="0.25">
      <c r="C229" s="99" t="s">
        <v>66</v>
      </c>
      <c r="D229" s="148"/>
      <c r="E229" s="100">
        <v>6000</v>
      </c>
      <c r="F229" s="97">
        <f t="shared" si="22"/>
        <v>0</v>
      </c>
      <c r="G229" s="158"/>
      <c r="H229" s="101" t="s">
        <v>985</v>
      </c>
      <c r="I229" s="98" t="str">
        <f>VLOOKUP(H229,Presupuesto!$B$11:$C$565,2,0)</f>
        <v>MUEBLES VARIOS DE OFICINA</v>
      </c>
      <c r="J229" s="98" t="str">
        <f t="shared" si="23"/>
        <v>Desarrollo del Sistema de Educación Superior</v>
      </c>
      <c r="K229" s="98" t="s">
        <v>395</v>
      </c>
    </row>
    <row r="230" spans="3:11" x14ac:dyDescent="0.25">
      <c r="C230" s="99" t="s">
        <v>67</v>
      </c>
      <c r="D230" s="148"/>
      <c r="E230" s="100">
        <v>3000</v>
      </c>
      <c r="F230" s="97">
        <f t="shared" si="22"/>
        <v>0</v>
      </c>
      <c r="G230" s="158"/>
      <c r="H230" s="101" t="s">
        <v>985</v>
      </c>
      <c r="I230" s="98" t="str">
        <f>VLOOKUP(H230,Presupuesto!$B$11:$C$565,2,0)</f>
        <v>MUEBLES VARIOS DE OFICINA</v>
      </c>
      <c r="J230" s="98" t="str">
        <f t="shared" si="23"/>
        <v>Desarrollo del Sistema de Educación Superior</v>
      </c>
      <c r="K230" s="98" t="s">
        <v>395</v>
      </c>
    </row>
    <row r="231" spans="3:11" x14ac:dyDescent="0.25">
      <c r="C231" s="99" t="s">
        <v>68</v>
      </c>
      <c r="D231" s="148"/>
      <c r="E231" s="100">
        <v>10000</v>
      </c>
      <c r="F231" s="97">
        <f t="shared" si="22"/>
        <v>0</v>
      </c>
      <c r="G231" s="158"/>
      <c r="H231" s="101" t="s">
        <v>985</v>
      </c>
      <c r="I231" s="98" t="str">
        <f>VLOOKUP(H231,Presupuesto!$B$11:$C$565,2,0)</f>
        <v>MUEBLES VARIOS DE OFICINA</v>
      </c>
      <c r="J231" s="98" t="str">
        <f t="shared" si="23"/>
        <v>Desarrollo del Sistema de Educación Superior</v>
      </c>
      <c r="K231" s="98" t="s">
        <v>395</v>
      </c>
    </row>
    <row r="232" spans="3:11" x14ac:dyDescent="0.25">
      <c r="C232" s="99" t="s">
        <v>69</v>
      </c>
      <c r="D232" s="148"/>
      <c r="E232" s="100">
        <v>8000</v>
      </c>
      <c r="F232" s="97">
        <f t="shared" si="22"/>
        <v>0</v>
      </c>
      <c r="G232" s="158"/>
      <c r="H232" s="101" t="s">
        <v>988</v>
      </c>
      <c r="I232" s="98" t="str">
        <f>VLOOKUP(H232,Presupuesto!$B$11:$C$565,2,0)</f>
        <v>EQUIPOS VARIOS DE OFICINA</v>
      </c>
      <c r="J232" s="98" t="str">
        <f t="shared" si="23"/>
        <v>Desarrollo del Sistema de Educación Superior</v>
      </c>
      <c r="K232" s="98" t="s">
        <v>395</v>
      </c>
    </row>
    <row r="233" spans="3:11" x14ac:dyDescent="0.25">
      <c r="C233" s="99" t="s">
        <v>70</v>
      </c>
      <c r="D233" s="148"/>
      <c r="E233" s="100">
        <v>2000</v>
      </c>
      <c r="F233" s="97">
        <f t="shared" si="22"/>
        <v>0</v>
      </c>
      <c r="G233" s="158"/>
      <c r="H233" s="101" t="s">
        <v>988</v>
      </c>
      <c r="I233" s="98" t="str">
        <f>VLOOKUP(H233,Presupuesto!$B$11:$C$565,2,0)</f>
        <v>EQUIPOS VARIOS DE OFICINA</v>
      </c>
      <c r="J233" s="98" t="str">
        <f t="shared" si="23"/>
        <v>Desarrollo del Sistema de Educación Superior</v>
      </c>
      <c r="K233" s="98" t="s">
        <v>403</v>
      </c>
    </row>
    <row r="234" spans="3:11" x14ac:dyDescent="0.25">
      <c r="C234" s="99" t="s">
        <v>71</v>
      </c>
      <c r="D234" s="148"/>
      <c r="E234" s="100">
        <v>5000</v>
      </c>
      <c r="F234" s="97">
        <f t="shared" si="22"/>
        <v>0</v>
      </c>
      <c r="G234" s="158"/>
      <c r="H234" s="101" t="s">
        <v>988</v>
      </c>
      <c r="I234" s="98" t="str">
        <f>VLOOKUP(H234,Presupuesto!$B$11:$C$565,2,0)</f>
        <v>EQUIPOS VARIOS DE OFICINA</v>
      </c>
      <c r="J234" s="98" t="str">
        <f t="shared" si="23"/>
        <v>Desarrollo del Sistema de Educación Superior</v>
      </c>
      <c r="K234" s="98" t="s">
        <v>399</v>
      </c>
    </row>
    <row r="235" spans="3:11" ht="15.75" thickBot="1" x14ac:dyDescent="0.3">
      <c r="C235" s="102" t="s">
        <v>72</v>
      </c>
      <c r="D235" s="156"/>
      <c r="E235" s="104">
        <v>100000</v>
      </c>
      <c r="F235" s="105">
        <f t="shared" si="22"/>
        <v>0</v>
      </c>
      <c r="G235" s="159"/>
      <c r="H235" s="106" t="s">
        <v>988</v>
      </c>
      <c r="I235" s="106" t="str">
        <f>VLOOKUP(H235,Presupuesto!$B$11:$C$565,2,0)</f>
        <v>EQUIPOS VARIOS DE OFICINA</v>
      </c>
      <c r="J235" s="106" t="str">
        <f t="shared" si="23"/>
        <v>Desarrollo del Sistema de Educación Superior</v>
      </c>
      <c r="K235" s="122" t="s">
        <v>394</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151" workbookViewId="0">
      <selection activeCell="C170" sqref="C170"/>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0" customFormat="1" hidden="1" x14ac:dyDescent="0.25">
      <c r="A2" s="120" t="s">
        <v>1357</v>
      </c>
      <c r="B2" s="120" t="s">
        <v>1359</v>
      </c>
      <c r="C2" s="120" t="s">
        <v>471</v>
      </c>
      <c r="D2" s="120" t="s">
        <v>1358</v>
      </c>
      <c r="E2" s="120" t="s">
        <v>1360</v>
      </c>
      <c r="F2" s="120" t="s">
        <v>472</v>
      </c>
      <c r="G2" s="157" t="s">
        <v>1361</v>
      </c>
      <c r="H2" s="120" t="s">
        <v>1362</v>
      </c>
      <c r="I2" s="120" t="s">
        <v>1363</v>
      </c>
      <c r="J2" s="120" t="s">
        <v>1446</v>
      </c>
      <c r="K2" s="120" t="s">
        <v>1364</v>
      </c>
      <c r="L2" s="120" t="s">
        <v>1365</v>
      </c>
      <c r="M2" s="120" t="s">
        <v>1366</v>
      </c>
      <c r="N2" s="120" t="s">
        <v>1367</v>
      </c>
      <c r="O2" s="120" t="s">
        <v>1368</v>
      </c>
      <c r="P2" s="120" t="s">
        <v>1471</v>
      </c>
      <c r="Q2" s="120" t="s">
        <v>1509</v>
      </c>
      <c r="R2" s="455" t="str">
        <f>+Presupuesto!D11</f>
        <v>Recurrente</v>
      </c>
      <c r="S2" s="455" t="str">
        <f>+Presupuesto!E11</f>
        <v>Programa / Proyecto 2016</v>
      </c>
      <c r="U2" s="120" t="s">
        <v>394</v>
      </c>
      <c r="V2" s="120" t="s">
        <v>412</v>
      </c>
      <c r="W2" s="120" t="s">
        <v>395</v>
      </c>
      <c r="X2" s="120" t="s">
        <v>396</v>
      </c>
      <c r="Y2" s="120" t="s">
        <v>397</v>
      </c>
      <c r="Z2" s="120" t="s">
        <v>398</v>
      </c>
      <c r="AA2" s="120" t="s">
        <v>399</v>
      </c>
      <c r="AB2" s="120" t="s">
        <v>400</v>
      </c>
      <c r="AC2" s="120" t="s">
        <v>401</v>
      </c>
      <c r="AD2" s="120" t="s">
        <v>402</v>
      </c>
      <c r="AE2" s="120" t="s">
        <v>403</v>
      </c>
      <c r="AF2" s="120" t="s">
        <v>404</v>
      </c>
      <c r="AH2" s="450" t="s">
        <v>420</v>
      </c>
      <c r="AI2" s="450" t="s">
        <v>421</v>
      </c>
      <c r="AJ2" s="450" t="s">
        <v>422</v>
      </c>
      <c r="AK2" s="450" t="s">
        <v>423</v>
      </c>
      <c r="AL2" s="450" t="s">
        <v>424</v>
      </c>
      <c r="AM2" s="450" t="s">
        <v>427</v>
      </c>
      <c r="AN2" s="450" t="s">
        <v>425</v>
      </c>
      <c r="AO2" s="450" t="s">
        <v>426</v>
      </c>
      <c r="AP2" s="450" t="s">
        <v>428</v>
      </c>
      <c r="AQ2" s="450" t="s">
        <v>429</v>
      </c>
      <c r="AR2" s="450" t="s">
        <v>430</v>
      </c>
      <c r="AS2" s="450" t="s">
        <v>431</v>
      </c>
      <c r="AT2" s="450" t="s">
        <v>432</v>
      </c>
      <c r="AU2" s="450" t="s">
        <v>433</v>
      </c>
      <c r="AV2" s="450" t="s">
        <v>434</v>
      </c>
      <c r="AW2" s="450" t="s">
        <v>435</v>
      </c>
      <c r="AX2" s="450" t="s">
        <v>436</v>
      </c>
      <c r="AY2" s="450" t="s">
        <v>437</v>
      </c>
      <c r="AZ2" s="450" t="s">
        <v>438</v>
      </c>
      <c r="BA2" s="450" t="s">
        <v>439</v>
      </c>
      <c r="BB2" s="450" t="s">
        <v>440</v>
      </c>
      <c r="BC2" s="450" t="s">
        <v>441</v>
      </c>
      <c r="BD2" s="450" t="s">
        <v>442</v>
      </c>
      <c r="BE2" s="450" t="s">
        <v>443</v>
      </c>
      <c r="BF2" s="450" t="s">
        <v>444</v>
      </c>
      <c r="BG2" s="450" t="s">
        <v>445</v>
      </c>
      <c r="BH2" s="450" t="s">
        <v>446</v>
      </c>
      <c r="BI2" s="450" t="s">
        <v>447</v>
      </c>
      <c r="BJ2" s="450" t="s">
        <v>448</v>
      </c>
      <c r="BK2" s="450" t="s">
        <v>449</v>
      </c>
      <c r="BL2" s="450" t="s">
        <v>450</v>
      </c>
      <c r="BM2" s="450" t="s">
        <v>451</v>
      </c>
      <c r="BN2" s="450" t="s">
        <v>452</v>
      </c>
      <c r="BO2" s="450" t="s">
        <v>453</v>
      </c>
      <c r="BP2" s="450" t="s">
        <v>454</v>
      </c>
      <c r="BQ2" s="450" t="s">
        <v>455</v>
      </c>
      <c r="BR2" s="450" t="s">
        <v>456</v>
      </c>
      <c r="BS2" s="450" t="s">
        <v>457</v>
      </c>
      <c r="BT2" s="450" t="s">
        <v>458</v>
      </c>
      <c r="BU2" s="450" t="s">
        <v>459</v>
      </c>
      <c r="CB2" s="120" t="s">
        <v>1337</v>
      </c>
      <c r="CC2" s="120" t="s">
        <v>1338</v>
      </c>
      <c r="CD2" s="120" t="s">
        <v>1336</v>
      </c>
      <c r="CE2" s="120" t="s">
        <v>1339</v>
      </c>
    </row>
    <row r="3" spans="1:555" hidden="1" x14ac:dyDescent="0.25">
      <c r="AH3" s="451">
        <v>2500</v>
      </c>
      <c r="AI3" s="451">
        <v>1900</v>
      </c>
      <c r="AJ3" s="451">
        <v>1650</v>
      </c>
      <c r="AK3" s="451">
        <v>1580</v>
      </c>
      <c r="AL3" s="451">
        <v>2250</v>
      </c>
      <c r="AM3" s="451">
        <v>1650</v>
      </c>
      <c r="AN3" s="451">
        <v>1400</v>
      </c>
      <c r="AO3" s="452">
        <v>1340</v>
      </c>
      <c r="AP3" s="452">
        <v>2000</v>
      </c>
      <c r="AQ3" s="452">
        <v>1400</v>
      </c>
      <c r="AR3" s="452">
        <v>1150</v>
      </c>
      <c r="AS3" s="452">
        <v>1100</v>
      </c>
      <c r="AT3" s="452">
        <v>1750</v>
      </c>
      <c r="AU3" s="452">
        <v>1150</v>
      </c>
      <c r="AV3" s="452">
        <v>900</v>
      </c>
      <c r="AW3" s="452">
        <v>860</v>
      </c>
      <c r="AX3" s="452">
        <v>1200</v>
      </c>
      <c r="AY3" s="453">
        <v>900</v>
      </c>
      <c r="AZ3" s="453">
        <v>650</v>
      </c>
      <c r="BA3" s="453">
        <v>620</v>
      </c>
      <c r="BB3" s="451">
        <f>+'Cuadro Resumen'!C213</f>
        <v>5605.2314999999999</v>
      </c>
      <c r="BC3" s="451">
        <f>+'Cuadro Resumen'!D213</f>
        <v>5165.6055000000006</v>
      </c>
      <c r="BD3" s="451">
        <f>+'Cuadro Resumen'!E213</f>
        <v>6594.39</v>
      </c>
      <c r="BE3" s="451">
        <f>+'Cuadro Resumen'!F213</f>
        <v>6154.7640000000001</v>
      </c>
      <c r="BF3" s="451">
        <f>+'Cuadro Resumen'!C214</f>
        <v>4945.7925000000005</v>
      </c>
      <c r="BG3" s="451">
        <f>+'Cuadro Resumen'!D214</f>
        <v>4506.1665000000003</v>
      </c>
      <c r="BH3" s="451">
        <f>+'Cuadro Resumen'!E214</f>
        <v>5934.951</v>
      </c>
      <c r="BI3" s="451">
        <f>+'Cuadro Resumen'!F214</f>
        <v>5495.3249999999998</v>
      </c>
      <c r="BJ3" s="452">
        <f>+'Cuadro Resumen'!C215</f>
        <v>4286.3535000000002</v>
      </c>
      <c r="BK3" s="452">
        <f>+'Cuadro Resumen'!D215</f>
        <v>3956.634</v>
      </c>
      <c r="BL3" s="452">
        <f>+'Cuadro Resumen'!E215</f>
        <v>5275.5120000000006</v>
      </c>
      <c r="BM3" s="452">
        <f>+'Cuadro Resumen'!F215</f>
        <v>4835.8860000000004</v>
      </c>
      <c r="BN3" s="452">
        <f>+'Cuadro Resumen'!C216</f>
        <v>3626.9145000000003</v>
      </c>
      <c r="BO3" s="452">
        <f>+'Cuadro Resumen'!D216</f>
        <v>3297.1950000000002</v>
      </c>
      <c r="BP3" s="452">
        <f>+'Cuadro Resumen'!E216</f>
        <v>4616.0730000000003</v>
      </c>
      <c r="BQ3" s="452">
        <f>+'Cuadro Resumen'!F216</f>
        <v>4286.3535000000002</v>
      </c>
      <c r="BR3" s="452">
        <f>+'Cuadro Resumen'!C217</f>
        <v>3187.2885000000001</v>
      </c>
      <c r="BS3" s="452">
        <f>+'Cuadro Resumen'!D217</f>
        <v>2967.4755</v>
      </c>
      <c r="BT3" s="452">
        <f>+'Cuadro Resumen'!E217</f>
        <v>4066.5405000000001</v>
      </c>
      <c r="BU3" s="452">
        <f>+'Cuadro Resumen'!F217</f>
        <v>3736.8210000000004</v>
      </c>
      <c r="CB3" s="86">
        <v>35000</v>
      </c>
      <c r="CC3" s="86">
        <v>15000</v>
      </c>
      <c r="CD3" s="86">
        <v>35000</v>
      </c>
      <c r="CE3" s="86">
        <v>15000</v>
      </c>
    </row>
    <row r="4" spans="1:555" ht="15.75" thickBot="1" x14ac:dyDescent="0.3"/>
    <row r="5" spans="1:555" ht="53.25" thickBot="1" x14ac:dyDescent="0.3">
      <c r="C5" s="87" t="s">
        <v>383</v>
      </c>
      <c r="D5" s="195">
        <f>SUMIF(C:C,$C$10,D:D)</f>
        <v>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199" t="s">
        <v>392</v>
      </c>
      <c r="D13" s="366"/>
      <c r="E13" s="93"/>
      <c r="F13" s="93"/>
      <c r="G13" s="93"/>
      <c r="H13" s="76"/>
      <c r="I13" s="76"/>
      <c r="J13" s="76"/>
      <c r="K13" s="112"/>
    </row>
    <row r="14" spans="1:555" ht="18.75" x14ac:dyDescent="0.25">
      <c r="B14" s="93"/>
      <c r="C14" s="208" t="e">
        <f>IFERROR(VLOOKUP(D13,'1. Desarrollo e Innov. Curricu.'!$E:$F,2,FALSE),IFERROR(VLOOKUP(D13,'10. Posgrado'!$E:$F,2,FALSE),IFERROR(VLOOKUP(D13,'3.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Posgrado'!#REF!,2,FALSE),IFERROR(VLOOKUP(D13,'17.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x14ac:dyDescent="0.25">
      <c r="B15" s="93"/>
      <c r="F15" s="93"/>
      <c r="G15" s="76"/>
      <c r="H15" s="76"/>
      <c r="I15" s="76"/>
    </row>
    <row r="16" spans="1:555" ht="32.25" customHeight="1" thickBot="1" x14ac:dyDescent="0.3">
      <c r="B16" s="93"/>
      <c r="C16" s="146" t="s">
        <v>44</v>
      </c>
      <c r="D16" s="146" t="s">
        <v>55</v>
      </c>
      <c r="E16" s="146" t="s">
        <v>57</v>
      </c>
      <c r="F16" s="147" t="s">
        <v>27</v>
      </c>
      <c r="G16" s="147" t="s">
        <v>131</v>
      </c>
      <c r="H16" s="146" t="s">
        <v>46</v>
      </c>
      <c r="I16" s="146" t="s">
        <v>132</v>
      </c>
      <c r="J16" s="146" t="s">
        <v>410</v>
      </c>
      <c r="K16" s="146" t="s">
        <v>411</v>
      </c>
      <c r="L16" s="146" t="s">
        <v>464</v>
      </c>
    </row>
    <row r="17" spans="2:12" ht="15.75" thickBot="1" x14ac:dyDescent="0.3">
      <c r="B17" s="93"/>
      <c r="C17" s="302" t="s">
        <v>1339</v>
      </c>
      <c r="D17" s="155"/>
      <c r="E17" s="96">
        <f>HLOOKUP($C17,$CB$2:$CE$3,2,0)</f>
        <v>15000</v>
      </c>
      <c r="F17" s="97">
        <f>D17*E17</f>
        <v>0</v>
      </c>
      <c r="G17" s="162"/>
      <c r="H17" s="98" t="s">
        <v>1014</v>
      </c>
      <c r="I17" s="98" t="str">
        <f>VLOOKUP(H17,Presupuesto!$B$11:$C$565,2,0)</f>
        <v>EQUIPO DE COMPUTACION</v>
      </c>
      <c r="J17" s="216" t="s">
        <v>1446</v>
      </c>
      <c r="K17" s="98" t="s">
        <v>394</v>
      </c>
      <c r="L17" s="98"/>
    </row>
    <row r="18" spans="2:12" x14ac:dyDescent="0.25">
      <c r="B18" s="93"/>
      <c r="C18" s="302" t="s">
        <v>1337</v>
      </c>
      <c r="D18" s="148"/>
      <c r="E18" s="96">
        <f>HLOOKUP($C18,$CB$2:$CE$3,2,0)</f>
        <v>35000</v>
      </c>
      <c r="F18" s="97">
        <f>D18*E18</f>
        <v>0</v>
      </c>
      <c r="G18" s="162"/>
      <c r="H18" s="101" t="s">
        <v>1014</v>
      </c>
      <c r="I18" s="101" t="str">
        <f>VLOOKUP(H18,Presupuesto!$B$11:$C$565,2,0)</f>
        <v>EQUIPO DE COMPUTACION</v>
      </c>
      <c r="J18" s="98" t="str">
        <f t="shared" ref="J18:J29" si="0">$J$17</f>
        <v>Posgrado</v>
      </c>
      <c r="K18" s="98" t="s">
        <v>412</v>
      </c>
      <c r="L18" s="98"/>
    </row>
    <row r="19" spans="2:12" x14ac:dyDescent="0.25">
      <c r="B19" s="93"/>
      <c r="C19" s="99" t="s">
        <v>73</v>
      </c>
      <c r="D19" s="148"/>
      <c r="E19" s="100">
        <v>4000</v>
      </c>
      <c r="F19" s="97">
        <f t="shared" ref="F19:F30" si="1">D19*E19</f>
        <v>0</v>
      </c>
      <c r="G19" s="162"/>
      <c r="H19" s="101" t="s">
        <v>986</v>
      </c>
      <c r="I19" s="101" t="str">
        <f>VLOOKUP(H19,Presupuesto!$B$11:$C$565,2,0)</f>
        <v>EQUIPOS VARIOS DE OFICINA</v>
      </c>
      <c r="J19" s="98" t="str">
        <f t="shared" si="0"/>
        <v>Posgrado</v>
      </c>
      <c r="K19" s="98" t="s">
        <v>395</v>
      </c>
      <c r="L19" s="98"/>
    </row>
    <row r="20" spans="2:12" x14ac:dyDescent="0.25">
      <c r="B20" s="93"/>
      <c r="C20" s="99" t="s">
        <v>74</v>
      </c>
      <c r="D20" s="148"/>
      <c r="E20" s="100">
        <v>8000</v>
      </c>
      <c r="F20" s="97">
        <f t="shared" si="1"/>
        <v>0</v>
      </c>
      <c r="G20" s="162"/>
      <c r="H20" s="101" t="s">
        <v>1014</v>
      </c>
      <c r="I20" s="101" t="str">
        <f>VLOOKUP(H20,Presupuesto!$B$11:$C$565,2,0)</f>
        <v>EQUIPO DE COMPUTACION</v>
      </c>
      <c r="J20" s="98" t="str">
        <f t="shared" si="0"/>
        <v>Posgrado</v>
      </c>
      <c r="K20" s="98" t="s">
        <v>395</v>
      </c>
      <c r="L20" s="98"/>
    </row>
    <row r="21" spans="2:12" x14ac:dyDescent="0.25">
      <c r="B21" s="93"/>
      <c r="C21" s="99" t="s">
        <v>75</v>
      </c>
      <c r="D21" s="148"/>
      <c r="E21" s="100">
        <v>5000</v>
      </c>
      <c r="F21" s="97">
        <f t="shared" si="1"/>
        <v>0</v>
      </c>
      <c r="G21" s="162"/>
      <c r="H21" s="101" t="s">
        <v>1014</v>
      </c>
      <c r="I21" s="101" t="str">
        <f>VLOOKUP(H21,Presupuesto!$B$11:$C$565,2,0)</f>
        <v>EQUIPO DE COMPUTACION</v>
      </c>
      <c r="J21" s="98" t="str">
        <f t="shared" si="0"/>
        <v>Posgrado</v>
      </c>
      <c r="K21" s="98" t="s">
        <v>395</v>
      </c>
      <c r="L21" s="98"/>
    </row>
    <row r="22" spans="2:12" x14ac:dyDescent="0.25">
      <c r="B22" s="93"/>
      <c r="C22" s="99" t="s">
        <v>35</v>
      </c>
      <c r="D22" s="148"/>
      <c r="E22" s="100">
        <v>13000</v>
      </c>
      <c r="F22" s="97">
        <f t="shared" si="1"/>
        <v>0</v>
      </c>
      <c r="G22" s="162"/>
      <c r="H22" s="101" t="s">
        <v>1000</v>
      </c>
      <c r="I22" s="101" t="str">
        <f>VLOOKUP(H22,Presupuesto!$B$11:$C$565,2,0)</f>
        <v>EQUIPO DE TRANSPORTE TRACCION Y ELEVACION</v>
      </c>
      <c r="J22" s="98" t="str">
        <f t="shared" si="0"/>
        <v>Posgrado</v>
      </c>
      <c r="K22" s="98" t="s">
        <v>395</v>
      </c>
      <c r="L22" s="98"/>
    </row>
    <row r="23" spans="2:12" x14ac:dyDescent="0.25">
      <c r="B23" s="93"/>
      <c r="C23" s="99" t="s">
        <v>76</v>
      </c>
      <c r="D23" s="148"/>
      <c r="E23" s="100">
        <v>15000</v>
      </c>
      <c r="F23" s="97">
        <f t="shared" si="1"/>
        <v>0</v>
      </c>
      <c r="G23" s="162"/>
      <c r="H23" s="101" t="s">
        <v>1000</v>
      </c>
      <c r="I23" s="101" t="str">
        <f>VLOOKUP(H23,Presupuesto!$B$11:$C$565,2,0)</f>
        <v>EQUIPO DE TRANSPORTE TRACCION Y ELEVACION</v>
      </c>
      <c r="J23" s="98" t="str">
        <f t="shared" si="0"/>
        <v>Posgrado</v>
      </c>
      <c r="K23" s="98" t="s">
        <v>395</v>
      </c>
      <c r="L23" s="98"/>
    </row>
    <row r="24" spans="2:12" x14ac:dyDescent="0.25">
      <c r="B24" s="93"/>
      <c r="C24" s="99" t="s">
        <v>77</v>
      </c>
      <c r="D24" s="148"/>
      <c r="E24" s="100">
        <v>10000</v>
      </c>
      <c r="F24" s="97">
        <f t="shared" si="1"/>
        <v>0</v>
      </c>
      <c r="G24" s="162"/>
      <c r="H24" s="101" t="s">
        <v>1000</v>
      </c>
      <c r="I24" s="101" t="str">
        <f>VLOOKUP(H24,Presupuesto!$B$11:$C$565,2,0)</f>
        <v>EQUIPO DE TRANSPORTE TRACCION Y ELEVACION</v>
      </c>
      <c r="J24" s="98" t="str">
        <f t="shared" si="0"/>
        <v>Posgrado</v>
      </c>
      <c r="K24" s="98" t="s">
        <v>403</v>
      </c>
      <c r="L24" s="98"/>
    </row>
    <row r="25" spans="2:12" x14ac:dyDescent="0.25">
      <c r="C25" s="99" t="s">
        <v>78</v>
      </c>
      <c r="D25" s="148"/>
      <c r="E25" s="100">
        <v>10000</v>
      </c>
      <c r="F25" s="97">
        <f t="shared" si="1"/>
        <v>0</v>
      </c>
      <c r="G25" s="162"/>
      <c r="H25" s="101" t="s">
        <v>1046</v>
      </c>
      <c r="I25" s="101" t="str">
        <f>VLOOKUP(H25,Presupuesto!$B$11:$C$565,2,0)</f>
        <v>APLICACIONES INFORMATICAS</v>
      </c>
      <c r="J25" s="98" t="str">
        <f t="shared" si="0"/>
        <v>Posgrado</v>
      </c>
      <c r="K25" s="98" t="s">
        <v>399</v>
      </c>
      <c r="L25" s="98"/>
    </row>
    <row r="26" spans="2:12" x14ac:dyDescent="0.25">
      <c r="C26" s="109" t="s">
        <v>79</v>
      </c>
      <c r="D26" s="148"/>
      <c r="E26" s="100">
        <v>2000</v>
      </c>
      <c r="F26" s="97">
        <f t="shared" si="1"/>
        <v>0</v>
      </c>
      <c r="G26" s="162"/>
      <c r="H26" s="110" t="s">
        <v>1014</v>
      </c>
      <c r="I26" s="110" t="str">
        <f>VLOOKUP(H26,Presupuesto!$B$11:$C$565,2,0)</f>
        <v>EQUIPO DE COMPUTACION</v>
      </c>
      <c r="J26" s="98" t="str">
        <f t="shared" si="0"/>
        <v>Posgrado</v>
      </c>
      <c r="K26" s="98" t="s">
        <v>395</v>
      </c>
      <c r="L26" s="98"/>
    </row>
    <row r="27" spans="2:12" x14ac:dyDescent="0.25">
      <c r="C27" s="109" t="s">
        <v>1474</v>
      </c>
      <c r="D27" s="148"/>
      <c r="E27" s="100">
        <v>1500</v>
      </c>
      <c r="F27" s="97">
        <f t="shared" si="1"/>
        <v>0</v>
      </c>
      <c r="G27" s="162"/>
      <c r="H27" s="110" t="s">
        <v>946</v>
      </c>
      <c r="I27" s="110" t="str">
        <f>VLOOKUP(H27,Presupuesto!$B$11:$C$565,2,0)</f>
        <v>UTILES Y MATERIALES ELECTRICOS</v>
      </c>
      <c r="J27" s="98" t="str">
        <f t="shared" si="0"/>
        <v>Posgrado</v>
      </c>
      <c r="K27" s="98" t="s">
        <v>395</v>
      </c>
      <c r="L27" s="98"/>
    </row>
    <row r="28" spans="2:12" x14ac:dyDescent="0.25">
      <c r="C28" s="109" t="s">
        <v>80</v>
      </c>
      <c r="D28" s="148"/>
      <c r="E28" s="100">
        <v>1500</v>
      </c>
      <c r="F28" s="97">
        <f t="shared" si="1"/>
        <v>0</v>
      </c>
      <c r="G28" s="162"/>
      <c r="H28" s="110" t="s">
        <v>1014</v>
      </c>
      <c r="I28" s="110" t="str">
        <f>VLOOKUP(H28,Presupuesto!$B$11:$C$565,2,0)</f>
        <v>EQUIPO DE COMPUTACION</v>
      </c>
      <c r="J28" s="98" t="str">
        <f t="shared" si="0"/>
        <v>Posgrado</v>
      </c>
      <c r="K28" s="98" t="s">
        <v>395</v>
      </c>
      <c r="L28" s="98"/>
    </row>
    <row r="29" spans="2:12" x14ac:dyDescent="0.25">
      <c r="C29" s="109" t="s">
        <v>81</v>
      </c>
      <c r="D29" s="148"/>
      <c r="E29" s="100">
        <v>500</v>
      </c>
      <c r="F29" s="97">
        <f t="shared" si="1"/>
        <v>0</v>
      </c>
      <c r="G29" s="162"/>
      <c r="H29" s="110" t="s">
        <v>955</v>
      </c>
      <c r="I29" s="110" t="str">
        <f>VLOOKUP(H29,Presupuesto!$B$11:$C$565,2,0)</f>
        <v>OTROS RESPUESTOS Y ACCESORIOS MENORES</v>
      </c>
      <c r="J29" s="98" t="str">
        <f t="shared" si="0"/>
        <v>Posgrado</v>
      </c>
      <c r="K29" s="98" t="s">
        <v>395</v>
      </c>
      <c r="L29" s="98"/>
    </row>
    <row r="30" spans="2:12" ht="15.75" thickBot="1" x14ac:dyDescent="0.3">
      <c r="B30" s="93"/>
      <c r="C30" s="102" t="s">
        <v>82</v>
      </c>
      <c r="D30" s="156"/>
      <c r="E30" s="104">
        <v>20</v>
      </c>
      <c r="F30" s="105">
        <f t="shared" si="1"/>
        <v>0</v>
      </c>
      <c r="G30" s="159"/>
      <c r="H30" s="106" t="s">
        <v>955</v>
      </c>
      <c r="I30" s="106" t="str">
        <f>VLOOKUP(H30,Presupuesto!$B$11:$C$565,2,0)</f>
        <v>OTROS RESPUESTOS Y ACCESORIOS MENORES</v>
      </c>
      <c r="J30" s="106" t="str">
        <f t="shared" ref="J30" si="2">$J$17</f>
        <v>Posgrado</v>
      </c>
      <c r="K30" s="122" t="s">
        <v>394</v>
      </c>
      <c r="L30" s="122"/>
    </row>
    <row r="31" spans="2:12" x14ac:dyDescent="0.25">
      <c r="B31" s="93"/>
      <c r="F31" s="93"/>
      <c r="G31" s="76"/>
      <c r="H31" s="76"/>
      <c r="I31" s="76"/>
    </row>
    <row r="32" spans="2:12" ht="15.75" thickBot="1" x14ac:dyDescent="0.3"/>
    <row r="33" spans="3:12" ht="15.75" thickBot="1" x14ac:dyDescent="0.3">
      <c r="C33" s="29" t="s">
        <v>43</v>
      </c>
      <c r="D33" s="108">
        <f>SUM(F40:F53)</f>
        <v>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199" t="s">
        <v>392</v>
      </c>
      <c r="D36" s="366"/>
      <c r="E36" s="93"/>
      <c r="F36" s="93"/>
      <c r="G36" s="93"/>
      <c r="H36" s="76"/>
      <c r="I36" s="76"/>
      <c r="J36" s="76"/>
      <c r="K36" s="112"/>
    </row>
    <row r="37" spans="3:12" ht="18.75" x14ac:dyDescent="0.25">
      <c r="C37" s="208" t="e">
        <f>IFERROR(VLOOKUP(D36,'1. Desarrollo e Innov. Curricu.'!$E:$F,2,FALSE),IFERROR(VLOOKUP(D36,'10. Posgrado'!$E:$F,2,FALSE),IFERROR(VLOOKUP(D36,'3.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Posgrado'!#REF!,2,FALSE),IFERROR(VLOOKUP(D36,'16. Desa. del Sistema Educ.Sup.'!$E:$F,2,FALSE),IFERROR(VLOOKUP(D36,'9. Cultura de Inno. Insti...'!$E:$F,2,FALSE),VLOOKUP(D36,'7. Lo Esencial de la Reforma U.'!$E:$F,2,0))))))))))))))))</f>
        <v>#N/A</v>
      </c>
      <c r="D37" s="31"/>
      <c r="E37" s="93"/>
      <c r="F37" s="93"/>
      <c r="G37" s="93"/>
      <c r="H37" s="76"/>
      <c r="I37" s="76"/>
      <c r="J37" s="76"/>
      <c r="K37" s="112"/>
    </row>
    <row r="38" spans="3:12" x14ac:dyDescent="0.25">
      <c r="F38" s="93"/>
      <c r="G38" s="76"/>
      <c r="H38" s="76"/>
      <c r="I38" s="76"/>
    </row>
    <row r="39" spans="3:12" ht="30.75" thickBot="1" x14ac:dyDescent="0.3">
      <c r="C39" s="146" t="s">
        <v>44</v>
      </c>
      <c r="D39" s="146" t="s">
        <v>55</v>
      </c>
      <c r="E39" s="146" t="s">
        <v>57</v>
      </c>
      <c r="F39" s="147" t="s">
        <v>27</v>
      </c>
      <c r="G39" s="147" t="s">
        <v>131</v>
      </c>
      <c r="H39" s="146" t="s">
        <v>46</v>
      </c>
      <c r="I39" s="146" t="s">
        <v>132</v>
      </c>
      <c r="J39" s="146" t="s">
        <v>410</v>
      </c>
      <c r="K39" s="146" t="s">
        <v>411</v>
      </c>
      <c r="L39" s="146" t="s">
        <v>464</v>
      </c>
    </row>
    <row r="40" spans="3:12" ht="15.75" thickBot="1" x14ac:dyDescent="0.3">
      <c r="C40" s="302" t="s">
        <v>1339</v>
      </c>
      <c r="D40" s="155"/>
      <c r="E40" s="96">
        <f>HLOOKUP($C40,$CB$2:$CE$3,2,0)</f>
        <v>15000</v>
      </c>
      <c r="F40" s="97">
        <f>D40*E40</f>
        <v>0</v>
      </c>
      <c r="G40" s="162"/>
      <c r="H40" s="98" t="s">
        <v>1014</v>
      </c>
      <c r="I40" s="98" t="str">
        <f>VLOOKUP(H40,Presupuesto!$B$11:$C$565,2,0)</f>
        <v>EQUIPO DE COMPUTACION</v>
      </c>
      <c r="J40" s="216" t="s">
        <v>1446</v>
      </c>
      <c r="K40" s="98" t="s">
        <v>394</v>
      </c>
      <c r="L40" s="98"/>
    </row>
    <row r="41" spans="3:12" x14ac:dyDescent="0.25">
      <c r="C41" s="302" t="s">
        <v>1337</v>
      </c>
      <c r="D41" s="148"/>
      <c r="E41" s="96">
        <f>HLOOKUP($C41,$CB$2:$CE$3,2,0)</f>
        <v>35000</v>
      </c>
      <c r="F41" s="97">
        <f>D41*E41</f>
        <v>0</v>
      </c>
      <c r="G41" s="162"/>
      <c r="H41" s="101" t="s">
        <v>1014</v>
      </c>
      <c r="I41" s="101" t="str">
        <f>VLOOKUP(H41,Presupuesto!$B$11:$C$565,2,0)</f>
        <v>EQUIPO DE COMPUTACION</v>
      </c>
      <c r="J41" s="98" t="str">
        <f>$J$40</f>
        <v>Posgrado</v>
      </c>
      <c r="K41" s="98" t="s">
        <v>412</v>
      </c>
      <c r="L41" s="98"/>
    </row>
    <row r="42" spans="3:12" x14ac:dyDescent="0.25">
      <c r="C42" s="99" t="s">
        <v>73</v>
      </c>
      <c r="D42" s="148"/>
      <c r="E42" s="100">
        <v>4000</v>
      </c>
      <c r="F42" s="97">
        <f t="shared" ref="F42:F53" si="3">D42*E42</f>
        <v>0</v>
      </c>
      <c r="G42" s="162"/>
      <c r="H42" s="101" t="s">
        <v>986</v>
      </c>
      <c r="I42" s="101" t="str">
        <f>VLOOKUP(H42,Presupuesto!$B$11:$C$565,2,0)</f>
        <v>EQUIPOS VARIOS DE OFICINA</v>
      </c>
      <c r="J42" s="98" t="str">
        <f t="shared" ref="J42:J53" si="4">$J$40</f>
        <v>Posgrado</v>
      </c>
      <c r="K42" s="98" t="s">
        <v>395</v>
      </c>
      <c r="L42" s="98"/>
    </row>
    <row r="43" spans="3:12" x14ac:dyDescent="0.25">
      <c r="C43" s="99" t="s">
        <v>74</v>
      </c>
      <c r="D43" s="148"/>
      <c r="E43" s="100">
        <v>8000</v>
      </c>
      <c r="F43" s="97">
        <f t="shared" si="3"/>
        <v>0</v>
      </c>
      <c r="G43" s="162"/>
      <c r="H43" s="101" t="s">
        <v>1014</v>
      </c>
      <c r="I43" s="101" t="str">
        <f>VLOOKUP(H43,Presupuesto!$B$11:$C$565,2,0)</f>
        <v>EQUIPO DE COMPUTACION</v>
      </c>
      <c r="J43" s="98" t="str">
        <f t="shared" si="4"/>
        <v>Posgrado</v>
      </c>
      <c r="K43" s="98" t="s">
        <v>395</v>
      </c>
      <c r="L43" s="98"/>
    </row>
    <row r="44" spans="3:12" x14ac:dyDescent="0.25">
      <c r="C44" s="99" t="s">
        <v>75</v>
      </c>
      <c r="D44" s="148"/>
      <c r="E44" s="100">
        <v>5000</v>
      </c>
      <c r="F44" s="97">
        <f t="shared" si="3"/>
        <v>0</v>
      </c>
      <c r="G44" s="162"/>
      <c r="H44" s="101" t="s">
        <v>1014</v>
      </c>
      <c r="I44" s="101" t="str">
        <f>VLOOKUP(H44,Presupuesto!$B$11:$C$565,2,0)</f>
        <v>EQUIPO DE COMPUTACION</v>
      </c>
      <c r="J44" s="98" t="str">
        <f t="shared" si="4"/>
        <v>Posgrado</v>
      </c>
      <c r="K44" s="98" t="s">
        <v>395</v>
      </c>
      <c r="L44" s="98"/>
    </row>
    <row r="45" spans="3:12" x14ac:dyDescent="0.25">
      <c r="C45" s="99" t="s">
        <v>35</v>
      </c>
      <c r="D45" s="148"/>
      <c r="E45" s="100">
        <v>13000</v>
      </c>
      <c r="F45" s="97">
        <f t="shared" si="3"/>
        <v>0</v>
      </c>
      <c r="G45" s="162"/>
      <c r="H45" s="101" t="s">
        <v>1000</v>
      </c>
      <c r="I45" s="101" t="str">
        <f>VLOOKUP(H45,Presupuesto!$B$11:$C$565,2,0)</f>
        <v>EQUIPO DE TRANSPORTE TRACCION Y ELEVACION</v>
      </c>
      <c r="J45" s="98" t="str">
        <f t="shared" si="4"/>
        <v>Posgrado</v>
      </c>
      <c r="K45" s="98" t="s">
        <v>395</v>
      </c>
      <c r="L45" s="98"/>
    </row>
    <row r="46" spans="3:12" x14ac:dyDescent="0.25">
      <c r="C46" s="99" t="s">
        <v>76</v>
      </c>
      <c r="D46" s="148"/>
      <c r="E46" s="100">
        <v>15000</v>
      </c>
      <c r="F46" s="97">
        <f t="shared" si="3"/>
        <v>0</v>
      </c>
      <c r="G46" s="162"/>
      <c r="H46" s="101" t="s">
        <v>1000</v>
      </c>
      <c r="I46" s="101" t="str">
        <f>VLOOKUP(H46,Presupuesto!$B$11:$C$565,2,0)</f>
        <v>EQUIPO DE TRANSPORTE TRACCION Y ELEVACION</v>
      </c>
      <c r="J46" s="98" t="str">
        <f t="shared" si="4"/>
        <v>Posgrado</v>
      </c>
      <c r="K46" s="98" t="s">
        <v>395</v>
      </c>
      <c r="L46" s="98"/>
    </row>
    <row r="47" spans="3:12" x14ac:dyDescent="0.25">
      <c r="C47" s="99" t="s">
        <v>77</v>
      </c>
      <c r="D47" s="148"/>
      <c r="E47" s="100">
        <v>10000</v>
      </c>
      <c r="F47" s="97">
        <f t="shared" si="3"/>
        <v>0</v>
      </c>
      <c r="G47" s="162"/>
      <c r="H47" s="101" t="s">
        <v>1000</v>
      </c>
      <c r="I47" s="101" t="str">
        <f>VLOOKUP(H47,Presupuesto!$B$11:$C$565,2,0)</f>
        <v>EQUIPO DE TRANSPORTE TRACCION Y ELEVACION</v>
      </c>
      <c r="J47" s="98" t="str">
        <f t="shared" si="4"/>
        <v>Posgrado</v>
      </c>
      <c r="K47" s="98" t="s">
        <v>403</v>
      </c>
      <c r="L47" s="98"/>
    </row>
    <row r="48" spans="3:12" x14ac:dyDescent="0.25">
      <c r="C48" s="99" t="s">
        <v>78</v>
      </c>
      <c r="D48" s="148"/>
      <c r="E48" s="100">
        <v>10000</v>
      </c>
      <c r="F48" s="97">
        <f t="shared" si="3"/>
        <v>0</v>
      </c>
      <c r="G48" s="162"/>
      <c r="H48" s="101" t="s">
        <v>1046</v>
      </c>
      <c r="I48" s="101" t="str">
        <f>VLOOKUP(H48,Presupuesto!$B$11:$C$565,2,0)</f>
        <v>APLICACIONES INFORMATICAS</v>
      </c>
      <c r="J48" s="98" t="str">
        <f t="shared" si="4"/>
        <v>Posgrado</v>
      </c>
      <c r="K48" s="98" t="s">
        <v>399</v>
      </c>
      <c r="L48" s="98"/>
    </row>
    <row r="49" spans="3:12" x14ac:dyDescent="0.25">
      <c r="C49" s="109" t="s">
        <v>79</v>
      </c>
      <c r="D49" s="148"/>
      <c r="E49" s="100">
        <v>2000</v>
      </c>
      <c r="F49" s="97">
        <f t="shared" si="3"/>
        <v>0</v>
      </c>
      <c r="G49" s="162"/>
      <c r="H49" s="110" t="s">
        <v>1014</v>
      </c>
      <c r="I49" s="110" t="str">
        <f>VLOOKUP(H49,Presupuesto!$B$11:$C$565,2,0)</f>
        <v>EQUIPO DE COMPUTACION</v>
      </c>
      <c r="J49" s="98" t="str">
        <f t="shared" si="4"/>
        <v>Posgrado</v>
      </c>
      <c r="K49" s="98" t="s">
        <v>395</v>
      </c>
      <c r="L49" s="98"/>
    </row>
    <row r="50" spans="3:12" x14ac:dyDescent="0.25">
      <c r="C50" s="109" t="s">
        <v>1474</v>
      </c>
      <c r="D50" s="148"/>
      <c r="E50" s="100">
        <v>1500</v>
      </c>
      <c r="F50" s="97">
        <f t="shared" si="3"/>
        <v>0</v>
      </c>
      <c r="G50" s="162"/>
      <c r="H50" s="110" t="s">
        <v>946</v>
      </c>
      <c r="I50" s="110" t="str">
        <f>VLOOKUP(H50,Presupuesto!$B$11:$C$565,2,0)</f>
        <v>UTILES Y MATERIALES ELECTRICOS</v>
      </c>
      <c r="J50" s="98" t="str">
        <f t="shared" si="4"/>
        <v>Posgrado</v>
      </c>
      <c r="K50" s="98" t="s">
        <v>395</v>
      </c>
      <c r="L50" s="98"/>
    </row>
    <row r="51" spans="3:12" x14ac:dyDescent="0.25">
      <c r="C51" s="109" t="s">
        <v>80</v>
      </c>
      <c r="D51" s="148"/>
      <c r="E51" s="100">
        <v>1500</v>
      </c>
      <c r="F51" s="97">
        <f t="shared" si="3"/>
        <v>0</v>
      </c>
      <c r="G51" s="162"/>
      <c r="H51" s="110" t="s">
        <v>1014</v>
      </c>
      <c r="I51" s="110" t="str">
        <f>VLOOKUP(H51,Presupuesto!$B$11:$C$565,2,0)</f>
        <v>EQUIPO DE COMPUTACION</v>
      </c>
      <c r="J51" s="98" t="str">
        <f t="shared" si="4"/>
        <v>Posgrado</v>
      </c>
      <c r="K51" s="98" t="s">
        <v>395</v>
      </c>
      <c r="L51" s="98"/>
    </row>
    <row r="52" spans="3:12" x14ac:dyDescent="0.25">
      <c r="C52" s="109" t="s">
        <v>81</v>
      </c>
      <c r="D52" s="148"/>
      <c r="E52" s="100">
        <v>500</v>
      </c>
      <c r="F52" s="97">
        <f t="shared" si="3"/>
        <v>0</v>
      </c>
      <c r="G52" s="162"/>
      <c r="H52" s="110" t="s">
        <v>955</v>
      </c>
      <c r="I52" s="110" t="str">
        <f>VLOOKUP(H52,Presupuesto!$B$11:$C$565,2,0)</f>
        <v>OTROS RESPUESTOS Y ACCESORIOS MENORES</v>
      </c>
      <c r="J52" s="98" t="str">
        <f t="shared" si="4"/>
        <v>Posgrado</v>
      </c>
      <c r="K52" s="98" t="s">
        <v>395</v>
      </c>
      <c r="L52" s="98"/>
    </row>
    <row r="53" spans="3:12" ht="15.75" thickBot="1" x14ac:dyDescent="0.3">
      <c r="C53" s="102" t="s">
        <v>82</v>
      </c>
      <c r="D53" s="156"/>
      <c r="E53" s="104">
        <v>20</v>
      </c>
      <c r="F53" s="105">
        <f t="shared" si="3"/>
        <v>0</v>
      </c>
      <c r="G53" s="159"/>
      <c r="H53" s="106" t="s">
        <v>955</v>
      </c>
      <c r="I53" s="106" t="str">
        <f>VLOOKUP(H53,Presupuesto!$B$11:$C$565,2,0)</f>
        <v>OTROS RESPUESTOS Y ACCESORIOS MENORES</v>
      </c>
      <c r="J53" s="106" t="str">
        <f t="shared" si="4"/>
        <v>Posgrado</v>
      </c>
      <c r="K53" s="122" t="s">
        <v>394</v>
      </c>
      <c r="L53" s="122"/>
    </row>
    <row r="55" spans="3:12" ht="15.75" thickBot="1" x14ac:dyDescent="0.3"/>
    <row r="56" spans="3:12" ht="15.75" thickBot="1" x14ac:dyDescent="0.3">
      <c r="C56" s="29" t="s">
        <v>43</v>
      </c>
      <c r="D56" s="108">
        <f>SUM(F63:F76)</f>
        <v>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199" t="s">
        <v>392</v>
      </c>
      <c r="D59" s="366"/>
      <c r="E59" s="93"/>
      <c r="F59" s="93"/>
      <c r="G59" s="93"/>
      <c r="H59" s="76"/>
      <c r="I59" s="76"/>
      <c r="J59" s="76"/>
      <c r="K59" s="112"/>
    </row>
    <row r="60" spans="3:12" ht="18.75" x14ac:dyDescent="0.25">
      <c r="C60" s="208" t="e">
        <f>IFERROR(VLOOKUP(D59,'1. Desarrollo e Innov. Curricu.'!$E:$F,2,FALSE),IFERROR(VLOOKUP(D59,'10. Posgrado'!$E:$F,2,FALSE),IFERROR(VLOOKUP(D59,'3.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Posgrado'!#REF!,2,FALSE),IFERROR(VLOOKUP(D59,'16. Desa. del Sistema Educ.Sup.'!$E:$F,2,FALSE),IFERROR(VLOOKUP(D59,'9. Cultura de Inno. Insti...'!$E:$F,2,FALSE),VLOOKUP(D59,'7. Lo Esencial de la Reforma U.'!$E:$F,2,0))))))))))))))))</f>
        <v>#N/A</v>
      </c>
      <c r="D60" s="31"/>
      <c r="E60" s="93"/>
      <c r="F60" s="93"/>
      <c r="G60" s="93"/>
      <c r="H60" s="76"/>
      <c r="I60" s="76"/>
      <c r="J60" s="76"/>
      <c r="K60" s="112"/>
    </row>
    <row r="61" spans="3:12" x14ac:dyDescent="0.25">
      <c r="F61" s="93"/>
      <c r="G61" s="76"/>
      <c r="H61" s="76"/>
      <c r="I61" s="76"/>
    </row>
    <row r="62" spans="3:12" ht="30.75" thickBot="1" x14ac:dyDescent="0.3">
      <c r="C62" s="146" t="s">
        <v>44</v>
      </c>
      <c r="D62" s="146" t="s">
        <v>55</v>
      </c>
      <c r="E62" s="146" t="s">
        <v>57</v>
      </c>
      <c r="F62" s="147" t="s">
        <v>27</v>
      </c>
      <c r="G62" s="147" t="s">
        <v>131</v>
      </c>
      <c r="H62" s="146" t="s">
        <v>46</v>
      </c>
      <c r="I62" s="146" t="s">
        <v>132</v>
      </c>
      <c r="J62" s="146" t="s">
        <v>410</v>
      </c>
      <c r="K62" s="146" t="s">
        <v>411</v>
      </c>
      <c r="L62" s="146" t="s">
        <v>464</v>
      </c>
    </row>
    <row r="63" spans="3:12" ht="15.75" thickBot="1" x14ac:dyDescent="0.3">
      <c r="C63" s="302" t="s">
        <v>1339</v>
      </c>
      <c r="D63" s="155"/>
      <c r="E63" s="96">
        <f>HLOOKUP($C63,$CB$2:$CE$3,2,0)</f>
        <v>15000</v>
      </c>
      <c r="F63" s="97">
        <f>D63*E63</f>
        <v>0</v>
      </c>
      <c r="G63" s="162"/>
      <c r="H63" s="98" t="s">
        <v>1014</v>
      </c>
      <c r="I63" s="98" t="str">
        <f>VLOOKUP(H63,Presupuesto!$B$11:$C$565,2,0)</f>
        <v>EQUIPO DE COMPUTACION</v>
      </c>
      <c r="J63" s="216" t="s">
        <v>1446</v>
      </c>
      <c r="K63" s="98" t="s">
        <v>394</v>
      </c>
      <c r="L63" s="98"/>
    </row>
    <row r="64" spans="3:12" x14ac:dyDescent="0.25">
      <c r="C64" s="302" t="s">
        <v>1337</v>
      </c>
      <c r="D64" s="148"/>
      <c r="E64" s="96">
        <f>HLOOKUP($C64,$CB$2:$CE$3,2,0)</f>
        <v>35000</v>
      </c>
      <c r="F64" s="97">
        <f>D64*E64</f>
        <v>0</v>
      </c>
      <c r="G64" s="162"/>
      <c r="H64" s="101" t="s">
        <v>1014</v>
      </c>
      <c r="I64" s="101" t="str">
        <f>VLOOKUP(H64,Presupuesto!$B$11:$C$565,2,0)</f>
        <v>EQUIPO DE COMPUTACION</v>
      </c>
      <c r="J64" s="98" t="str">
        <f>$J$63</f>
        <v>Posgrado</v>
      </c>
      <c r="K64" s="98" t="s">
        <v>412</v>
      </c>
      <c r="L64" s="98"/>
    </row>
    <row r="65" spans="3:12" x14ac:dyDescent="0.25">
      <c r="C65" s="99" t="s">
        <v>73</v>
      </c>
      <c r="D65" s="148"/>
      <c r="E65" s="100">
        <v>4000</v>
      </c>
      <c r="F65" s="97">
        <f t="shared" ref="F65:F76" si="5">D65*E65</f>
        <v>0</v>
      </c>
      <c r="G65" s="162"/>
      <c r="H65" s="101" t="s">
        <v>986</v>
      </c>
      <c r="I65" s="101" t="str">
        <f>VLOOKUP(H65,Presupuesto!$B$11:$C$565,2,0)</f>
        <v>EQUIPOS VARIOS DE OFICINA</v>
      </c>
      <c r="J65" s="98" t="str">
        <f t="shared" ref="J65:J76" si="6">$J$63</f>
        <v>Posgrado</v>
      </c>
      <c r="K65" s="98" t="s">
        <v>395</v>
      </c>
      <c r="L65" s="98"/>
    </row>
    <row r="66" spans="3:12" x14ac:dyDescent="0.25">
      <c r="C66" s="99" t="s">
        <v>74</v>
      </c>
      <c r="D66" s="148"/>
      <c r="E66" s="100">
        <v>8000</v>
      </c>
      <c r="F66" s="97">
        <f t="shared" si="5"/>
        <v>0</v>
      </c>
      <c r="G66" s="162"/>
      <c r="H66" s="101" t="s">
        <v>1014</v>
      </c>
      <c r="I66" s="101" t="str">
        <f>VLOOKUP(H66,Presupuesto!$B$11:$C$565,2,0)</f>
        <v>EQUIPO DE COMPUTACION</v>
      </c>
      <c r="J66" s="98" t="str">
        <f t="shared" si="6"/>
        <v>Posgrado</v>
      </c>
      <c r="K66" s="98" t="s">
        <v>395</v>
      </c>
      <c r="L66" s="98"/>
    </row>
    <row r="67" spans="3:12" x14ac:dyDescent="0.25">
      <c r="C67" s="99" t="s">
        <v>75</v>
      </c>
      <c r="D67" s="148"/>
      <c r="E67" s="100">
        <v>5000</v>
      </c>
      <c r="F67" s="97">
        <f t="shared" si="5"/>
        <v>0</v>
      </c>
      <c r="G67" s="162"/>
      <c r="H67" s="101" t="s">
        <v>1014</v>
      </c>
      <c r="I67" s="101" t="str">
        <f>VLOOKUP(H67,Presupuesto!$B$11:$C$565,2,0)</f>
        <v>EQUIPO DE COMPUTACION</v>
      </c>
      <c r="J67" s="98" t="str">
        <f t="shared" si="6"/>
        <v>Posgrado</v>
      </c>
      <c r="K67" s="98" t="s">
        <v>395</v>
      </c>
      <c r="L67" s="98"/>
    </row>
    <row r="68" spans="3:12" x14ac:dyDescent="0.25">
      <c r="C68" s="99" t="s">
        <v>35</v>
      </c>
      <c r="D68" s="148"/>
      <c r="E68" s="100">
        <v>13000</v>
      </c>
      <c r="F68" s="97">
        <f t="shared" si="5"/>
        <v>0</v>
      </c>
      <c r="G68" s="162"/>
      <c r="H68" s="101" t="s">
        <v>1000</v>
      </c>
      <c r="I68" s="101" t="str">
        <f>VLOOKUP(H68,Presupuesto!$B$11:$C$565,2,0)</f>
        <v>EQUIPO DE TRANSPORTE TRACCION Y ELEVACION</v>
      </c>
      <c r="J68" s="98" t="str">
        <f t="shared" si="6"/>
        <v>Posgrado</v>
      </c>
      <c r="K68" s="98" t="s">
        <v>395</v>
      </c>
      <c r="L68" s="98"/>
    </row>
    <row r="69" spans="3:12" x14ac:dyDescent="0.25">
      <c r="C69" s="99" t="s">
        <v>76</v>
      </c>
      <c r="D69" s="148"/>
      <c r="E69" s="100">
        <v>15000</v>
      </c>
      <c r="F69" s="97">
        <f t="shared" si="5"/>
        <v>0</v>
      </c>
      <c r="G69" s="162"/>
      <c r="H69" s="101" t="s">
        <v>1000</v>
      </c>
      <c r="I69" s="101" t="str">
        <f>VLOOKUP(H69,Presupuesto!$B$11:$C$565,2,0)</f>
        <v>EQUIPO DE TRANSPORTE TRACCION Y ELEVACION</v>
      </c>
      <c r="J69" s="98" t="str">
        <f t="shared" si="6"/>
        <v>Posgrado</v>
      </c>
      <c r="K69" s="98" t="s">
        <v>395</v>
      </c>
      <c r="L69" s="98"/>
    </row>
    <row r="70" spans="3:12" x14ac:dyDescent="0.25">
      <c r="C70" s="99" t="s">
        <v>77</v>
      </c>
      <c r="D70" s="148"/>
      <c r="E70" s="100">
        <v>10000</v>
      </c>
      <c r="F70" s="97">
        <f t="shared" si="5"/>
        <v>0</v>
      </c>
      <c r="G70" s="162"/>
      <c r="H70" s="101" t="s">
        <v>1000</v>
      </c>
      <c r="I70" s="101" t="str">
        <f>VLOOKUP(H70,Presupuesto!$B$11:$C$565,2,0)</f>
        <v>EQUIPO DE TRANSPORTE TRACCION Y ELEVACION</v>
      </c>
      <c r="J70" s="98" t="str">
        <f t="shared" si="6"/>
        <v>Posgrado</v>
      </c>
      <c r="K70" s="98" t="s">
        <v>403</v>
      </c>
      <c r="L70" s="98"/>
    </row>
    <row r="71" spans="3:12" x14ac:dyDescent="0.25">
      <c r="C71" s="99" t="s">
        <v>78</v>
      </c>
      <c r="D71" s="148"/>
      <c r="E71" s="100">
        <v>10000</v>
      </c>
      <c r="F71" s="97">
        <f t="shared" si="5"/>
        <v>0</v>
      </c>
      <c r="G71" s="162"/>
      <c r="H71" s="101" t="s">
        <v>1046</v>
      </c>
      <c r="I71" s="101" t="str">
        <f>VLOOKUP(H71,Presupuesto!$B$11:$C$565,2,0)</f>
        <v>APLICACIONES INFORMATICAS</v>
      </c>
      <c r="J71" s="98" t="str">
        <f t="shared" si="6"/>
        <v>Posgrado</v>
      </c>
      <c r="K71" s="98" t="s">
        <v>399</v>
      </c>
      <c r="L71" s="98"/>
    </row>
    <row r="72" spans="3:12" x14ac:dyDescent="0.25">
      <c r="C72" s="109" t="s">
        <v>79</v>
      </c>
      <c r="D72" s="148"/>
      <c r="E72" s="100">
        <v>2000</v>
      </c>
      <c r="F72" s="97">
        <f t="shared" si="5"/>
        <v>0</v>
      </c>
      <c r="G72" s="162"/>
      <c r="H72" s="110" t="s">
        <v>1014</v>
      </c>
      <c r="I72" s="110" t="str">
        <f>VLOOKUP(H72,Presupuesto!$B$11:$C$565,2,0)</f>
        <v>EQUIPO DE COMPUTACION</v>
      </c>
      <c r="J72" s="98" t="str">
        <f t="shared" si="6"/>
        <v>Posgrado</v>
      </c>
      <c r="K72" s="98" t="s">
        <v>395</v>
      </c>
      <c r="L72" s="98"/>
    </row>
    <row r="73" spans="3:12" x14ac:dyDescent="0.25">
      <c r="C73" s="109" t="s">
        <v>1474</v>
      </c>
      <c r="D73" s="148"/>
      <c r="E73" s="100">
        <v>1500</v>
      </c>
      <c r="F73" s="97">
        <f t="shared" si="5"/>
        <v>0</v>
      </c>
      <c r="G73" s="162"/>
      <c r="H73" s="110" t="s">
        <v>946</v>
      </c>
      <c r="I73" s="110" t="str">
        <f>VLOOKUP(H73,Presupuesto!$B$11:$C$565,2,0)</f>
        <v>UTILES Y MATERIALES ELECTRICOS</v>
      </c>
      <c r="J73" s="98" t="str">
        <f t="shared" si="6"/>
        <v>Posgrado</v>
      </c>
      <c r="K73" s="98" t="s">
        <v>395</v>
      </c>
      <c r="L73" s="98"/>
    </row>
    <row r="74" spans="3:12" x14ac:dyDescent="0.25">
      <c r="C74" s="109" t="s">
        <v>80</v>
      </c>
      <c r="D74" s="148"/>
      <c r="E74" s="100">
        <v>1500</v>
      </c>
      <c r="F74" s="97">
        <f t="shared" si="5"/>
        <v>0</v>
      </c>
      <c r="G74" s="162"/>
      <c r="H74" s="110" t="s">
        <v>1014</v>
      </c>
      <c r="I74" s="110" t="str">
        <f>VLOOKUP(H74,Presupuesto!$B$11:$C$565,2,0)</f>
        <v>EQUIPO DE COMPUTACION</v>
      </c>
      <c r="J74" s="98" t="str">
        <f t="shared" si="6"/>
        <v>Posgrado</v>
      </c>
      <c r="K74" s="98" t="s">
        <v>395</v>
      </c>
      <c r="L74" s="98"/>
    </row>
    <row r="75" spans="3:12" x14ac:dyDescent="0.25">
      <c r="C75" s="109" t="s">
        <v>81</v>
      </c>
      <c r="D75" s="148"/>
      <c r="E75" s="100">
        <v>500</v>
      </c>
      <c r="F75" s="97">
        <f t="shared" si="5"/>
        <v>0</v>
      </c>
      <c r="G75" s="162"/>
      <c r="H75" s="110" t="s">
        <v>955</v>
      </c>
      <c r="I75" s="110" t="str">
        <f>VLOOKUP(H75,Presupuesto!$B$11:$C$565,2,0)</f>
        <v>OTROS RESPUESTOS Y ACCESORIOS MENORES</v>
      </c>
      <c r="J75" s="98" t="str">
        <f t="shared" si="6"/>
        <v>Posgrado</v>
      </c>
      <c r="K75" s="98" t="s">
        <v>395</v>
      </c>
      <c r="L75" s="98"/>
    </row>
    <row r="76" spans="3:12" ht="15.75" thickBot="1" x14ac:dyDescent="0.3">
      <c r="C76" s="102" t="s">
        <v>82</v>
      </c>
      <c r="D76" s="156"/>
      <c r="E76" s="104">
        <v>20</v>
      </c>
      <c r="F76" s="105">
        <f t="shared" si="5"/>
        <v>0</v>
      </c>
      <c r="G76" s="159"/>
      <c r="H76" s="106" t="s">
        <v>955</v>
      </c>
      <c r="I76" s="106" t="str">
        <f>VLOOKUP(H76,Presupuesto!$B$11:$C$565,2,0)</f>
        <v>OTROS RESPUESTOS Y ACCESORIOS MENORES</v>
      </c>
      <c r="J76" s="106" t="str">
        <f t="shared" si="6"/>
        <v>Posgrado</v>
      </c>
      <c r="K76" s="122" t="s">
        <v>394</v>
      </c>
      <c r="L76" s="122"/>
    </row>
    <row r="77" spans="3:12" x14ac:dyDescent="0.25">
      <c r="F77" s="93"/>
      <c r="G77" s="76"/>
      <c r="H77" s="76"/>
      <c r="I77" s="76"/>
    </row>
    <row r="78" spans="3:12" ht="15.75" thickBot="1" x14ac:dyDescent="0.3"/>
    <row r="79" spans="3:12" ht="15.75" thickBot="1" x14ac:dyDescent="0.3">
      <c r="C79" s="29" t="s">
        <v>43</v>
      </c>
      <c r="D79" s="108">
        <f>SUM(F86:F99)</f>
        <v>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199" t="s">
        <v>392</v>
      </c>
      <c r="D82" s="366"/>
      <c r="E82" s="93"/>
      <c r="F82" s="93"/>
      <c r="G82" s="93"/>
      <c r="H82" s="76"/>
      <c r="I82" s="76"/>
      <c r="J82" s="76"/>
      <c r="K82" s="112"/>
    </row>
    <row r="83" spans="3:12" ht="18.75" x14ac:dyDescent="0.25">
      <c r="C83" s="208" t="e">
        <f>IFERROR(VLOOKUP(D82,'1. Desarrollo e Innov. Curricu.'!$E:$F,2,FALSE),IFERROR(VLOOKUP(D82,'10. Posgrado'!$E:$F,2,FALSE),IFERROR(VLOOKUP(D82,'3.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Posgrado'!#REF!,2,FALSE),IFERROR(VLOOKUP(D82,'16. Desa. del Sistema Educ.Sup.'!$E:$F,2,FALSE),IFERROR(VLOOKUP(D82,'9. Cultura de Inno. Insti...'!$E:$F,2,FALSE),VLOOKUP(D82,'7. Lo Esencial de la Reforma U.'!$E:$F,2,0))))))))))))))))</f>
        <v>#N/A</v>
      </c>
      <c r="D83" s="31"/>
      <c r="E83" s="93"/>
      <c r="F83" s="93"/>
      <c r="G83" s="93"/>
      <c r="H83" s="76"/>
      <c r="I83" s="76"/>
      <c r="J83" s="76"/>
      <c r="K83" s="112"/>
    </row>
    <row r="84" spans="3:12" x14ac:dyDescent="0.25">
      <c r="F84" s="93"/>
      <c r="G84" s="76"/>
      <c r="H84" s="76"/>
      <c r="I84" s="76"/>
    </row>
    <row r="85" spans="3:12" ht="30.75" thickBot="1" x14ac:dyDescent="0.3">
      <c r="C85" s="146" t="s">
        <v>44</v>
      </c>
      <c r="D85" s="146" t="s">
        <v>55</v>
      </c>
      <c r="E85" s="146" t="s">
        <v>57</v>
      </c>
      <c r="F85" s="147" t="s">
        <v>27</v>
      </c>
      <c r="G85" s="147" t="s">
        <v>131</v>
      </c>
      <c r="H85" s="146" t="s">
        <v>46</v>
      </c>
      <c r="I85" s="146" t="s">
        <v>132</v>
      </c>
      <c r="J85" s="146" t="s">
        <v>410</v>
      </c>
      <c r="K85" s="146" t="s">
        <v>411</v>
      </c>
      <c r="L85" s="146" t="s">
        <v>464</v>
      </c>
    </row>
    <row r="86" spans="3:12" ht="15.75" thickBot="1" x14ac:dyDescent="0.3">
      <c r="C86" s="302" t="s">
        <v>1339</v>
      </c>
      <c r="D86" s="155"/>
      <c r="E86" s="96">
        <f>HLOOKUP($C86,$CB$2:$CE$3,2,0)</f>
        <v>15000</v>
      </c>
      <c r="F86" s="97">
        <f>D86*E86</f>
        <v>0</v>
      </c>
      <c r="G86" s="162"/>
      <c r="H86" s="98" t="s">
        <v>1014</v>
      </c>
      <c r="I86" s="98" t="str">
        <f>VLOOKUP(H86,Presupuesto!$B$11:$C$565,2,0)</f>
        <v>EQUIPO DE COMPUTACION</v>
      </c>
      <c r="J86" s="216" t="s">
        <v>1446</v>
      </c>
      <c r="K86" s="98" t="s">
        <v>394</v>
      </c>
      <c r="L86" s="98"/>
    </row>
    <row r="87" spans="3:12" x14ac:dyDescent="0.25">
      <c r="C87" s="302" t="s">
        <v>1337</v>
      </c>
      <c r="D87" s="148"/>
      <c r="E87" s="96">
        <f>HLOOKUP($C87,$CB$2:$CE$3,2,0)</f>
        <v>35000</v>
      </c>
      <c r="F87" s="97">
        <f>D87*E87</f>
        <v>0</v>
      </c>
      <c r="G87" s="162"/>
      <c r="H87" s="101" t="s">
        <v>1014</v>
      </c>
      <c r="I87" s="101" t="str">
        <f>VLOOKUP(H87,Presupuesto!$B$11:$C$565,2,0)</f>
        <v>EQUIPO DE COMPUTACION</v>
      </c>
      <c r="J87" s="98" t="str">
        <f>$J$86</f>
        <v>Posgrado</v>
      </c>
      <c r="K87" s="98" t="s">
        <v>412</v>
      </c>
      <c r="L87" s="98"/>
    </row>
    <row r="88" spans="3:12" x14ac:dyDescent="0.25">
      <c r="C88" s="99" t="s">
        <v>73</v>
      </c>
      <c r="D88" s="148"/>
      <c r="E88" s="100">
        <v>4000</v>
      </c>
      <c r="F88" s="97">
        <f t="shared" ref="F88:F99" si="7">D88*E88</f>
        <v>0</v>
      </c>
      <c r="G88" s="162"/>
      <c r="H88" s="101" t="s">
        <v>986</v>
      </c>
      <c r="I88" s="101" t="str">
        <f>VLOOKUP(H88,Presupuesto!$B$11:$C$565,2,0)</f>
        <v>EQUIPOS VARIOS DE OFICINA</v>
      </c>
      <c r="J88" s="98" t="str">
        <f t="shared" ref="J88:J99" si="8">$J$86</f>
        <v>Posgrado</v>
      </c>
      <c r="K88" s="98" t="s">
        <v>395</v>
      </c>
      <c r="L88" s="98"/>
    </row>
    <row r="89" spans="3:12" x14ac:dyDescent="0.25">
      <c r="C89" s="99" t="s">
        <v>74</v>
      </c>
      <c r="D89" s="148"/>
      <c r="E89" s="100">
        <v>8000</v>
      </c>
      <c r="F89" s="97">
        <f t="shared" si="7"/>
        <v>0</v>
      </c>
      <c r="G89" s="162"/>
      <c r="H89" s="101" t="s">
        <v>1014</v>
      </c>
      <c r="I89" s="101" t="str">
        <f>VLOOKUP(H89,Presupuesto!$B$11:$C$565,2,0)</f>
        <v>EQUIPO DE COMPUTACION</v>
      </c>
      <c r="J89" s="98" t="str">
        <f t="shared" si="8"/>
        <v>Posgrado</v>
      </c>
      <c r="K89" s="98" t="s">
        <v>395</v>
      </c>
      <c r="L89" s="98"/>
    </row>
    <row r="90" spans="3:12" x14ac:dyDescent="0.25">
      <c r="C90" s="99" t="s">
        <v>75</v>
      </c>
      <c r="D90" s="148"/>
      <c r="E90" s="100">
        <v>5000</v>
      </c>
      <c r="F90" s="97">
        <f t="shared" si="7"/>
        <v>0</v>
      </c>
      <c r="G90" s="162"/>
      <c r="H90" s="101" t="s">
        <v>1014</v>
      </c>
      <c r="I90" s="101" t="str">
        <f>VLOOKUP(H90,Presupuesto!$B$11:$C$565,2,0)</f>
        <v>EQUIPO DE COMPUTACION</v>
      </c>
      <c r="J90" s="98" t="str">
        <f t="shared" si="8"/>
        <v>Posgrado</v>
      </c>
      <c r="K90" s="98" t="s">
        <v>395</v>
      </c>
      <c r="L90" s="98"/>
    </row>
    <row r="91" spans="3:12" x14ac:dyDescent="0.25">
      <c r="C91" s="99" t="s">
        <v>35</v>
      </c>
      <c r="D91" s="148"/>
      <c r="E91" s="100">
        <v>13000</v>
      </c>
      <c r="F91" s="97">
        <f t="shared" si="7"/>
        <v>0</v>
      </c>
      <c r="G91" s="162"/>
      <c r="H91" s="101" t="s">
        <v>1000</v>
      </c>
      <c r="I91" s="101" t="str">
        <f>VLOOKUP(H91,Presupuesto!$B$11:$C$565,2,0)</f>
        <v>EQUIPO DE TRANSPORTE TRACCION Y ELEVACION</v>
      </c>
      <c r="J91" s="98" t="str">
        <f t="shared" si="8"/>
        <v>Posgrado</v>
      </c>
      <c r="K91" s="98" t="s">
        <v>395</v>
      </c>
      <c r="L91" s="98"/>
    </row>
    <row r="92" spans="3:12" x14ac:dyDescent="0.25">
      <c r="C92" s="99" t="s">
        <v>76</v>
      </c>
      <c r="D92" s="148"/>
      <c r="E92" s="100">
        <v>15000</v>
      </c>
      <c r="F92" s="97">
        <f t="shared" si="7"/>
        <v>0</v>
      </c>
      <c r="G92" s="162"/>
      <c r="H92" s="101" t="s">
        <v>1000</v>
      </c>
      <c r="I92" s="101" t="str">
        <f>VLOOKUP(H92,Presupuesto!$B$11:$C$565,2,0)</f>
        <v>EQUIPO DE TRANSPORTE TRACCION Y ELEVACION</v>
      </c>
      <c r="J92" s="98" t="str">
        <f t="shared" si="8"/>
        <v>Posgrado</v>
      </c>
      <c r="K92" s="98" t="s">
        <v>395</v>
      </c>
      <c r="L92" s="98"/>
    </row>
    <row r="93" spans="3:12" x14ac:dyDescent="0.25">
      <c r="C93" s="99" t="s">
        <v>77</v>
      </c>
      <c r="D93" s="148"/>
      <c r="E93" s="100">
        <v>10000</v>
      </c>
      <c r="F93" s="97">
        <f t="shared" si="7"/>
        <v>0</v>
      </c>
      <c r="G93" s="162"/>
      <c r="H93" s="101" t="s">
        <v>1000</v>
      </c>
      <c r="I93" s="101" t="str">
        <f>VLOOKUP(H93,Presupuesto!$B$11:$C$565,2,0)</f>
        <v>EQUIPO DE TRANSPORTE TRACCION Y ELEVACION</v>
      </c>
      <c r="J93" s="98" t="str">
        <f t="shared" si="8"/>
        <v>Posgrado</v>
      </c>
      <c r="K93" s="98" t="s">
        <v>403</v>
      </c>
      <c r="L93" s="98"/>
    </row>
    <row r="94" spans="3:12" x14ac:dyDescent="0.25">
      <c r="C94" s="99" t="s">
        <v>78</v>
      </c>
      <c r="D94" s="148"/>
      <c r="E94" s="100">
        <v>10000</v>
      </c>
      <c r="F94" s="97">
        <f t="shared" si="7"/>
        <v>0</v>
      </c>
      <c r="G94" s="162"/>
      <c r="H94" s="101" t="s">
        <v>1046</v>
      </c>
      <c r="I94" s="101" t="str">
        <f>VLOOKUP(H94,Presupuesto!$B$11:$C$565,2,0)</f>
        <v>APLICACIONES INFORMATICAS</v>
      </c>
      <c r="J94" s="98" t="str">
        <f t="shared" si="8"/>
        <v>Posgrado</v>
      </c>
      <c r="K94" s="98" t="s">
        <v>399</v>
      </c>
      <c r="L94" s="98"/>
    </row>
    <row r="95" spans="3:12" x14ac:dyDescent="0.25">
      <c r="C95" s="109" t="s">
        <v>79</v>
      </c>
      <c r="D95" s="148"/>
      <c r="E95" s="100">
        <v>2000</v>
      </c>
      <c r="F95" s="97">
        <f t="shared" si="7"/>
        <v>0</v>
      </c>
      <c r="G95" s="162"/>
      <c r="H95" s="110" t="s">
        <v>1014</v>
      </c>
      <c r="I95" s="110" t="str">
        <f>VLOOKUP(H95,Presupuesto!$B$11:$C$565,2,0)</f>
        <v>EQUIPO DE COMPUTACION</v>
      </c>
      <c r="J95" s="98" t="str">
        <f t="shared" si="8"/>
        <v>Posgrado</v>
      </c>
      <c r="K95" s="98" t="s">
        <v>395</v>
      </c>
      <c r="L95" s="98"/>
    </row>
    <row r="96" spans="3:12" x14ac:dyDescent="0.25">
      <c r="C96" s="109" t="s">
        <v>1474</v>
      </c>
      <c r="D96" s="148"/>
      <c r="E96" s="100">
        <v>1500</v>
      </c>
      <c r="F96" s="97">
        <f t="shared" si="7"/>
        <v>0</v>
      </c>
      <c r="G96" s="162"/>
      <c r="H96" s="110" t="s">
        <v>946</v>
      </c>
      <c r="I96" s="110" t="str">
        <f>VLOOKUP(H96,Presupuesto!$B$11:$C$565,2,0)</f>
        <v>UTILES Y MATERIALES ELECTRICOS</v>
      </c>
      <c r="J96" s="98" t="str">
        <f t="shared" si="8"/>
        <v>Posgrado</v>
      </c>
      <c r="K96" s="98" t="s">
        <v>395</v>
      </c>
      <c r="L96" s="98"/>
    </row>
    <row r="97" spans="3:12" x14ac:dyDescent="0.25">
      <c r="C97" s="109" t="s">
        <v>80</v>
      </c>
      <c r="D97" s="148"/>
      <c r="E97" s="100">
        <v>1500</v>
      </c>
      <c r="F97" s="97">
        <f t="shared" si="7"/>
        <v>0</v>
      </c>
      <c r="G97" s="162"/>
      <c r="H97" s="110" t="s">
        <v>1014</v>
      </c>
      <c r="I97" s="110" t="str">
        <f>VLOOKUP(H97,Presupuesto!$B$11:$C$565,2,0)</f>
        <v>EQUIPO DE COMPUTACION</v>
      </c>
      <c r="J97" s="98" t="str">
        <f t="shared" si="8"/>
        <v>Posgrado</v>
      </c>
      <c r="K97" s="98" t="s">
        <v>395</v>
      </c>
      <c r="L97" s="98"/>
    </row>
    <row r="98" spans="3:12" x14ac:dyDescent="0.25">
      <c r="C98" s="109" t="s">
        <v>81</v>
      </c>
      <c r="D98" s="148"/>
      <c r="E98" s="100">
        <v>500</v>
      </c>
      <c r="F98" s="97">
        <f t="shared" si="7"/>
        <v>0</v>
      </c>
      <c r="G98" s="162"/>
      <c r="H98" s="110" t="s">
        <v>955</v>
      </c>
      <c r="I98" s="110" t="str">
        <f>VLOOKUP(H98,Presupuesto!$B$11:$C$565,2,0)</f>
        <v>OTROS RESPUESTOS Y ACCESORIOS MENORES</v>
      </c>
      <c r="J98" s="98" t="str">
        <f t="shared" si="8"/>
        <v>Posgrado</v>
      </c>
      <c r="K98" s="98" t="s">
        <v>395</v>
      </c>
      <c r="L98" s="98"/>
    </row>
    <row r="99" spans="3:12" ht="15.75" thickBot="1" x14ac:dyDescent="0.3">
      <c r="C99" s="102" t="s">
        <v>82</v>
      </c>
      <c r="D99" s="156"/>
      <c r="E99" s="104">
        <v>20</v>
      </c>
      <c r="F99" s="105">
        <f t="shared" si="7"/>
        <v>0</v>
      </c>
      <c r="G99" s="159"/>
      <c r="H99" s="106" t="s">
        <v>955</v>
      </c>
      <c r="I99" s="106" t="str">
        <f>VLOOKUP(H99,Presupuesto!$B$11:$C$565,2,0)</f>
        <v>OTROS RESPUESTOS Y ACCESORIOS MENORES</v>
      </c>
      <c r="J99" s="106" t="str">
        <f t="shared" si="8"/>
        <v>Posgrado</v>
      </c>
      <c r="K99" s="122" t="s">
        <v>394</v>
      </c>
      <c r="L99" s="122"/>
    </row>
    <row r="101" spans="3:12" ht="15.75" thickBot="1" x14ac:dyDescent="0.3"/>
    <row r="102" spans="3:12" ht="15.75" thickBot="1" x14ac:dyDescent="0.3">
      <c r="C102" s="29" t="s">
        <v>43</v>
      </c>
      <c r="D102" s="108">
        <f>SUM(F109:F122)</f>
        <v>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199" t="s">
        <v>392</v>
      </c>
      <c r="D105" s="366"/>
      <c r="E105" s="93"/>
      <c r="F105" s="93"/>
      <c r="G105" s="93"/>
      <c r="H105" s="76"/>
      <c r="I105" s="76"/>
      <c r="J105" s="76"/>
      <c r="K105" s="112"/>
    </row>
    <row r="106" spans="3:12" ht="18.75" x14ac:dyDescent="0.25">
      <c r="C106" s="208" t="e">
        <f>IFERROR(VLOOKUP(D105,'1. Desarrollo e Innov. Curricu.'!$E:$F,2,FALSE),IFERROR(VLOOKUP(D105,'10. Posgrado'!$E:$F,2,FALSE),IFERROR(VLOOKUP(D105,'3.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Posgrado'!#REF!,2,FALSE),IFERROR(VLOOKUP(D105,'16. Desa. del Sistema Educ.Sup.'!$E:$F,2,FALSE),IFERROR(VLOOKUP(D105,'9. Cultura de Inno. Insti...'!$E:$F,2,FALSE),VLOOKUP(D105,'7. Lo Esencial de la Reforma U.'!$E:$F,2,0))))))))))))))))</f>
        <v>#N/A</v>
      </c>
      <c r="D106" s="31"/>
      <c r="E106" s="93"/>
      <c r="F106" s="93"/>
      <c r="G106" s="93"/>
      <c r="H106" s="76"/>
      <c r="I106" s="76"/>
      <c r="J106" s="76"/>
      <c r="K106" s="112"/>
    </row>
    <row r="107" spans="3:12" x14ac:dyDescent="0.25">
      <c r="F107" s="93"/>
      <c r="G107" s="76"/>
      <c r="H107" s="76"/>
      <c r="I107" s="76"/>
    </row>
    <row r="108" spans="3:12" ht="30.75" thickBot="1" x14ac:dyDescent="0.3">
      <c r="C108" s="146" t="s">
        <v>44</v>
      </c>
      <c r="D108" s="146" t="s">
        <v>55</v>
      </c>
      <c r="E108" s="146" t="s">
        <v>57</v>
      </c>
      <c r="F108" s="147" t="s">
        <v>27</v>
      </c>
      <c r="G108" s="147" t="s">
        <v>131</v>
      </c>
      <c r="H108" s="146" t="s">
        <v>46</v>
      </c>
      <c r="I108" s="146" t="s">
        <v>132</v>
      </c>
      <c r="J108" s="146" t="s">
        <v>410</v>
      </c>
      <c r="K108" s="146" t="s">
        <v>411</v>
      </c>
      <c r="L108" s="146" t="s">
        <v>464</v>
      </c>
    </row>
    <row r="109" spans="3:12" ht="15.75" thickBot="1" x14ac:dyDescent="0.3">
      <c r="C109" s="302" t="s">
        <v>1339</v>
      </c>
      <c r="D109" s="155"/>
      <c r="E109" s="96">
        <f>HLOOKUP($C109,$CB$2:$CE$3,2,0)</f>
        <v>15000</v>
      </c>
      <c r="F109" s="97">
        <f>D109*E109</f>
        <v>0</v>
      </c>
      <c r="G109" s="162"/>
      <c r="H109" s="98" t="s">
        <v>1014</v>
      </c>
      <c r="I109" s="98" t="str">
        <f>VLOOKUP(H109,Presupuesto!$B$11:$C$565,2,0)</f>
        <v>EQUIPO DE COMPUTACION</v>
      </c>
      <c r="J109" s="216" t="s">
        <v>1509</v>
      </c>
      <c r="K109" s="98" t="s">
        <v>394</v>
      </c>
      <c r="L109" s="98"/>
    </row>
    <row r="110" spans="3:12" x14ac:dyDescent="0.25">
      <c r="C110" s="302" t="s">
        <v>1337</v>
      </c>
      <c r="D110" s="148"/>
      <c r="E110" s="96">
        <f>HLOOKUP($C110,$CB$2:$CE$3,2,0)</f>
        <v>35000</v>
      </c>
      <c r="F110" s="97">
        <f>D110*E110</f>
        <v>0</v>
      </c>
      <c r="G110" s="162"/>
      <c r="H110" s="101" t="s">
        <v>1014</v>
      </c>
      <c r="I110" s="101" t="str">
        <f>VLOOKUP(H110,Presupuesto!$B$11:$C$565,2,0)</f>
        <v>EQUIPO DE COMPUTACION</v>
      </c>
      <c r="J110" s="98" t="str">
        <f>$J$109</f>
        <v>Gestión Tecnologías de Información y Comunicación</v>
      </c>
      <c r="K110" s="98" t="s">
        <v>412</v>
      </c>
      <c r="L110" s="98"/>
    </row>
    <row r="111" spans="3:12" x14ac:dyDescent="0.25">
      <c r="C111" s="99" t="s">
        <v>73</v>
      </c>
      <c r="D111" s="148"/>
      <c r="E111" s="100">
        <v>4000</v>
      </c>
      <c r="F111" s="97">
        <f t="shared" ref="F111:F122" si="9">D111*E111</f>
        <v>0</v>
      </c>
      <c r="G111" s="162"/>
      <c r="H111" s="101" t="s">
        <v>986</v>
      </c>
      <c r="I111" s="101" t="str">
        <f>VLOOKUP(H111,Presupuesto!$B$11:$C$565,2,0)</f>
        <v>EQUIPOS VARIOS DE OFICINA</v>
      </c>
      <c r="J111" s="98" t="str">
        <f t="shared" ref="J111:J122" si="10">$J$109</f>
        <v>Gestión Tecnologías de Información y Comunicación</v>
      </c>
      <c r="K111" s="98" t="s">
        <v>395</v>
      </c>
      <c r="L111" s="98"/>
    </row>
    <row r="112" spans="3:12" x14ac:dyDescent="0.25">
      <c r="C112" s="99" t="s">
        <v>74</v>
      </c>
      <c r="D112" s="148"/>
      <c r="E112" s="100">
        <v>8000</v>
      </c>
      <c r="F112" s="97">
        <f t="shared" si="9"/>
        <v>0</v>
      </c>
      <c r="G112" s="162"/>
      <c r="H112" s="101" t="s">
        <v>1014</v>
      </c>
      <c r="I112" s="101" t="str">
        <f>VLOOKUP(H112,Presupuesto!$B$11:$C$565,2,0)</f>
        <v>EQUIPO DE COMPUTACION</v>
      </c>
      <c r="J112" s="98" t="str">
        <f t="shared" si="10"/>
        <v>Gestión Tecnologías de Información y Comunicación</v>
      </c>
      <c r="K112" s="98" t="s">
        <v>395</v>
      </c>
      <c r="L112" s="98"/>
    </row>
    <row r="113" spans="3:12" x14ac:dyDescent="0.25">
      <c r="C113" s="99" t="s">
        <v>75</v>
      </c>
      <c r="D113" s="148"/>
      <c r="E113" s="100">
        <v>5000</v>
      </c>
      <c r="F113" s="97">
        <f t="shared" si="9"/>
        <v>0</v>
      </c>
      <c r="G113" s="162"/>
      <c r="H113" s="101" t="s">
        <v>1014</v>
      </c>
      <c r="I113" s="101" t="str">
        <f>VLOOKUP(H113,Presupuesto!$B$11:$C$565,2,0)</f>
        <v>EQUIPO DE COMPUTACION</v>
      </c>
      <c r="J113" s="98" t="str">
        <f t="shared" si="10"/>
        <v>Gestión Tecnologías de Información y Comunicación</v>
      </c>
      <c r="K113" s="98" t="s">
        <v>395</v>
      </c>
      <c r="L113" s="98"/>
    </row>
    <row r="114" spans="3:12" x14ac:dyDescent="0.25">
      <c r="C114" s="99" t="s">
        <v>35</v>
      </c>
      <c r="D114" s="148"/>
      <c r="E114" s="100">
        <v>13000</v>
      </c>
      <c r="F114" s="97">
        <f t="shared" si="9"/>
        <v>0</v>
      </c>
      <c r="G114" s="162"/>
      <c r="H114" s="101" t="s">
        <v>1000</v>
      </c>
      <c r="I114" s="101" t="str">
        <f>VLOOKUP(H114,Presupuesto!$B$11:$C$565,2,0)</f>
        <v>EQUIPO DE TRANSPORTE TRACCION Y ELEVACION</v>
      </c>
      <c r="J114" s="98" t="str">
        <f t="shared" si="10"/>
        <v>Gestión Tecnologías de Información y Comunicación</v>
      </c>
      <c r="K114" s="98" t="s">
        <v>395</v>
      </c>
      <c r="L114" s="98"/>
    </row>
    <row r="115" spans="3:12" x14ac:dyDescent="0.25">
      <c r="C115" s="99" t="s">
        <v>76</v>
      </c>
      <c r="D115" s="148"/>
      <c r="E115" s="100">
        <v>15000</v>
      </c>
      <c r="F115" s="97">
        <f t="shared" si="9"/>
        <v>0</v>
      </c>
      <c r="G115" s="162"/>
      <c r="H115" s="101" t="s">
        <v>1000</v>
      </c>
      <c r="I115" s="101" t="str">
        <f>VLOOKUP(H115,Presupuesto!$B$11:$C$565,2,0)</f>
        <v>EQUIPO DE TRANSPORTE TRACCION Y ELEVACION</v>
      </c>
      <c r="J115" s="98" t="str">
        <f t="shared" si="10"/>
        <v>Gestión Tecnologías de Información y Comunicación</v>
      </c>
      <c r="K115" s="98" t="s">
        <v>395</v>
      </c>
      <c r="L115" s="98"/>
    </row>
    <row r="116" spans="3:12" x14ac:dyDescent="0.25">
      <c r="C116" s="99" t="s">
        <v>77</v>
      </c>
      <c r="D116" s="148"/>
      <c r="E116" s="100">
        <v>10000</v>
      </c>
      <c r="F116" s="97">
        <f t="shared" si="9"/>
        <v>0</v>
      </c>
      <c r="G116" s="162"/>
      <c r="H116" s="101" t="s">
        <v>1000</v>
      </c>
      <c r="I116" s="101" t="str">
        <f>VLOOKUP(H116,Presupuesto!$B$11:$C$565,2,0)</f>
        <v>EQUIPO DE TRANSPORTE TRACCION Y ELEVACION</v>
      </c>
      <c r="J116" s="98" t="str">
        <f t="shared" si="10"/>
        <v>Gestión Tecnologías de Información y Comunicación</v>
      </c>
      <c r="K116" s="98" t="s">
        <v>403</v>
      </c>
      <c r="L116" s="98"/>
    </row>
    <row r="117" spans="3:12" x14ac:dyDescent="0.25">
      <c r="C117" s="99" t="s">
        <v>78</v>
      </c>
      <c r="D117" s="148"/>
      <c r="E117" s="100">
        <v>10000</v>
      </c>
      <c r="F117" s="97">
        <f t="shared" si="9"/>
        <v>0</v>
      </c>
      <c r="G117" s="162"/>
      <c r="H117" s="101" t="s">
        <v>1046</v>
      </c>
      <c r="I117" s="101" t="str">
        <f>VLOOKUP(H117,Presupuesto!$B$11:$C$565,2,0)</f>
        <v>APLICACIONES INFORMATICAS</v>
      </c>
      <c r="J117" s="98" t="str">
        <f t="shared" si="10"/>
        <v>Gestión Tecnologías de Información y Comunicación</v>
      </c>
      <c r="K117" s="98" t="s">
        <v>399</v>
      </c>
      <c r="L117" s="98"/>
    </row>
    <row r="118" spans="3:12" x14ac:dyDescent="0.25">
      <c r="C118" s="109" t="s">
        <v>79</v>
      </c>
      <c r="D118" s="148"/>
      <c r="E118" s="100">
        <v>2000</v>
      </c>
      <c r="F118" s="97">
        <f t="shared" si="9"/>
        <v>0</v>
      </c>
      <c r="G118" s="162"/>
      <c r="H118" s="110" t="s">
        <v>1014</v>
      </c>
      <c r="I118" s="110" t="str">
        <f>VLOOKUP(H118,Presupuesto!$B$11:$C$565,2,0)</f>
        <v>EQUIPO DE COMPUTACION</v>
      </c>
      <c r="J118" s="98" t="str">
        <f t="shared" si="10"/>
        <v>Gestión Tecnologías de Información y Comunicación</v>
      </c>
      <c r="K118" s="98" t="s">
        <v>395</v>
      </c>
      <c r="L118" s="98"/>
    </row>
    <row r="119" spans="3:12" x14ac:dyDescent="0.25">
      <c r="C119" s="109" t="s">
        <v>1474</v>
      </c>
      <c r="D119" s="148"/>
      <c r="E119" s="100">
        <v>1500</v>
      </c>
      <c r="F119" s="97">
        <f t="shared" si="9"/>
        <v>0</v>
      </c>
      <c r="G119" s="162"/>
      <c r="H119" s="110" t="s">
        <v>946</v>
      </c>
      <c r="I119" s="110" t="str">
        <f>VLOOKUP(H119,Presupuesto!$B$11:$C$565,2,0)</f>
        <v>UTILES Y MATERIALES ELECTRICOS</v>
      </c>
      <c r="J119" s="98" t="str">
        <f t="shared" si="10"/>
        <v>Gestión Tecnologías de Información y Comunicación</v>
      </c>
      <c r="K119" s="98" t="s">
        <v>395</v>
      </c>
      <c r="L119" s="98"/>
    </row>
    <row r="120" spans="3:12" x14ac:dyDescent="0.25">
      <c r="C120" s="109" t="s">
        <v>80</v>
      </c>
      <c r="D120" s="148"/>
      <c r="E120" s="100">
        <v>1500</v>
      </c>
      <c r="F120" s="97">
        <f t="shared" si="9"/>
        <v>0</v>
      </c>
      <c r="G120" s="162"/>
      <c r="H120" s="110" t="s">
        <v>1014</v>
      </c>
      <c r="I120" s="110" t="str">
        <f>VLOOKUP(H120,Presupuesto!$B$11:$C$565,2,0)</f>
        <v>EQUIPO DE COMPUTACION</v>
      </c>
      <c r="J120" s="98" t="str">
        <f t="shared" si="10"/>
        <v>Gestión Tecnologías de Información y Comunicación</v>
      </c>
      <c r="K120" s="98" t="s">
        <v>395</v>
      </c>
      <c r="L120" s="98"/>
    </row>
    <row r="121" spans="3:12" x14ac:dyDescent="0.25">
      <c r="C121" s="109" t="s">
        <v>81</v>
      </c>
      <c r="D121" s="148"/>
      <c r="E121" s="100">
        <v>500</v>
      </c>
      <c r="F121" s="97">
        <f t="shared" si="9"/>
        <v>0</v>
      </c>
      <c r="G121" s="162"/>
      <c r="H121" s="110" t="s">
        <v>955</v>
      </c>
      <c r="I121" s="110" t="str">
        <f>VLOOKUP(H121,Presupuesto!$B$11:$C$565,2,0)</f>
        <v>OTROS RESPUESTOS Y ACCESORIOS MENORES</v>
      </c>
      <c r="J121" s="98" t="str">
        <f t="shared" si="10"/>
        <v>Gestión Tecnologías de Información y Comunicación</v>
      </c>
      <c r="K121" s="98" t="s">
        <v>395</v>
      </c>
      <c r="L121" s="98"/>
    </row>
    <row r="122" spans="3:12" ht="15.75" thickBot="1" x14ac:dyDescent="0.3">
      <c r="C122" s="102" t="s">
        <v>82</v>
      </c>
      <c r="D122" s="156"/>
      <c r="E122" s="104">
        <v>20</v>
      </c>
      <c r="F122" s="105">
        <f t="shared" si="9"/>
        <v>0</v>
      </c>
      <c r="G122" s="159"/>
      <c r="H122" s="106" t="s">
        <v>955</v>
      </c>
      <c r="I122" s="106" t="str">
        <f>VLOOKUP(H122,Presupuesto!$B$11:$C$565,2,0)</f>
        <v>OTROS RESPUESTOS Y ACCESORIOS MENORES</v>
      </c>
      <c r="J122" s="106" t="str">
        <f t="shared" si="10"/>
        <v>Gestión Tecnologías de Información y Comunicación</v>
      </c>
      <c r="K122" s="122" t="s">
        <v>394</v>
      </c>
      <c r="L122" s="122"/>
    </row>
    <row r="123" spans="3:12" x14ac:dyDescent="0.25">
      <c r="F123" s="93"/>
      <c r="G123" s="76"/>
      <c r="H123" s="76"/>
      <c r="I123" s="76"/>
    </row>
    <row r="124" spans="3:12" ht="15.75" thickBot="1" x14ac:dyDescent="0.3"/>
    <row r="125" spans="3:12" ht="15.75" thickBot="1" x14ac:dyDescent="0.3">
      <c r="C125" s="29" t="s">
        <v>43</v>
      </c>
      <c r="D125" s="108">
        <f>SUM(F132:F145)</f>
        <v>0</v>
      </c>
      <c r="F125" s="70"/>
      <c r="G125" s="79"/>
      <c r="H125" s="70"/>
      <c r="I125" s="70"/>
    </row>
    <row r="126" spans="3:12" x14ac:dyDescent="0.25">
      <c r="C126" s="70"/>
      <c r="D126" s="31"/>
      <c r="E126" s="93"/>
      <c r="F126" s="93"/>
      <c r="G126" s="93"/>
      <c r="H126" s="76"/>
      <c r="I126" s="76"/>
      <c r="J126" s="76"/>
      <c r="K126" s="112"/>
    </row>
    <row r="127" spans="3:12" x14ac:dyDescent="0.25">
      <c r="C127" s="70"/>
      <c r="D127" s="31"/>
      <c r="E127" s="93"/>
      <c r="F127" s="93"/>
      <c r="G127" s="93"/>
      <c r="H127" s="76"/>
      <c r="I127" s="76"/>
      <c r="J127" s="76"/>
      <c r="K127" s="112"/>
    </row>
    <row r="128" spans="3:12" ht="15.75" x14ac:dyDescent="0.25">
      <c r="C128" s="199" t="s">
        <v>392</v>
      </c>
      <c r="D128" s="366"/>
      <c r="E128" s="93"/>
      <c r="F128" s="93"/>
      <c r="G128" s="93"/>
      <c r="H128" s="76"/>
      <c r="I128" s="76"/>
      <c r="J128" s="76"/>
      <c r="K128" s="112"/>
    </row>
    <row r="129" spans="3:12" ht="18.75" x14ac:dyDescent="0.25">
      <c r="C129" s="208" t="e">
        <f>IFERROR(VLOOKUP(D128,'1. Desarrollo e Innov. Curricu.'!$E:$F,2,FALSE),IFERROR(VLOOKUP(D128,'10. Posgrado'!$E:$F,2,FALSE),IFERROR(VLOOKUP(D128,'3.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Posgrado'!#REF!,2,FALSE),IFERROR(VLOOKUP(D128,'16. Desa. del Sistema Educ.Sup.'!$E:$F,2,FALSE),IFERROR(VLOOKUP(D128,'9. Cultura de Inno. Insti...'!$E:$F,2,FALSE),VLOOKUP(D128,'7. Lo Esencial de la Reforma U.'!$E:$F,2,0))))))))))))))))</f>
        <v>#N/A</v>
      </c>
      <c r="D129" s="31"/>
      <c r="E129" s="93"/>
      <c r="F129" s="93"/>
      <c r="G129" s="93"/>
      <c r="H129" s="76"/>
      <c r="I129" s="76"/>
      <c r="J129" s="76"/>
      <c r="K129" s="112"/>
    </row>
    <row r="130" spans="3:12" x14ac:dyDescent="0.25">
      <c r="F130" s="93"/>
      <c r="G130" s="76"/>
      <c r="H130" s="76"/>
      <c r="I130" s="76"/>
    </row>
    <row r="131" spans="3:12" ht="30.75" thickBot="1" x14ac:dyDescent="0.3">
      <c r="C131" s="146" t="s">
        <v>44</v>
      </c>
      <c r="D131" s="146" t="s">
        <v>55</v>
      </c>
      <c r="E131" s="146" t="s">
        <v>57</v>
      </c>
      <c r="F131" s="147" t="s">
        <v>27</v>
      </c>
      <c r="G131" s="147" t="s">
        <v>131</v>
      </c>
      <c r="H131" s="146" t="s">
        <v>46</v>
      </c>
      <c r="I131" s="146" t="s">
        <v>132</v>
      </c>
      <c r="J131" s="146" t="s">
        <v>410</v>
      </c>
      <c r="K131" s="146" t="s">
        <v>411</v>
      </c>
      <c r="L131" s="146" t="s">
        <v>464</v>
      </c>
    </row>
    <row r="132" spans="3:12" ht="15.75" thickBot="1" x14ac:dyDescent="0.3">
      <c r="C132" s="302" t="s">
        <v>1339</v>
      </c>
      <c r="D132" s="155"/>
      <c r="E132" s="96">
        <f>HLOOKUP($C132,$CB$2:$CE$3,2,0)</f>
        <v>15000</v>
      </c>
      <c r="F132" s="97">
        <f>D132*E132</f>
        <v>0</v>
      </c>
      <c r="G132" s="162"/>
      <c r="H132" s="98" t="s">
        <v>1014</v>
      </c>
      <c r="I132" s="98" t="str">
        <f>VLOOKUP(H132,Presupuesto!$B$11:$C$565,2,0)</f>
        <v>EQUIPO DE COMPUTACION</v>
      </c>
      <c r="J132" s="216" t="s">
        <v>1446</v>
      </c>
      <c r="K132" s="98" t="s">
        <v>394</v>
      </c>
      <c r="L132" s="98"/>
    </row>
    <row r="133" spans="3:12" x14ac:dyDescent="0.25">
      <c r="C133" s="302" t="s">
        <v>1337</v>
      </c>
      <c r="D133" s="148"/>
      <c r="E133" s="96">
        <f>HLOOKUP($C133,$CB$2:$CE$3,2,0)</f>
        <v>35000</v>
      </c>
      <c r="F133" s="97">
        <f>D133*E133</f>
        <v>0</v>
      </c>
      <c r="G133" s="162"/>
      <c r="H133" s="101" t="s">
        <v>1014</v>
      </c>
      <c r="I133" s="101" t="str">
        <f>VLOOKUP(H133,Presupuesto!$B$11:$C$565,2,0)</f>
        <v>EQUIPO DE COMPUTACION</v>
      </c>
      <c r="J133" s="98" t="str">
        <f>$J$132</f>
        <v>Posgrado</v>
      </c>
      <c r="K133" s="98" t="s">
        <v>412</v>
      </c>
      <c r="L133" s="98"/>
    </row>
    <row r="134" spans="3:12" x14ac:dyDescent="0.25">
      <c r="C134" s="99" t="s">
        <v>73</v>
      </c>
      <c r="D134" s="148"/>
      <c r="E134" s="100">
        <v>4000</v>
      </c>
      <c r="F134" s="97">
        <f t="shared" ref="F134:F145" si="11">D134*E134</f>
        <v>0</v>
      </c>
      <c r="G134" s="162"/>
      <c r="H134" s="101" t="s">
        <v>986</v>
      </c>
      <c r="I134" s="101" t="str">
        <f>VLOOKUP(H134,Presupuesto!$B$11:$C$565,2,0)</f>
        <v>EQUIPOS VARIOS DE OFICINA</v>
      </c>
      <c r="J134" s="98" t="str">
        <f t="shared" ref="J134:J144" si="12">$J$132</f>
        <v>Posgrado</v>
      </c>
      <c r="K134" s="98" t="s">
        <v>395</v>
      </c>
      <c r="L134" s="98"/>
    </row>
    <row r="135" spans="3:12" x14ac:dyDescent="0.25">
      <c r="C135" s="99" t="s">
        <v>74</v>
      </c>
      <c r="D135" s="148"/>
      <c r="E135" s="100">
        <v>8000</v>
      </c>
      <c r="F135" s="97">
        <f t="shared" si="11"/>
        <v>0</v>
      </c>
      <c r="G135" s="162"/>
      <c r="H135" s="101" t="s">
        <v>1014</v>
      </c>
      <c r="I135" s="101" t="str">
        <f>VLOOKUP(H135,Presupuesto!$B$11:$C$565,2,0)</f>
        <v>EQUIPO DE COMPUTACION</v>
      </c>
      <c r="J135" s="98" t="str">
        <f t="shared" si="12"/>
        <v>Posgrado</v>
      </c>
      <c r="K135" s="98" t="s">
        <v>395</v>
      </c>
      <c r="L135" s="98"/>
    </row>
    <row r="136" spans="3:12" x14ac:dyDescent="0.25">
      <c r="C136" s="99" t="s">
        <v>75</v>
      </c>
      <c r="D136" s="148"/>
      <c r="E136" s="100">
        <v>5000</v>
      </c>
      <c r="F136" s="97">
        <f t="shared" si="11"/>
        <v>0</v>
      </c>
      <c r="G136" s="162"/>
      <c r="H136" s="101" t="s">
        <v>1014</v>
      </c>
      <c r="I136" s="101" t="str">
        <f>VLOOKUP(H136,Presupuesto!$B$11:$C$565,2,0)</f>
        <v>EQUIPO DE COMPUTACION</v>
      </c>
      <c r="J136" s="98" t="str">
        <f t="shared" si="12"/>
        <v>Posgrado</v>
      </c>
      <c r="K136" s="98" t="s">
        <v>395</v>
      </c>
      <c r="L136" s="98"/>
    </row>
    <row r="137" spans="3:12" x14ac:dyDescent="0.25">
      <c r="C137" s="99" t="s">
        <v>35</v>
      </c>
      <c r="D137" s="148"/>
      <c r="E137" s="100">
        <v>13000</v>
      </c>
      <c r="F137" s="97">
        <f t="shared" si="11"/>
        <v>0</v>
      </c>
      <c r="G137" s="162"/>
      <c r="H137" s="101" t="s">
        <v>1000</v>
      </c>
      <c r="I137" s="101" t="str">
        <f>VLOOKUP(H137,Presupuesto!$B$11:$C$565,2,0)</f>
        <v>EQUIPO DE TRANSPORTE TRACCION Y ELEVACION</v>
      </c>
      <c r="J137" s="98" t="str">
        <f t="shared" si="12"/>
        <v>Posgrado</v>
      </c>
      <c r="K137" s="98" t="s">
        <v>395</v>
      </c>
      <c r="L137" s="98"/>
    </row>
    <row r="138" spans="3:12" x14ac:dyDescent="0.25">
      <c r="C138" s="99" t="s">
        <v>76</v>
      </c>
      <c r="D138" s="148"/>
      <c r="E138" s="100">
        <v>15000</v>
      </c>
      <c r="F138" s="97">
        <f t="shared" si="11"/>
        <v>0</v>
      </c>
      <c r="G138" s="162"/>
      <c r="H138" s="101" t="s">
        <v>1000</v>
      </c>
      <c r="I138" s="101" t="str">
        <f>VLOOKUP(H138,Presupuesto!$B$11:$C$565,2,0)</f>
        <v>EQUIPO DE TRANSPORTE TRACCION Y ELEVACION</v>
      </c>
      <c r="J138" s="98" t="str">
        <f t="shared" si="12"/>
        <v>Posgrado</v>
      </c>
      <c r="K138" s="98" t="s">
        <v>395</v>
      </c>
      <c r="L138" s="98"/>
    </row>
    <row r="139" spans="3:12" x14ac:dyDescent="0.25">
      <c r="C139" s="99" t="s">
        <v>77</v>
      </c>
      <c r="D139" s="148"/>
      <c r="E139" s="100">
        <v>10000</v>
      </c>
      <c r="F139" s="97">
        <f t="shared" si="11"/>
        <v>0</v>
      </c>
      <c r="G139" s="162"/>
      <c r="H139" s="101" t="s">
        <v>1000</v>
      </c>
      <c r="I139" s="101" t="str">
        <f>VLOOKUP(H139,Presupuesto!$B$11:$C$565,2,0)</f>
        <v>EQUIPO DE TRANSPORTE TRACCION Y ELEVACION</v>
      </c>
      <c r="J139" s="98" t="str">
        <f t="shared" si="12"/>
        <v>Posgrado</v>
      </c>
      <c r="K139" s="98" t="s">
        <v>403</v>
      </c>
      <c r="L139" s="98"/>
    </row>
    <row r="140" spans="3:12" x14ac:dyDescent="0.25">
      <c r="C140" s="99" t="s">
        <v>78</v>
      </c>
      <c r="D140" s="148"/>
      <c r="E140" s="100">
        <v>10000</v>
      </c>
      <c r="F140" s="97">
        <f t="shared" si="11"/>
        <v>0</v>
      </c>
      <c r="G140" s="162"/>
      <c r="H140" s="101" t="s">
        <v>1046</v>
      </c>
      <c r="I140" s="101" t="str">
        <f>VLOOKUP(H140,Presupuesto!$B$11:$C$565,2,0)</f>
        <v>APLICACIONES INFORMATICAS</v>
      </c>
      <c r="J140" s="98" t="str">
        <f t="shared" si="12"/>
        <v>Posgrado</v>
      </c>
      <c r="K140" s="98" t="s">
        <v>399</v>
      </c>
      <c r="L140" s="98"/>
    </row>
    <row r="141" spans="3:12" x14ac:dyDescent="0.25">
      <c r="C141" s="109" t="s">
        <v>79</v>
      </c>
      <c r="D141" s="148"/>
      <c r="E141" s="100">
        <v>2000</v>
      </c>
      <c r="F141" s="97">
        <f t="shared" si="11"/>
        <v>0</v>
      </c>
      <c r="G141" s="162"/>
      <c r="H141" s="110" t="s">
        <v>1014</v>
      </c>
      <c r="I141" s="110" t="str">
        <f>VLOOKUP(H141,Presupuesto!$B$11:$C$565,2,0)</f>
        <v>EQUIPO DE COMPUTACION</v>
      </c>
      <c r="J141" s="98" t="str">
        <f t="shared" si="12"/>
        <v>Posgrado</v>
      </c>
      <c r="K141" s="98" t="s">
        <v>395</v>
      </c>
      <c r="L141" s="98"/>
    </row>
    <row r="142" spans="3:12" x14ac:dyDescent="0.25">
      <c r="C142" s="109" t="s">
        <v>1474</v>
      </c>
      <c r="D142" s="148"/>
      <c r="E142" s="100">
        <v>1500</v>
      </c>
      <c r="F142" s="97">
        <f t="shared" si="11"/>
        <v>0</v>
      </c>
      <c r="G142" s="162"/>
      <c r="H142" s="110" t="s">
        <v>946</v>
      </c>
      <c r="I142" s="110" t="str">
        <f>VLOOKUP(H142,Presupuesto!$B$11:$C$565,2,0)</f>
        <v>UTILES Y MATERIALES ELECTRICOS</v>
      </c>
      <c r="J142" s="98" t="str">
        <f t="shared" si="12"/>
        <v>Posgrado</v>
      </c>
      <c r="K142" s="98" t="s">
        <v>395</v>
      </c>
      <c r="L142" s="98"/>
    </row>
    <row r="143" spans="3:12" x14ac:dyDescent="0.25">
      <c r="C143" s="109" t="s">
        <v>80</v>
      </c>
      <c r="D143" s="148"/>
      <c r="E143" s="100">
        <v>1500</v>
      </c>
      <c r="F143" s="97">
        <f t="shared" si="11"/>
        <v>0</v>
      </c>
      <c r="G143" s="162"/>
      <c r="H143" s="110" t="s">
        <v>1014</v>
      </c>
      <c r="I143" s="110" t="str">
        <f>VLOOKUP(H143,Presupuesto!$B$11:$C$565,2,0)</f>
        <v>EQUIPO DE COMPUTACION</v>
      </c>
      <c r="J143" s="98" t="str">
        <f t="shared" si="12"/>
        <v>Posgrado</v>
      </c>
      <c r="K143" s="98" t="s">
        <v>395</v>
      </c>
      <c r="L143" s="98"/>
    </row>
    <row r="144" spans="3:12" x14ac:dyDescent="0.25">
      <c r="C144" s="109" t="s">
        <v>81</v>
      </c>
      <c r="D144" s="148"/>
      <c r="E144" s="100">
        <v>500</v>
      </c>
      <c r="F144" s="97">
        <f t="shared" si="11"/>
        <v>0</v>
      </c>
      <c r="G144" s="162"/>
      <c r="H144" s="110" t="s">
        <v>955</v>
      </c>
      <c r="I144" s="110" t="str">
        <f>VLOOKUP(H144,Presupuesto!$B$11:$C$565,2,0)</f>
        <v>OTROS RESPUESTOS Y ACCESORIOS MENORES</v>
      </c>
      <c r="J144" s="98" t="str">
        <f t="shared" si="12"/>
        <v>Posgrado</v>
      </c>
      <c r="K144" s="98" t="s">
        <v>395</v>
      </c>
      <c r="L144" s="98"/>
    </row>
    <row r="145" spans="3:12" ht="15.75" thickBot="1" x14ac:dyDescent="0.3">
      <c r="C145" s="102" t="s">
        <v>82</v>
      </c>
      <c r="D145" s="156"/>
      <c r="E145" s="104">
        <v>20</v>
      </c>
      <c r="F145" s="105">
        <f t="shared" si="11"/>
        <v>0</v>
      </c>
      <c r="G145" s="159"/>
      <c r="H145" s="106" t="s">
        <v>955</v>
      </c>
      <c r="I145" s="106" t="str">
        <f>VLOOKUP(H145,Presupuesto!$B$11:$C$565,2,0)</f>
        <v>OTROS RESPUESTOS Y ACCESORIOS MENORES</v>
      </c>
      <c r="J145" s="106" t="str">
        <f>$J$132</f>
        <v>Posgrado</v>
      </c>
      <c r="K145" s="122" t="s">
        <v>394</v>
      </c>
      <c r="L145" s="122"/>
    </row>
    <row r="147" spans="3:12" ht="15.75" thickBot="1" x14ac:dyDescent="0.3"/>
    <row r="148" spans="3:12" ht="15.75" thickBot="1" x14ac:dyDescent="0.3">
      <c r="C148" s="29" t="s">
        <v>43</v>
      </c>
      <c r="D148" s="108">
        <f>SUM(F155:F168)</f>
        <v>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199" t="s">
        <v>392</v>
      </c>
      <c r="D151" s="366"/>
      <c r="E151" s="93"/>
      <c r="F151" s="93"/>
      <c r="G151" s="93"/>
      <c r="H151" s="76"/>
      <c r="I151" s="76"/>
      <c r="J151" s="76"/>
      <c r="K151" s="112"/>
    </row>
    <row r="152" spans="3:12" ht="18.75" x14ac:dyDescent="0.25">
      <c r="C152" s="208" t="e">
        <f>IFERROR(VLOOKUP(D151,'1. Desarrollo e Innov. Curricu.'!$E:$F,2,FALSE),IFERROR(VLOOKUP(D151,'10. Posgrado'!$E:$F,2,FALSE),IFERROR(VLOOKUP(D151,'3.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Posgrado'!#REF!,2,FALSE),IFERROR(VLOOKUP(D151,'16. Desa. del Sistema Educ.Sup.'!$E:$F,2,FALSE),IFERROR(VLOOKUP(D151,'9. Cultura de Inno. Insti...'!$E:$F,2,FALSE),VLOOKUP(D151,'7. Lo Esencial de la Reforma U.'!$E:$F,2,0))))))))))))))))</f>
        <v>#N/A</v>
      </c>
      <c r="D152" s="31"/>
      <c r="E152" s="93"/>
      <c r="F152" s="93"/>
      <c r="G152" s="93"/>
      <c r="H152" s="76"/>
      <c r="I152" s="76"/>
      <c r="J152" s="76"/>
      <c r="K152" s="112"/>
    </row>
    <row r="153" spans="3:12" x14ac:dyDescent="0.25">
      <c r="F153" s="93"/>
      <c r="G153" s="76"/>
      <c r="H153" s="76"/>
      <c r="I153" s="76"/>
    </row>
    <row r="154" spans="3:12" ht="30.75" thickBot="1" x14ac:dyDescent="0.3">
      <c r="C154" s="146" t="s">
        <v>44</v>
      </c>
      <c r="D154" s="146" t="s">
        <v>55</v>
      </c>
      <c r="E154" s="146" t="s">
        <v>57</v>
      </c>
      <c r="F154" s="147" t="s">
        <v>27</v>
      </c>
      <c r="G154" s="147" t="s">
        <v>131</v>
      </c>
      <c r="H154" s="146" t="s">
        <v>46</v>
      </c>
      <c r="I154" s="146" t="s">
        <v>132</v>
      </c>
      <c r="J154" s="146" t="s">
        <v>410</v>
      </c>
      <c r="K154" s="146" t="s">
        <v>411</v>
      </c>
      <c r="L154" s="146" t="s">
        <v>464</v>
      </c>
    </row>
    <row r="155" spans="3:12" ht="15.75" thickBot="1" x14ac:dyDescent="0.3">
      <c r="C155" s="302" t="s">
        <v>1339</v>
      </c>
      <c r="D155" s="155"/>
      <c r="E155" s="96">
        <f>HLOOKUP($C155,$CB$2:$CE$3,2,0)</f>
        <v>15000</v>
      </c>
      <c r="F155" s="97">
        <f>D155*E155</f>
        <v>0</v>
      </c>
      <c r="G155" s="162"/>
      <c r="H155" s="98" t="s">
        <v>1014</v>
      </c>
      <c r="I155" s="98" t="str">
        <f>VLOOKUP(H155,Presupuesto!$B$11:$C$565,2,0)</f>
        <v>EQUIPO DE COMPUTACION</v>
      </c>
      <c r="J155" s="216" t="s">
        <v>1446</v>
      </c>
      <c r="K155" s="98" t="s">
        <v>394</v>
      </c>
      <c r="L155" s="98"/>
    </row>
    <row r="156" spans="3:12" x14ac:dyDescent="0.25">
      <c r="C156" s="302" t="s">
        <v>1337</v>
      </c>
      <c r="D156" s="148"/>
      <c r="E156" s="96">
        <f>HLOOKUP($C156,$CB$2:$CE$3,2,0)</f>
        <v>35000</v>
      </c>
      <c r="F156" s="97">
        <f>D156*E156</f>
        <v>0</v>
      </c>
      <c r="G156" s="162"/>
      <c r="H156" s="101" t="s">
        <v>1014</v>
      </c>
      <c r="I156" s="101" t="str">
        <f>VLOOKUP(H156,Presupuesto!$B$11:$C$565,2,0)</f>
        <v>EQUIPO DE COMPUTACION</v>
      </c>
      <c r="J156" s="98" t="str">
        <f>$J$155</f>
        <v>Posgrado</v>
      </c>
      <c r="K156" s="98" t="s">
        <v>412</v>
      </c>
      <c r="L156" s="98"/>
    </row>
    <row r="157" spans="3:12" x14ac:dyDescent="0.25">
      <c r="C157" s="99" t="s">
        <v>73</v>
      </c>
      <c r="D157" s="148"/>
      <c r="E157" s="100">
        <v>4000</v>
      </c>
      <c r="F157" s="97">
        <f t="shared" ref="F157:F168" si="13">D157*E157</f>
        <v>0</v>
      </c>
      <c r="G157" s="162"/>
      <c r="H157" s="101" t="s">
        <v>986</v>
      </c>
      <c r="I157" s="101" t="str">
        <f>VLOOKUP(H157,Presupuesto!$B$11:$C$565,2,0)</f>
        <v>EQUIPOS VARIOS DE OFICINA</v>
      </c>
      <c r="J157" s="98" t="str">
        <f t="shared" ref="J157:J168" si="14">$J$155</f>
        <v>Posgrado</v>
      </c>
      <c r="K157" s="98" t="s">
        <v>395</v>
      </c>
      <c r="L157" s="98"/>
    </row>
    <row r="158" spans="3:12" x14ac:dyDescent="0.25">
      <c r="C158" s="99" t="s">
        <v>74</v>
      </c>
      <c r="D158" s="148"/>
      <c r="E158" s="100">
        <v>8000</v>
      </c>
      <c r="F158" s="97">
        <f t="shared" si="13"/>
        <v>0</v>
      </c>
      <c r="G158" s="162"/>
      <c r="H158" s="101" t="s">
        <v>1014</v>
      </c>
      <c r="I158" s="101" t="str">
        <f>VLOOKUP(H158,Presupuesto!$B$11:$C$565,2,0)</f>
        <v>EQUIPO DE COMPUTACION</v>
      </c>
      <c r="J158" s="98" t="str">
        <f t="shared" si="14"/>
        <v>Posgrado</v>
      </c>
      <c r="K158" s="98" t="s">
        <v>395</v>
      </c>
      <c r="L158" s="98"/>
    </row>
    <row r="159" spans="3:12" x14ac:dyDescent="0.25">
      <c r="C159" s="99" t="s">
        <v>75</v>
      </c>
      <c r="D159" s="148"/>
      <c r="E159" s="100">
        <v>5000</v>
      </c>
      <c r="F159" s="97">
        <f t="shared" si="13"/>
        <v>0</v>
      </c>
      <c r="G159" s="162"/>
      <c r="H159" s="101" t="s">
        <v>1014</v>
      </c>
      <c r="I159" s="101" t="str">
        <f>VLOOKUP(H159,Presupuesto!$B$11:$C$565,2,0)</f>
        <v>EQUIPO DE COMPUTACION</v>
      </c>
      <c r="J159" s="98" t="str">
        <f t="shared" si="14"/>
        <v>Posgrado</v>
      </c>
      <c r="K159" s="98" t="s">
        <v>395</v>
      </c>
      <c r="L159" s="98"/>
    </row>
    <row r="160" spans="3:12" x14ac:dyDescent="0.25">
      <c r="C160" s="99" t="s">
        <v>35</v>
      </c>
      <c r="D160" s="148"/>
      <c r="E160" s="100">
        <v>13000</v>
      </c>
      <c r="F160" s="97">
        <f t="shared" si="13"/>
        <v>0</v>
      </c>
      <c r="G160" s="162"/>
      <c r="H160" s="101" t="s">
        <v>1000</v>
      </c>
      <c r="I160" s="101" t="str">
        <f>VLOOKUP(H160,Presupuesto!$B$11:$C$565,2,0)</f>
        <v>EQUIPO DE TRANSPORTE TRACCION Y ELEVACION</v>
      </c>
      <c r="J160" s="98" t="str">
        <f t="shared" si="14"/>
        <v>Posgrado</v>
      </c>
      <c r="K160" s="98" t="s">
        <v>395</v>
      </c>
      <c r="L160" s="98"/>
    </row>
    <row r="161" spans="3:12" x14ac:dyDescent="0.25">
      <c r="C161" s="99" t="s">
        <v>76</v>
      </c>
      <c r="D161" s="148"/>
      <c r="E161" s="100">
        <v>15000</v>
      </c>
      <c r="F161" s="97">
        <f t="shared" si="13"/>
        <v>0</v>
      </c>
      <c r="G161" s="162"/>
      <c r="H161" s="101" t="s">
        <v>1000</v>
      </c>
      <c r="I161" s="101" t="str">
        <f>VLOOKUP(H161,Presupuesto!$B$11:$C$565,2,0)</f>
        <v>EQUIPO DE TRANSPORTE TRACCION Y ELEVACION</v>
      </c>
      <c r="J161" s="98" t="str">
        <f t="shared" si="14"/>
        <v>Posgrado</v>
      </c>
      <c r="K161" s="98" t="s">
        <v>395</v>
      </c>
      <c r="L161" s="98"/>
    </row>
    <row r="162" spans="3:12" x14ac:dyDescent="0.25">
      <c r="C162" s="99" t="s">
        <v>77</v>
      </c>
      <c r="D162" s="148"/>
      <c r="E162" s="100">
        <v>10000</v>
      </c>
      <c r="F162" s="97">
        <f t="shared" si="13"/>
        <v>0</v>
      </c>
      <c r="G162" s="162"/>
      <c r="H162" s="101" t="s">
        <v>1000</v>
      </c>
      <c r="I162" s="101" t="str">
        <f>VLOOKUP(H162,Presupuesto!$B$11:$C$565,2,0)</f>
        <v>EQUIPO DE TRANSPORTE TRACCION Y ELEVACION</v>
      </c>
      <c r="J162" s="98" t="str">
        <f t="shared" si="14"/>
        <v>Posgrado</v>
      </c>
      <c r="K162" s="98" t="s">
        <v>403</v>
      </c>
      <c r="L162" s="98"/>
    </row>
    <row r="163" spans="3:12" x14ac:dyDescent="0.25">
      <c r="C163" s="99" t="s">
        <v>78</v>
      </c>
      <c r="D163" s="148"/>
      <c r="E163" s="100">
        <v>10000</v>
      </c>
      <c r="F163" s="97">
        <f t="shared" si="13"/>
        <v>0</v>
      </c>
      <c r="G163" s="162"/>
      <c r="H163" s="101" t="s">
        <v>1046</v>
      </c>
      <c r="I163" s="101" t="str">
        <f>VLOOKUP(H163,Presupuesto!$B$11:$C$565,2,0)</f>
        <v>APLICACIONES INFORMATICAS</v>
      </c>
      <c r="J163" s="98" t="str">
        <f t="shared" si="14"/>
        <v>Posgrado</v>
      </c>
      <c r="K163" s="98" t="s">
        <v>399</v>
      </c>
      <c r="L163" s="98"/>
    </row>
    <row r="164" spans="3:12" x14ac:dyDescent="0.25">
      <c r="C164" s="109" t="s">
        <v>79</v>
      </c>
      <c r="D164" s="148"/>
      <c r="E164" s="100">
        <v>2000</v>
      </c>
      <c r="F164" s="97">
        <f t="shared" si="13"/>
        <v>0</v>
      </c>
      <c r="G164" s="162"/>
      <c r="H164" s="110" t="s">
        <v>1014</v>
      </c>
      <c r="I164" s="110" t="str">
        <f>VLOOKUP(H164,Presupuesto!$B$11:$C$565,2,0)</f>
        <v>EQUIPO DE COMPUTACION</v>
      </c>
      <c r="J164" s="98" t="str">
        <f t="shared" si="14"/>
        <v>Posgrado</v>
      </c>
      <c r="K164" s="98" t="s">
        <v>395</v>
      </c>
      <c r="L164" s="98"/>
    </row>
    <row r="165" spans="3:12" x14ac:dyDescent="0.25">
      <c r="C165" s="109" t="s">
        <v>1474</v>
      </c>
      <c r="D165" s="148"/>
      <c r="E165" s="100">
        <v>1500</v>
      </c>
      <c r="F165" s="97">
        <f t="shared" si="13"/>
        <v>0</v>
      </c>
      <c r="G165" s="162"/>
      <c r="H165" s="110" t="s">
        <v>946</v>
      </c>
      <c r="I165" s="110" t="str">
        <f>VLOOKUP(H165,Presupuesto!$B$11:$C$565,2,0)</f>
        <v>UTILES Y MATERIALES ELECTRICOS</v>
      </c>
      <c r="J165" s="98" t="str">
        <f t="shared" si="14"/>
        <v>Posgrado</v>
      </c>
      <c r="K165" s="98" t="s">
        <v>395</v>
      </c>
      <c r="L165" s="98"/>
    </row>
    <row r="166" spans="3:12" x14ac:dyDescent="0.25">
      <c r="C166" s="109" t="s">
        <v>80</v>
      </c>
      <c r="D166" s="148"/>
      <c r="E166" s="100">
        <v>1500</v>
      </c>
      <c r="F166" s="97">
        <f t="shared" si="13"/>
        <v>0</v>
      </c>
      <c r="G166" s="162"/>
      <c r="H166" s="110" t="s">
        <v>1014</v>
      </c>
      <c r="I166" s="110" t="str">
        <f>VLOOKUP(H166,Presupuesto!$B$11:$C$565,2,0)</f>
        <v>EQUIPO DE COMPUTACION</v>
      </c>
      <c r="J166" s="98" t="str">
        <f t="shared" si="14"/>
        <v>Posgrado</v>
      </c>
      <c r="K166" s="98" t="s">
        <v>395</v>
      </c>
      <c r="L166" s="98"/>
    </row>
    <row r="167" spans="3:12" x14ac:dyDescent="0.25">
      <c r="C167" s="109" t="s">
        <v>81</v>
      </c>
      <c r="D167" s="148"/>
      <c r="E167" s="100">
        <v>500</v>
      </c>
      <c r="F167" s="97">
        <f t="shared" si="13"/>
        <v>0</v>
      </c>
      <c r="G167" s="162"/>
      <c r="H167" s="110" t="s">
        <v>955</v>
      </c>
      <c r="I167" s="110" t="str">
        <f>VLOOKUP(H167,Presupuesto!$B$11:$C$565,2,0)</f>
        <v>OTROS RESPUESTOS Y ACCESORIOS MENORES</v>
      </c>
      <c r="J167" s="98" t="str">
        <f t="shared" si="14"/>
        <v>Posgrado</v>
      </c>
      <c r="K167" s="98" t="s">
        <v>395</v>
      </c>
      <c r="L167" s="98"/>
    </row>
    <row r="168" spans="3:12" ht="15.75" thickBot="1" x14ac:dyDescent="0.3">
      <c r="C168" s="102" t="s">
        <v>82</v>
      </c>
      <c r="D168" s="156"/>
      <c r="E168" s="104">
        <v>20</v>
      </c>
      <c r="F168" s="105">
        <f t="shared" si="13"/>
        <v>0</v>
      </c>
      <c r="G168" s="159"/>
      <c r="H168" s="106" t="s">
        <v>955</v>
      </c>
      <c r="I168" s="106" t="str">
        <f>VLOOKUP(H168,Presupuesto!$B$11:$C$565,2,0)</f>
        <v>OTROS RESPUESTOS Y ACCESORIOS MENORES</v>
      </c>
      <c r="J168" s="106" t="str">
        <f t="shared" si="14"/>
        <v>Posgrado</v>
      </c>
      <c r="K168" s="122" t="s">
        <v>394</v>
      </c>
      <c r="L168" s="122"/>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199" t="s">
        <v>392</v>
      </c>
      <c r="D174" s="366"/>
      <c r="E174" s="93"/>
      <c r="F174" s="93"/>
      <c r="G174" s="93"/>
      <c r="H174" s="76"/>
      <c r="I174" s="76"/>
      <c r="J174" s="76"/>
      <c r="K174" s="112"/>
    </row>
    <row r="175" spans="3:12" ht="18.75" x14ac:dyDescent="0.25">
      <c r="C175" s="208" t="e">
        <f>IFERROR(VLOOKUP(D174,'1. Desarrollo e Innov. Curricu.'!$E:$F,2,FALSE),IFERROR(VLOOKUP(D174,'10. Posgrado'!$E:$F,2,FALSE),IFERROR(VLOOKUP(D174,'3.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Posgrado'!#REF!,2,FALSE),IFERROR(VLOOKUP(D174,'16. Desa. del Sistema Educ.Sup.'!$E:$F,2,FALSE),IFERROR(VLOOKUP(D174,'9. Cultura de Inno. Insti...'!$E:$F,2,FALSE),VLOOKUP(D174,'7. Lo Esencial de la Reforma U.'!$E:$F,2,0))))))))))))))))</f>
        <v>#N/A</v>
      </c>
      <c r="D175" s="31"/>
      <c r="E175" s="93"/>
      <c r="F175" s="93"/>
      <c r="G175" s="93"/>
      <c r="H175" s="76"/>
      <c r="I175" s="76"/>
      <c r="J175" s="76"/>
      <c r="K175" s="112"/>
    </row>
    <row r="176" spans="3:12" x14ac:dyDescent="0.25">
      <c r="F176" s="93"/>
      <c r="G176" s="76"/>
      <c r="H176" s="76"/>
      <c r="I176" s="76"/>
    </row>
    <row r="177" spans="3:12" ht="30.75" thickBot="1" x14ac:dyDescent="0.3">
      <c r="C177" s="146" t="s">
        <v>44</v>
      </c>
      <c r="D177" s="146" t="s">
        <v>55</v>
      </c>
      <c r="E177" s="146" t="s">
        <v>57</v>
      </c>
      <c r="F177" s="147" t="s">
        <v>27</v>
      </c>
      <c r="G177" s="147" t="s">
        <v>131</v>
      </c>
      <c r="H177" s="146" t="s">
        <v>46</v>
      </c>
      <c r="I177" s="146" t="s">
        <v>132</v>
      </c>
      <c r="J177" s="146" t="s">
        <v>410</v>
      </c>
      <c r="K177" s="146" t="s">
        <v>411</v>
      </c>
      <c r="L177" s="146" t="s">
        <v>464</v>
      </c>
    </row>
    <row r="178" spans="3:12" ht="15.75" thickBot="1" x14ac:dyDescent="0.3">
      <c r="C178" s="302" t="s">
        <v>1339</v>
      </c>
      <c r="D178" s="155"/>
      <c r="E178" s="96">
        <f>HLOOKUP($C178,$CB$2:$CE$3,2,0)</f>
        <v>15000</v>
      </c>
      <c r="F178" s="97">
        <f>D178*E178</f>
        <v>0</v>
      </c>
      <c r="G178" s="162"/>
      <c r="H178" s="98" t="s">
        <v>1014</v>
      </c>
      <c r="I178" s="98" t="str">
        <f>VLOOKUP(H178,Presupuesto!$B$11:$C$565,2,0)</f>
        <v>EQUIPO DE COMPUTACION</v>
      </c>
      <c r="J178" s="216" t="s">
        <v>1446</v>
      </c>
      <c r="K178" s="98" t="s">
        <v>394</v>
      </c>
      <c r="L178" s="98"/>
    </row>
    <row r="179" spans="3:12" x14ac:dyDescent="0.25">
      <c r="C179" s="302" t="s">
        <v>1337</v>
      </c>
      <c r="D179" s="148"/>
      <c r="E179" s="96">
        <f>HLOOKUP($C179,$CB$2:$CE$3,2,0)</f>
        <v>35000</v>
      </c>
      <c r="F179" s="97">
        <f>D179*E179</f>
        <v>0</v>
      </c>
      <c r="G179" s="162"/>
      <c r="H179" s="101" t="s">
        <v>1014</v>
      </c>
      <c r="I179" s="101" t="str">
        <f>VLOOKUP(H179,Presupuesto!$B$11:$C$565,2,0)</f>
        <v>EQUIPO DE COMPUTACION</v>
      </c>
      <c r="J179" s="98" t="str">
        <f>$J$178</f>
        <v>Posgrado</v>
      </c>
      <c r="K179" s="98" t="s">
        <v>412</v>
      </c>
      <c r="L179" s="98"/>
    </row>
    <row r="180" spans="3:12" x14ac:dyDescent="0.25">
      <c r="C180" s="99" t="s">
        <v>73</v>
      </c>
      <c r="D180" s="148"/>
      <c r="E180" s="100">
        <v>4000</v>
      </c>
      <c r="F180" s="97">
        <f t="shared" ref="F180:F191" si="15">D180*E180</f>
        <v>0</v>
      </c>
      <c r="G180" s="162"/>
      <c r="H180" s="101" t="s">
        <v>986</v>
      </c>
      <c r="I180" s="101" t="str">
        <f>VLOOKUP(H180,Presupuesto!$B$11:$C$565,2,0)</f>
        <v>EQUIPOS VARIOS DE OFICINA</v>
      </c>
      <c r="J180" s="98" t="str">
        <f t="shared" ref="J180:J191" si="16">$J$178</f>
        <v>Posgrado</v>
      </c>
      <c r="K180" s="98" t="s">
        <v>395</v>
      </c>
      <c r="L180" s="98"/>
    </row>
    <row r="181" spans="3:12" x14ac:dyDescent="0.25">
      <c r="C181" s="99" t="s">
        <v>74</v>
      </c>
      <c r="D181" s="148"/>
      <c r="E181" s="100">
        <v>8000</v>
      </c>
      <c r="F181" s="97">
        <f t="shared" si="15"/>
        <v>0</v>
      </c>
      <c r="G181" s="162"/>
      <c r="H181" s="101" t="s">
        <v>1014</v>
      </c>
      <c r="I181" s="101" t="str">
        <f>VLOOKUP(H181,Presupuesto!$B$11:$C$565,2,0)</f>
        <v>EQUIPO DE COMPUTACION</v>
      </c>
      <c r="J181" s="98" t="str">
        <f t="shared" si="16"/>
        <v>Posgrado</v>
      </c>
      <c r="K181" s="98" t="s">
        <v>395</v>
      </c>
      <c r="L181" s="98"/>
    </row>
    <row r="182" spans="3:12" x14ac:dyDescent="0.25">
      <c r="C182" s="99" t="s">
        <v>75</v>
      </c>
      <c r="D182" s="148"/>
      <c r="E182" s="100">
        <v>5000</v>
      </c>
      <c r="F182" s="97">
        <f t="shared" si="15"/>
        <v>0</v>
      </c>
      <c r="G182" s="162"/>
      <c r="H182" s="101" t="s">
        <v>1014</v>
      </c>
      <c r="I182" s="101" t="str">
        <f>VLOOKUP(H182,Presupuesto!$B$11:$C$565,2,0)</f>
        <v>EQUIPO DE COMPUTACION</v>
      </c>
      <c r="J182" s="98" t="str">
        <f t="shared" si="16"/>
        <v>Posgrado</v>
      </c>
      <c r="K182" s="98" t="s">
        <v>395</v>
      </c>
      <c r="L182" s="98"/>
    </row>
    <row r="183" spans="3:12" x14ac:dyDescent="0.25">
      <c r="C183" s="99" t="s">
        <v>35</v>
      </c>
      <c r="D183" s="148"/>
      <c r="E183" s="100">
        <v>13000</v>
      </c>
      <c r="F183" s="97">
        <f t="shared" si="15"/>
        <v>0</v>
      </c>
      <c r="G183" s="162"/>
      <c r="H183" s="101" t="s">
        <v>1000</v>
      </c>
      <c r="I183" s="101" t="str">
        <f>VLOOKUP(H183,Presupuesto!$B$11:$C$565,2,0)</f>
        <v>EQUIPO DE TRANSPORTE TRACCION Y ELEVACION</v>
      </c>
      <c r="J183" s="98" t="str">
        <f t="shared" si="16"/>
        <v>Posgrado</v>
      </c>
      <c r="K183" s="98" t="s">
        <v>395</v>
      </c>
      <c r="L183" s="98"/>
    </row>
    <row r="184" spans="3:12" x14ac:dyDescent="0.25">
      <c r="C184" s="99" t="s">
        <v>76</v>
      </c>
      <c r="D184" s="148"/>
      <c r="E184" s="100">
        <v>15000</v>
      </c>
      <c r="F184" s="97">
        <f t="shared" si="15"/>
        <v>0</v>
      </c>
      <c r="G184" s="162"/>
      <c r="H184" s="101" t="s">
        <v>1000</v>
      </c>
      <c r="I184" s="101" t="str">
        <f>VLOOKUP(H184,Presupuesto!$B$11:$C$565,2,0)</f>
        <v>EQUIPO DE TRANSPORTE TRACCION Y ELEVACION</v>
      </c>
      <c r="J184" s="98" t="str">
        <f t="shared" si="16"/>
        <v>Posgrado</v>
      </c>
      <c r="K184" s="98" t="s">
        <v>395</v>
      </c>
      <c r="L184" s="98"/>
    </row>
    <row r="185" spans="3:12" x14ac:dyDescent="0.25">
      <c r="C185" s="99" t="s">
        <v>77</v>
      </c>
      <c r="D185" s="148"/>
      <c r="E185" s="100">
        <v>10000</v>
      </c>
      <c r="F185" s="97">
        <f t="shared" si="15"/>
        <v>0</v>
      </c>
      <c r="G185" s="162"/>
      <c r="H185" s="101" t="s">
        <v>1000</v>
      </c>
      <c r="I185" s="101" t="str">
        <f>VLOOKUP(H185,Presupuesto!$B$11:$C$565,2,0)</f>
        <v>EQUIPO DE TRANSPORTE TRACCION Y ELEVACION</v>
      </c>
      <c r="J185" s="98" t="str">
        <f t="shared" si="16"/>
        <v>Posgrado</v>
      </c>
      <c r="K185" s="98" t="s">
        <v>403</v>
      </c>
      <c r="L185" s="98"/>
    </row>
    <row r="186" spans="3:12" x14ac:dyDescent="0.25">
      <c r="C186" s="99" t="s">
        <v>78</v>
      </c>
      <c r="D186" s="148"/>
      <c r="E186" s="100">
        <v>10000</v>
      </c>
      <c r="F186" s="97">
        <f t="shared" si="15"/>
        <v>0</v>
      </c>
      <c r="G186" s="162"/>
      <c r="H186" s="101" t="s">
        <v>1046</v>
      </c>
      <c r="I186" s="101" t="str">
        <f>VLOOKUP(H186,Presupuesto!$B$11:$C$565,2,0)</f>
        <v>APLICACIONES INFORMATICAS</v>
      </c>
      <c r="J186" s="98" t="str">
        <f t="shared" si="16"/>
        <v>Posgrado</v>
      </c>
      <c r="K186" s="98" t="s">
        <v>399</v>
      </c>
      <c r="L186" s="98"/>
    </row>
    <row r="187" spans="3:12" x14ac:dyDescent="0.25">
      <c r="C187" s="109" t="s">
        <v>79</v>
      </c>
      <c r="D187" s="148"/>
      <c r="E187" s="100">
        <v>2000</v>
      </c>
      <c r="F187" s="97">
        <f t="shared" si="15"/>
        <v>0</v>
      </c>
      <c r="G187" s="162"/>
      <c r="H187" s="110" t="s">
        <v>1014</v>
      </c>
      <c r="I187" s="110" t="str">
        <f>VLOOKUP(H187,Presupuesto!$B$11:$C$565,2,0)</f>
        <v>EQUIPO DE COMPUTACION</v>
      </c>
      <c r="J187" s="98" t="str">
        <f t="shared" si="16"/>
        <v>Posgrado</v>
      </c>
      <c r="K187" s="98" t="s">
        <v>395</v>
      </c>
      <c r="L187" s="98"/>
    </row>
    <row r="188" spans="3:12" x14ac:dyDescent="0.25">
      <c r="C188" s="109" t="s">
        <v>1474</v>
      </c>
      <c r="D188" s="148"/>
      <c r="E188" s="100">
        <v>1500</v>
      </c>
      <c r="F188" s="97">
        <f t="shared" si="15"/>
        <v>0</v>
      </c>
      <c r="G188" s="162"/>
      <c r="H188" s="110" t="s">
        <v>946</v>
      </c>
      <c r="I188" s="110" t="str">
        <f>VLOOKUP(H188,Presupuesto!$B$11:$C$565,2,0)</f>
        <v>UTILES Y MATERIALES ELECTRICOS</v>
      </c>
      <c r="J188" s="98" t="str">
        <f t="shared" si="16"/>
        <v>Posgrado</v>
      </c>
      <c r="K188" s="98" t="s">
        <v>395</v>
      </c>
      <c r="L188" s="98"/>
    </row>
    <row r="189" spans="3:12" x14ac:dyDescent="0.25">
      <c r="C189" s="109" t="s">
        <v>80</v>
      </c>
      <c r="D189" s="148"/>
      <c r="E189" s="100">
        <v>1500</v>
      </c>
      <c r="F189" s="97">
        <f t="shared" si="15"/>
        <v>0</v>
      </c>
      <c r="G189" s="162"/>
      <c r="H189" s="110" t="s">
        <v>1014</v>
      </c>
      <c r="I189" s="110" t="str">
        <f>VLOOKUP(H189,Presupuesto!$B$11:$C$565,2,0)</f>
        <v>EQUIPO DE COMPUTACION</v>
      </c>
      <c r="J189" s="98" t="str">
        <f t="shared" si="16"/>
        <v>Posgrado</v>
      </c>
      <c r="K189" s="98" t="s">
        <v>395</v>
      </c>
      <c r="L189" s="98"/>
    </row>
    <row r="190" spans="3:12" x14ac:dyDescent="0.25">
      <c r="C190" s="109" t="s">
        <v>81</v>
      </c>
      <c r="D190" s="148"/>
      <c r="E190" s="100">
        <v>500</v>
      </c>
      <c r="F190" s="97">
        <f t="shared" si="15"/>
        <v>0</v>
      </c>
      <c r="G190" s="162"/>
      <c r="H190" s="110" t="s">
        <v>955</v>
      </c>
      <c r="I190" s="110" t="str">
        <f>VLOOKUP(H190,Presupuesto!$B$11:$C$565,2,0)</f>
        <v>OTROS RESPUESTOS Y ACCESORIOS MENORES</v>
      </c>
      <c r="J190" s="98" t="str">
        <f t="shared" si="16"/>
        <v>Posgrado</v>
      </c>
      <c r="K190" s="98" t="s">
        <v>395</v>
      </c>
      <c r="L190" s="98"/>
    </row>
    <row r="191" spans="3:12" ht="15.75" thickBot="1" x14ac:dyDescent="0.3">
      <c r="C191" s="102" t="s">
        <v>82</v>
      </c>
      <c r="D191" s="156"/>
      <c r="E191" s="104">
        <v>20</v>
      </c>
      <c r="F191" s="105">
        <f t="shared" si="15"/>
        <v>0</v>
      </c>
      <c r="G191" s="159"/>
      <c r="H191" s="106" t="s">
        <v>955</v>
      </c>
      <c r="I191" s="106" t="str">
        <f>VLOOKUP(H191,Presupuesto!$B$11:$C$565,2,0)</f>
        <v>OTROS RESPUESTOS Y ACCESORIOS MENORES</v>
      </c>
      <c r="J191" s="106" t="str">
        <f t="shared" si="16"/>
        <v>Posgrado</v>
      </c>
      <c r="K191" s="122" t="s">
        <v>394</v>
      </c>
      <c r="L191" s="122"/>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199" t="s">
        <v>392</v>
      </c>
      <c r="D197" s="366"/>
      <c r="E197" s="93"/>
      <c r="F197" s="93"/>
      <c r="G197" s="93"/>
      <c r="H197" s="76"/>
      <c r="I197" s="76"/>
      <c r="J197" s="76"/>
      <c r="K197" s="112"/>
    </row>
    <row r="198" spans="3:12" ht="18.75" x14ac:dyDescent="0.25">
      <c r="C198" s="208" t="e">
        <f>IFERROR(VLOOKUP(D197,'1. Desarrollo e Innov. Curricu.'!$E:$F,2,FALSE),IFERROR(VLOOKUP(D197,'10. Posgrado'!$E:$F,2,FALSE),IFERROR(VLOOKUP(D197,'3.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Posgrado'!#REF!,2,FALSE),IFERROR(VLOOKUP(D197,'16. Desa. del Sistema Educ.Sup.'!$E:$F,2,FALSE),IFERROR(VLOOKUP(D197,'9. Cultura de Inno. Insti...'!$E:$F,2,FALSE),VLOOKUP(D197,'7. Lo Esencial de la Reforma U.'!$E:$F,2,0))))))))))))))))</f>
        <v>#N/A</v>
      </c>
      <c r="D198" s="31"/>
      <c r="E198" s="93"/>
      <c r="F198" s="93"/>
      <c r="G198" s="93"/>
      <c r="H198" s="76"/>
      <c r="I198" s="76"/>
      <c r="J198" s="76"/>
      <c r="K198" s="112"/>
    </row>
    <row r="199" spans="3:12" x14ac:dyDescent="0.25">
      <c r="F199" s="93"/>
      <c r="G199" s="76"/>
      <c r="H199" s="76"/>
      <c r="I199" s="76"/>
    </row>
    <row r="200" spans="3:12" ht="30.75" thickBot="1" x14ac:dyDescent="0.3">
      <c r="C200" s="146" t="s">
        <v>44</v>
      </c>
      <c r="D200" s="146" t="s">
        <v>55</v>
      </c>
      <c r="E200" s="146" t="s">
        <v>57</v>
      </c>
      <c r="F200" s="147" t="s">
        <v>27</v>
      </c>
      <c r="G200" s="147" t="s">
        <v>131</v>
      </c>
      <c r="H200" s="146" t="s">
        <v>46</v>
      </c>
      <c r="I200" s="146" t="s">
        <v>132</v>
      </c>
      <c r="J200" s="146" t="s">
        <v>410</v>
      </c>
      <c r="K200" s="146" t="s">
        <v>411</v>
      </c>
      <c r="L200" s="146" t="s">
        <v>464</v>
      </c>
    </row>
    <row r="201" spans="3:12" ht="15.75" thickBot="1" x14ac:dyDescent="0.3">
      <c r="C201" s="302" t="s">
        <v>1339</v>
      </c>
      <c r="D201" s="155"/>
      <c r="E201" s="96">
        <f>HLOOKUP($C201,$CB$2:$CE$3,2,0)</f>
        <v>15000</v>
      </c>
      <c r="F201" s="97">
        <f>D201*E201</f>
        <v>0</v>
      </c>
      <c r="G201" s="162"/>
      <c r="H201" s="98" t="s">
        <v>1014</v>
      </c>
      <c r="I201" s="98" t="str">
        <f>VLOOKUP(H201,Presupuesto!$B$11:$C$565,2,0)</f>
        <v>EQUIPO DE COMPUTACION</v>
      </c>
      <c r="J201" s="216" t="s">
        <v>1446</v>
      </c>
      <c r="K201" s="98" t="s">
        <v>394</v>
      </c>
      <c r="L201" s="98"/>
    </row>
    <row r="202" spans="3:12" x14ac:dyDescent="0.25">
      <c r="C202" s="302" t="s">
        <v>1337</v>
      </c>
      <c r="D202" s="148"/>
      <c r="E202" s="96">
        <f>HLOOKUP($C202,$CB$2:$CE$3,2,0)</f>
        <v>35000</v>
      </c>
      <c r="F202" s="97">
        <f>D202*E202</f>
        <v>0</v>
      </c>
      <c r="G202" s="162"/>
      <c r="H202" s="101" t="s">
        <v>1014</v>
      </c>
      <c r="I202" s="101" t="str">
        <f>VLOOKUP(H202,Presupuesto!$B$11:$C$565,2,0)</f>
        <v>EQUIPO DE COMPUTACION</v>
      </c>
      <c r="J202" s="98" t="str">
        <f>$J$201</f>
        <v>Posgrado</v>
      </c>
      <c r="K202" s="98" t="s">
        <v>412</v>
      </c>
      <c r="L202" s="98"/>
    </row>
    <row r="203" spans="3:12" x14ac:dyDescent="0.25">
      <c r="C203" s="99" t="s">
        <v>73</v>
      </c>
      <c r="D203" s="148"/>
      <c r="E203" s="100">
        <v>4000</v>
      </c>
      <c r="F203" s="97">
        <f t="shared" ref="F203:F214" si="17">D203*E203</f>
        <v>0</v>
      </c>
      <c r="G203" s="162"/>
      <c r="H203" s="101" t="s">
        <v>986</v>
      </c>
      <c r="I203" s="101" t="str">
        <f>VLOOKUP(H203,Presupuesto!$B$11:$C$565,2,0)</f>
        <v>EQUIPOS VARIOS DE OFICINA</v>
      </c>
      <c r="J203" s="98" t="str">
        <f t="shared" ref="J203:J214" si="18">$J$201</f>
        <v>Posgrado</v>
      </c>
      <c r="K203" s="98" t="s">
        <v>395</v>
      </c>
      <c r="L203" s="98"/>
    </row>
    <row r="204" spans="3:12" x14ac:dyDescent="0.25">
      <c r="C204" s="99" t="s">
        <v>74</v>
      </c>
      <c r="D204" s="148"/>
      <c r="E204" s="100">
        <v>8000</v>
      </c>
      <c r="F204" s="97">
        <f t="shared" si="17"/>
        <v>0</v>
      </c>
      <c r="G204" s="162"/>
      <c r="H204" s="101" t="s">
        <v>1014</v>
      </c>
      <c r="I204" s="101" t="str">
        <f>VLOOKUP(H204,Presupuesto!$B$11:$C$565,2,0)</f>
        <v>EQUIPO DE COMPUTACION</v>
      </c>
      <c r="J204" s="98" t="str">
        <f t="shared" si="18"/>
        <v>Posgrado</v>
      </c>
      <c r="K204" s="98" t="s">
        <v>395</v>
      </c>
      <c r="L204" s="98"/>
    </row>
    <row r="205" spans="3:12" x14ac:dyDescent="0.25">
      <c r="C205" s="99" t="s">
        <v>75</v>
      </c>
      <c r="D205" s="148"/>
      <c r="E205" s="100">
        <v>5000</v>
      </c>
      <c r="F205" s="97">
        <f t="shared" si="17"/>
        <v>0</v>
      </c>
      <c r="G205" s="162"/>
      <c r="H205" s="101" t="s">
        <v>1014</v>
      </c>
      <c r="I205" s="101" t="str">
        <f>VLOOKUP(H205,Presupuesto!$B$11:$C$565,2,0)</f>
        <v>EQUIPO DE COMPUTACION</v>
      </c>
      <c r="J205" s="98" t="str">
        <f t="shared" si="18"/>
        <v>Posgrado</v>
      </c>
      <c r="K205" s="98" t="s">
        <v>395</v>
      </c>
      <c r="L205" s="98"/>
    </row>
    <row r="206" spans="3:12" x14ac:dyDescent="0.25">
      <c r="C206" s="99" t="s">
        <v>35</v>
      </c>
      <c r="D206" s="148"/>
      <c r="E206" s="100">
        <v>13000</v>
      </c>
      <c r="F206" s="97">
        <f t="shared" si="17"/>
        <v>0</v>
      </c>
      <c r="G206" s="162"/>
      <c r="H206" s="101" t="s">
        <v>1000</v>
      </c>
      <c r="I206" s="101" t="str">
        <f>VLOOKUP(H206,Presupuesto!$B$11:$C$565,2,0)</f>
        <v>EQUIPO DE TRANSPORTE TRACCION Y ELEVACION</v>
      </c>
      <c r="J206" s="98" t="str">
        <f t="shared" si="18"/>
        <v>Posgrado</v>
      </c>
      <c r="K206" s="98" t="s">
        <v>395</v>
      </c>
      <c r="L206" s="98"/>
    </row>
    <row r="207" spans="3:12" x14ac:dyDescent="0.25">
      <c r="C207" s="99" t="s">
        <v>76</v>
      </c>
      <c r="D207" s="148"/>
      <c r="E207" s="100">
        <v>15000</v>
      </c>
      <c r="F207" s="97">
        <f t="shared" si="17"/>
        <v>0</v>
      </c>
      <c r="G207" s="162"/>
      <c r="H207" s="101" t="s">
        <v>1000</v>
      </c>
      <c r="I207" s="101" t="str">
        <f>VLOOKUP(H207,Presupuesto!$B$11:$C$565,2,0)</f>
        <v>EQUIPO DE TRANSPORTE TRACCION Y ELEVACION</v>
      </c>
      <c r="J207" s="98" t="str">
        <f t="shared" si="18"/>
        <v>Posgrado</v>
      </c>
      <c r="K207" s="98" t="s">
        <v>395</v>
      </c>
      <c r="L207" s="98"/>
    </row>
    <row r="208" spans="3:12" x14ac:dyDescent="0.25">
      <c r="C208" s="99" t="s">
        <v>77</v>
      </c>
      <c r="D208" s="148"/>
      <c r="E208" s="100">
        <v>10000</v>
      </c>
      <c r="F208" s="97">
        <f t="shared" si="17"/>
        <v>0</v>
      </c>
      <c r="G208" s="162"/>
      <c r="H208" s="101" t="s">
        <v>1000</v>
      </c>
      <c r="I208" s="101" t="str">
        <f>VLOOKUP(H208,Presupuesto!$B$11:$C$565,2,0)</f>
        <v>EQUIPO DE TRANSPORTE TRACCION Y ELEVACION</v>
      </c>
      <c r="J208" s="98" t="str">
        <f t="shared" si="18"/>
        <v>Posgrado</v>
      </c>
      <c r="K208" s="98" t="s">
        <v>403</v>
      </c>
      <c r="L208" s="98"/>
    </row>
    <row r="209" spans="3:12" x14ac:dyDescent="0.25">
      <c r="C209" s="99" t="s">
        <v>78</v>
      </c>
      <c r="D209" s="148"/>
      <c r="E209" s="100">
        <v>10000</v>
      </c>
      <c r="F209" s="97">
        <f t="shared" si="17"/>
        <v>0</v>
      </c>
      <c r="G209" s="162"/>
      <c r="H209" s="101" t="s">
        <v>1046</v>
      </c>
      <c r="I209" s="101" t="str">
        <f>VLOOKUP(H209,Presupuesto!$B$11:$C$565,2,0)</f>
        <v>APLICACIONES INFORMATICAS</v>
      </c>
      <c r="J209" s="98" t="str">
        <f t="shared" si="18"/>
        <v>Posgrado</v>
      </c>
      <c r="K209" s="98" t="s">
        <v>399</v>
      </c>
      <c r="L209" s="98"/>
    </row>
    <row r="210" spans="3:12" x14ac:dyDescent="0.25">
      <c r="C210" s="109" t="s">
        <v>79</v>
      </c>
      <c r="D210" s="148"/>
      <c r="E210" s="100">
        <v>2000</v>
      </c>
      <c r="F210" s="97">
        <f t="shared" si="17"/>
        <v>0</v>
      </c>
      <c r="G210" s="162"/>
      <c r="H210" s="110" t="s">
        <v>1014</v>
      </c>
      <c r="I210" s="110" t="str">
        <f>VLOOKUP(H210,Presupuesto!$B$11:$C$565,2,0)</f>
        <v>EQUIPO DE COMPUTACION</v>
      </c>
      <c r="J210" s="98" t="str">
        <f t="shared" si="18"/>
        <v>Posgrado</v>
      </c>
      <c r="K210" s="98" t="s">
        <v>395</v>
      </c>
      <c r="L210" s="98"/>
    </row>
    <row r="211" spans="3:12" x14ac:dyDescent="0.25">
      <c r="C211" s="109" t="s">
        <v>1474</v>
      </c>
      <c r="D211" s="148"/>
      <c r="E211" s="100">
        <v>1500</v>
      </c>
      <c r="F211" s="97">
        <f t="shared" si="17"/>
        <v>0</v>
      </c>
      <c r="G211" s="162"/>
      <c r="H211" s="110" t="s">
        <v>946</v>
      </c>
      <c r="I211" s="110" t="str">
        <f>VLOOKUP(H211,Presupuesto!$B$11:$C$565,2,0)</f>
        <v>UTILES Y MATERIALES ELECTRICOS</v>
      </c>
      <c r="J211" s="98" t="str">
        <f t="shared" si="18"/>
        <v>Posgrado</v>
      </c>
      <c r="K211" s="98" t="s">
        <v>395</v>
      </c>
      <c r="L211" s="98"/>
    </row>
    <row r="212" spans="3:12" x14ac:dyDescent="0.25">
      <c r="C212" s="109" t="s">
        <v>80</v>
      </c>
      <c r="D212" s="148"/>
      <c r="E212" s="100">
        <v>1500</v>
      </c>
      <c r="F212" s="97">
        <f t="shared" si="17"/>
        <v>0</v>
      </c>
      <c r="G212" s="162"/>
      <c r="H212" s="110" t="s">
        <v>1014</v>
      </c>
      <c r="I212" s="110" t="str">
        <f>VLOOKUP(H212,Presupuesto!$B$11:$C$565,2,0)</f>
        <v>EQUIPO DE COMPUTACION</v>
      </c>
      <c r="J212" s="98" t="str">
        <f t="shared" si="18"/>
        <v>Posgrado</v>
      </c>
      <c r="K212" s="98" t="s">
        <v>395</v>
      </c>
      <c r="L212" s="98"/>
    </row>
    <row r="213" spans="3:12" x14ac:dyDescent="0.25">
      <c r="C213" s="109" t="s">
        <v>81</v>
      </c>
      <c r="D213" s="148"/>
      <c r="E213" s="100">
        <v>500</v>
      </c>
      <c r="F213" s="97">
        <f t="shared" si="17"/>
        <v>0</v>
      </c>
      <c r="G213" s="162"/>
      <c r="H213" s="110" t="s">
        <v>955</v>
      </c>
      <c r="I213" s="110" t="str">
        <f>VLOOKUP(H213,Presupuesto!$B$11:$C$565,2,0)</f>
        <v>OTROS RESPUESTOS Y ACCESORIOS MENORES</v>
      </c>
      <c r="J213" s="98" t="str">
        <f t="shared" si="18"/>
        <v>Posgrado</v>
      </c>
      <c r="K213" s="98" t="s">
        <v>395</v>
      </c>
      <c r="L213" s="98"/>
    </row>
    <row r="214" spans="3:12" ht="15.75" thickBot="1" x14ac:dyDescent="0.3">
      <c r="C214" s="102" t="s">
        <v>82</v>
      </c>
      <c r="D214" s="156"/>
      <c r="E214" s="104">
        <v>20</v>
      </c>
      <c r="F214" s="105">
        <f t="shared" si="17"/>
        <v>0</v>
      </c>
      <c r="G214" s="159"/>
      <c r="H214" s="106" t="s">
        <v>955</v>
      </c>
      <c r="I214" s="106" t="str">
        <f>VLOOKUP(H214,Presupuesto!$B$11:$C$565,2,0)</f>
        <v>OTROS RESPUESTOS Y ACCESORIOS MENORES</v>
      </c>
      <c r="J214" s="106" t="str">
        <f t="shared" si="18"/>
        <v>Posgrado</v>
      </c>
      <c r="K214" s="122" t="s">
        <v>394</v>
      </c>
      <c r="L214" s="122"/>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199" t="s">
        <v>392</v>
      </c>
      <c r="D220" s="366"/>
      <c r="E220" s="93"/>
      <c r="F220" s="93"/>
      <c r="G220" s="93"/>
      <c r="H220" s="76"/>
      <c r="I220" s="76"/>
      <c r="J220" s="76"/>
      <c r="K220" s="112"/>
    </row>
    <row r="221" spans="3:12" ht="18.75" x14ac:dyDescent="0.25">
      <c r="C221" s="208" t="e">
        <f>IFERROR(VLOOKUP(D220,'1. Desarrollo e Innov. Curricu.'!$E:$F,2,FALSE),IFERROR(VLOOKUP(D220,'10. Posgrado'!$E:$F,2,FALSE),IFERROR(VLOOKUP(D220,'3.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Posgrado'!#REF!,2,FALSE),IFERROR(VLOOKUP(D220,'16. Desa. del Sistema Educ.Sup.'!$E:$F,2,FALSE),IFERROR(VLOOKUP(D220,'9. Cultura de Inno. Insti...'!$E:$F,2,FALSE),VLOOKUP(D220,'7. Lo Esencial de la Reforma U.'!$E:$F,2,0))))))))))))))))</f>
        <v>#N/A</v>
      </c>
      <c r="D221" s="31"/>
      <c r="E221" s="93"/>
      <c r="F221" s="93"/>
      <c r="G221" s="93"/>
      <c r="H221" s="76"/>
      <c r="I221" s="76"/>
      <c r="J221" s="76"/>
      <c r="K221" s="112"/>
    </row>
    <row r="222" spans="3:12" x14ac:dyDescent="0.25">
      <c r="F222" s="93"/>
      <c r="G222" s="76"/>
      <c r="H222" s="76"/>
      <c r="I222" s="76"/>
    </row>
    <row r="223" spans="3:12" ht="30.75" thickBot="1" x14ac:dyDescent="0.3">
      <c r="C223" s="146" t="s">
        <v>44</v>
      </c>
      <c r="D223" s="146" t="s">
        <v>55</v>
      </c>
      <c r="E223" s="146" t="s">
        <v>57</v>
      </c>
      <c r="F223" s="147" t="s">
        <v>27</v>
      </c>
      <c r="G223" s="147" t="s">
        <v>131</v>
      </c>
      <c r="H223" s="146" t="s">
        <v>46</v>
      </c>
      <c r="I223" s="146" t="s">
        <v>132</v>
      </c>
      <c r="J223" s="146" t="s">
        <v>410</v>
      </c>
      <c r="K223" s="146" t="s">
        <v>411</v>
      </c>
      <c r="L223" s="146" t="s">
        <v>464</v>
      </c>
    </row>
    <row r="224" spans="3:12" ht="15.75" thickBot="1" x14ac:dyDescent="0.3">
      <c r="C224" s="302" t="s">
        <v>1339</v>
      </c>
      <c r="D224" s="155"/>
      <c r="E224" s="96">
        <f>HLOOKUP($C224,$CB$2:$CE$3,2,0)</f>
        <v>15000</v>
      </c>
      <c r="F224" s="97">
        <f>D224*E224</f>
        <v>0</v>
      </c>
      <c r="G224" s="162"/>
      <c r="H224" s="98" t="s">
        <v>1014</v>
      </c>
      <c r="I224" s="98" t="str">
        <f>VLOOKUP(H224,Presupuesto!$B$11:$C$565,2,0)</f>
        <v>EQUIPO DE COMPUTACION</v>
      </c>
      <c r="J224" s="216" t="s">
        <v>1446</v>
      </c>
      <c r="K224" s="98" t="s">
        <v>394</v>
      </c>
      <c r="L224" s="98"/>
    </row>
    <row r="225" spans="3:12" x14ac:dyDescent="0.25">
      <c r="C225" s="302" t="s">
        <v>1337</v>
      </c>
      <c r="D225" s="148"/>
      <c r="E225" s="96">
        <f>HLOOKUP($C225,$CB$2:$CE$3,2,0)</f>
        <v>35000</v>
      </c>
      <c r="F225" s="97">
        <f>D225*E225</f>
        <v>0</v>
      </c>
      <c r="G225" s="162"/>
      <c r="H225" s="101" t="s">
        <v>1014</v>
      </c>
      <c r="I225" s="101" t="str">
        <f>VLOOKUP(H225,Presupuesto!$B$11:$C$565,2,0)</f>
        <v>EQUIPO DE COMPUTACION</v>
      </c>
      <c r="J225" s="98" t="str">
        <f>$J$224</f>
        <v>Posgrado</v>
      </c>
      <c r="K225" s="98" t="s">
        <v>412</v>
      </c>
      <c r="L225" s="98"/>
    </row>
    <row r="226" spans="3:12" x14ac:dyDescent="0.25">
      <c r="C226" s="99" t="s">
        <v>73</v>
      </c>
      <c r="D226" s="148"/>
      <c r="E226" s="100">
        <v>4000</v>
      </c>
      <c r="F226" s="97">
        <f t="shared" ref="F226:F237" si="19">D226*E226</f>
        <v>0</v>
      </c>
      <c r="G226" s="162"/>
      <c r="H226" s="101" t="s">
        <v>986</v>
      </c>
      <c r="I226" s="101" t="str">
        <f>VLOOKUP(H226,Presupuesto!$B$11:$C$565,2,0)</f>
        <v>EQUIPOS VARIOS DE OFICINA</v>
      </c>
      <c r="J226" s="98" t="str">
        <f t="shared" ref="J226:J237" si="20">$J$224</f>
        <v>Posgrado</v>
      </c>
      <c r="K226" s="98" t="s">
        <v>395</v>
      </c>
      <c r="L226" s="98"/>
    </row>
    <row r="227" spans="3:12" x14ac:dyDescent="0.25">
      <c r="C227" s="99" t="s">
        <v>74</v>
      </c>
      <c r="D227" s="148"/>
      <c r="E227" s="100">
        <v>8000</v>
      </c>
      <c r="F227" s="97">
        <f t="shared" si="19"/>
        <v>0</v>
      </c>
      <c r="G227" s="162"/>
      <c r="H227" s="101" t="s">
        <v>1014</v>
      </c>
      <c r="I227" s="101" t="str">
        <f>VLOOKUP(H227,Presupuesto!$B$11:$C$565,2,0)</f>
        <v>EQUIPO DE COMPUTACION</v>
      </c>
      <c r="J227" s="98" t="str">
        <f t="shared" si="20"/>
        <v>Posgrado</v>
      </c>
      <c r="K227" s="98" t="s">
        <v>395</v>
      </c>
      <c r="L227" s="98"/>
    </row>
    <row r="228" spans="3:12" x14ac:dyDescent="0.25">
      <c r="C228" s="99" t="s">
        <v>75</v>
      </c>
      <c r="D228" s="148"/>
      <c r="E228" s="100">
        <v>5000</v>
      </c>
      <c r="F228" s="97">
        <f t="shared" si="19"/>
        <v>0</v>
      </c>
      <c r="G228" s="162"/>
      <c r="H228" s="101" t="s">
        <v>1014</v>
      </c>
      <c r="I228" s="101" t="str">
        <f>VLOOKUP(H228,Presupuesto!$B$11:$C$565,2,0)</f>
        <v>EQUIPO DE COMPUTACION</v>
      </c>
      <c r="J228" s="98" t="str">
        <f t="shared" si="20"/>
        <v>Posgrado</v>
      </c>
      <c r="K228" s="98" t="s">
        <v>395</v>
      </c>
      <c r="L228" s="98"/>
    </row>
    <row r="229" spans="3:12" x14ac:dyDescent="0.25">
      <c r="C229" s="99" t="s">
        <v>35</v>
      </c>
      <c r="D229" s="148"/>
      <c r="E229" s="100">
        <v>13000</v>
      </c>
      <c r="F229" s="97">
        <f t="shared" si="19"/>
        <v>0</v>
      </c>
      <c r="G229" s="162"/>
      <c r="H229" s="101" t="s">
        <v>1000</v>
      </c>
      <c r="I229" s="101" t="str">
        <f>VLOOKUP(H229,Presupuesto!$B$11:$C$565,2,0)</f>
        <v>EQUIPO DE TRANSPORTE TRACCION Y ELEVACION</v>
      </c>
      <c r="J229" s="98" t="str">
        <f t="shared" si="20"/>
        <v>Posgrado</v>
      </c>
      <c r="K229" s="98" t="s">
        <v>395</v>
      </c>
      <c r="L229" s="98"/>
    </row>
    <row r="230" spans="3:12" x14ac:dyDescent="0.25">
      <c r="C230" s="99" t="s">
        <v>76</v>
      </c>
      <c r="D230" s="148"/>
      <c r="E230" s="100">
        <v>15000</v>
      </c>
      <c r="F230" s="97">
        <f t="shared" si="19"/>
        <v>0</v>
      </c>
      <c r="G230" s="162"/>
      <c r="H230" s="101" t="s">
        <v>1000</v>
      </c>
      <c r="I230" s="101" t="str">
        <f>VLOOKUP(H230,Presupuesto!$B$11:$C$565,2,0)</f>
        <v>EQUIPO DE TRANSPORTE TRACCION Y ELEVACION</v>
      </c>
      <c r="J230" s="98" t="str">
        <f t="shared" si="20"/>
        <v>Posgrado</v>
      </c>
      <c r="K230" s="98" t="s">
        <v>395</v>
      </c>
      <c r="L230" s="98"/>
    </row>
    <row r="231" spans="3:12" x14ac:dyDescent="0.25">
      <c r="C231" s="99" t="s">
        <v>77</v>
      </c>
      <c r="D231" s="148"/>
      <c r="E231" s="100">
        <v>10000</v>
      </c>
      <c r="F231" s="97">
        <f t="shared" si="19"/>
        <v>0</v>
      </c>
      <c r="G231" s="162"/>
      <c r="H231" s="101" t="s">
        <v>1000</v>
      </c>
      <c r="I231" s="101" t="str">
        <f>VLOOKUP(H231,Presupuesto!$B$11:$C$565,2,0)</f>
        <v>EQUIPO DE TRANSPORTE TRACCION Y ELEVACION</v>
      </c>
      <c r="J231" s="98" t="str">
        <f t="shared" si="20"/>
        <v>Posgrado</v>
      </c>
      <c r="K231" s="98" t="s">
        <v>403</v>
      </c>
      <c r="L231" s="98"/>
    </row>
    <row r="232" spans="3:12" x14ac:dyDescent="0.25">
      <c r="C232" s="99" t="s">
        <v>78</v>
      </c>
      <c r="D232" s="148"/>
      <c r="E232" s="100">
        <v>10000</v>
      </c>
      <c r="F232" s="97">
        <f t="shared" si="19"/>
        <v>0</v>
      </c>
      <c r="G232" s="162"/>
      <c r="H232" s="101" t="s">
        <v>1046</v>
      </c>
      <c r="I232" s="101" t="str">
        <f>VLOOKUP(H232,Presupuesto!$B$11:$C$565,2,0)</f>
        <v>APLICACIONES INFORMATICAS</v>
      </c>
      <c r="J232" s="98" t="str">
        <f t="shared" si="20"/>
        <v>Posgrado</v>
      </c>
      <c r="K232" s="98" t="s">
        <v>399</v>
      </c>
      <c r="L232" s="98"/>
    </row>
    <row r="233" spans="3:12" x14ac:dyDescent="0.25">
      <c r="C233" s="109" t="s">
        <v>79</v>
      </c>
      <c r="D233" s="148"/>
      <c r="E233" s="100">
        <v>2000</v>
      </c>
      <c r="F233" s="97">
        <f t="shared" si="19"/>
        <v>0</v>
      </c>
      <c r="G233" s="162"/>
      <c r="H233" s="110" t="s">
        <v>1014</v>
      </c>
      <c r="I233" s="110" t="str">
        <f>VLOOKUP(H233,Presupuesto!$B$11:$C$565,2,0)</f>
        <v>EQUIPO DE COMPUTACION</v>
      </c>
      <c r="J233" s="98" t="str">
        <f t="shared" si="20"/>
        <v>Posgrado</v>
      </c>
      <c r="K233" s="98" t="s">
        <v>395</v>
      </c>
      <c r="L233" s="98"/>
    </row>
    <row r="234" spans="3:12" x14ac:dyDescent="0.25">
      <c r="C234" s="109" t="s">
        <v>1474</v>
      </c>
      <c r="D234" s="148"/>
      <c r="E234" s="100">
        <v>1500</v>
      </c>
      <c r="F234" s="97">
        <f t="shared" si="19"/>
        <v>0</v>
      </c>
      <c r="G234" s="162"/>
      <c r="H234" s="110" t="s">
        <v>946</v>
      </c>
      <c r="I234" s="110" t="str">
        <f>VLOOKUP(H234,Presupuesto!$B$11:$C$565,2,0)</f>
        <v>UTILES Y MATERIALES ELECTRICOS</v>
      </c>
      <c r="J234" s="98" t="str">
        <f t="shared" si="20"/>
        <v>Posgrado</v>
      </c>
      <c r="K234" s="98" t="s">
        <v>395</v>
      </c>
      <c r="L234" s="98"/>
    </row>
    <row r="235" spans="3:12" x14ac:dyDescent="0.25">
      <c r="C235" s="109" t="s">
        <v>80</v>
      </c>
      <c r="D235" s="148"/>
      <c r="E235" s="100">
        <v>1500</v>
      </c>
      <c r="F235" s="97">
        <f t="shared" si="19"/>
        <v>0</v>
      </c>
      <c r="G235" s="162"/>
      <c r="H235" s="110" t="s">
        <v>1014</v>
      </c>
      <c r="I235" s="110" t="str">
        <f>VLOOKUP(H235,Presupuesto!$B$11:$C$565,2,0)</f>
        <v>EQUIPO DE COMPUTACION</v>
      </c>
      <c r="J235" s="98" t="str">
        <f t="shared" si="20"/>
        <v>Posgrado</v>
      </c>
      <c r="K235" s="98" t="s">
        <v>395</v>
      </c>
      <c r="L235" s="98"/>
    </row>
    <row r="236" spans="3:12" x14ac:dyDescent="0.25">
      <c r="C236" s="109" t="s">
        <v>81</v>
      </c>
      <c r="D236" s="148"/>
      <c r="E236" s="100">
        <v>500</v>
      </c>
      <c r="F236" s="97">
        <f t="shared" si="19"/>
        <v>0</v>
      </c>
      <c r="G236" s="162"/>
      <c r="H236" s="110" t="s">
        <v>955</v>
      </c>
      <c r="I236" s="110" t="str">
        <f>VLOOKUP(H236,Presupuesto!$B$11:$C$565,2,0)</f>
        <v>OTROS RESPUESTOS Y ACCESORIOS MENORES</v>
      </c>
      <c r="J236" s="98" t="str">
        <f t="shared" si="20"/>
        <v>Posgrado</v>
      </c>
      <c r="K236" s="98" t="s">
        <v>395</v>
      </c>
      <c r="L236" s="98"/>
    </row>
    <row r="237" spans="3:12" ht="15.75" thickBot="1" x14ac:dyDescent="0.3">
      <c r="C237" s="102" t="s">
        <v>82</v>
      </c>
      <c r="D237" s="156"/>
      <c r="E237" s="104">
        <v>20</v>
      </c>
      <c r="F237" s="105">
        <f t="shared" si="19"/>
        <v>0</v>
      </c>
      <c r="G237" s="159"/>
      <c r="H237" s="106" t="s">
        <v>955</v>
      </c>
      <c r="I237" s="106" t="str">
        <f>VLOOKUP(H237,Presupuesto!$B$11:$C$565,2,0)</f>
        <v>OTROS RESPUESTOS Y ACCESORIOS MENORES</v>
      </c>
      <c r="J237" s="106" t="str">
        <f t="shared" si="20"/>
        <v>Posgrado</v>
      </c>
      <c r="K237" s="122" t="s">
        <v>394</v>
      </c>
      <c r="L237" s="122"/>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199" t="s">
        <v>392</v>
      </c>
      <c r="D243" s="366"/>
      <c r="E243" s="93"/>
      <c r="F243" s="93"/>
      <c r="G243" s="93"/>
      <c r="H243" s="76"/>
      <c r="I243" s="76"/>
      <c r="J243" s="76"/>
      <c r="K243" s="112"/>
    </row>
    <row r="244" spans="3:12" ht="18.75" x14ac:dyDescent="0.25">
      <c r="C244" s="208" t="e">
        <f>IFERROR(VLOOKUP(D243,'1. Desarrollo e Innov. Curricu.'!$E:$F,2,FALSE),IFERROR(VLOOKUP(D243,'10. Posgrado'!$E:$F,2,FALSE),IFERROR(VLOOKUP(D243,'3.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Posgrado'!#REF!,2,FALSE),IFERROR(VLOOKUP(D243,'16. Desa. del Sistema Educ.Sup.'!$E:$F,2,FALSE),IFERROR(VLOOKUP(D243,'9. Cultura de Inno. Insti...'!$E:$F,2,FALSE),VLOOKUP(D243,'7. Lo Esencial de la Reforma U.'!$E:$F,2,0))))))))))))))))</f>
        <v>#N/A</v>
      </c>
      <c r="D244" s="31"/>
      <c r="E244" s="93"/>
      <c r="F244" s="93"/>
      <c r="G244" s="93"/>
      <c r="H244" s="76"/>
      <c r="I244" s="76"/>
      <c r="J244" s="76"/>
      <c r="K244" s="112"/>
    </row>
    <row r="245" spans="3:12" x14ac:dyDescent="0.25">
      <c r="F245" s="93"/>
      <c r="G245" s="76"/>
      <c r="H245" s="76"/>
      <c r="I245" s="76"/>
    </row>
    <row r="246" spans="3:12" ht="30.75" thickBot="1" x14ac:dyDescent="0.3">
      <c r="C246" s="146" t="s">
        <v>44</v>
      </c>
      <c r="D246" s="146" t="s">
        <v>55</v>
      </c>
      <c r="E246" s="146" t="s">
        <v>57</v>
      </c>
      <c r="F246" s="147" t="s">
        <v>27</v>
      </c>
      <c r="G246" s="147" t="s">
        <v>131</v>
      </c>
      <c r="H246" s="146" t="s">
        <v>46</v>
      </c>
      <c r="I246" s="146" t="s">
        <v>132</v>
      </c>
      <c r="J246" s="146" t="s">
        <v>410</v>
      </c>
      <c r="K246" s="146" t="s">
        <v>411</v>
      </c>
      <c r="L246" s="146" t="s">
        <v>464</v>
      </c>
    </row>
    <row r="247" spans="3:12" ht="15.75" thickBot="1" x14ac:dyDescent="0.3">
      <c r="C247" s="302" t="s">
        <v>1339</v>
      </c>
      <c r="D247" s="155"/>
      <c r="E247" s="96">
        <f>HLOOKUP($C247,$CB$2:$CE$3,2,0)</f>
        <v>15000</v>
      </c>
      <c r="F247" s="97">
        <f>D247*E247</f>
        <v>0</v>
      </c>
      <c r="G247" s="162"/>
      <c r="H247" s="98" t="s">
        <v>1014</v>
      </c>
      <c r="I247" s="98" t="str">
        <f>VLOOKUP(H247,Presupuesto!$B$11:$C$565,2,0)</f>
        <v>EQUIPO DE COMPUTACION</v>
      </c>
      <c r="J247" s="216" t="s">
        <v>1446</v>
      </c>
      <c r="K247" s="98" t="s">
        <v>394</v>
      </c>
      <c r="L247" s="98"/>
    </row>
    <row r="248" spans="3:12" x14ac:dyDescent="0.25">
      <c r="C248" s="302" t="s">
        <v>1337</v>
      </c>
      <c r="D248" s="148"/>
      <c r="E248" s="96">
        <f>HLOOKUP($C248,$CB$2:$CE$3,2,0)</f>
        <v>35000</v>
      </c>
      <c r="F248" s="97">
        <f>D248*E248</f>
        <v>0</v>
      </c>
      <c r="G248" s="162"/>
      <c r="H248" s="101" t="s">
        <v>1014</v>
      </c>
      <c r="I248" s="101" t="str">
        <f>VLOOKUP(H248,Presupuesto!$B$11:$C$565,2,0)</f>
        <v>EQUIPO DE COMPUTACION</v>
      </c>
      <c r="J248" s="98" t="str">
        <f>$J$247</f>
        <v>Posgrado</v>
      </c>
      <c r="K248" s="98" t="s">
        <v>412</v>
      </c>
      <c r="L248" s="98"/>
    </row>
    <row r="249" spans="3:12" x14ac:dyDescent="0.25">
      <c r="C249" s="99" t="s">
        <v>73</v>
      </c>
      <c r="D249" s="148"/>
      <c r="E249" s="100">
        <v>4000</v>
      </c>
      <c r="F249" s="97">
        <f t="shared" ref="F249:F260" si="21">D249*E249</f>
        <v>0</v>
      </c>
      <c r="G249" s="162"/>
      <c r="H249" s="101" t="s">
        <v>986</v>
      </c>
      <c r="I249" s="101" t="str">
        <f>VLOOKUP(H249,Presupuesto!$B$11:$C$565,2,0)</f>
        <v>EQUIPOS VARIOS DE OFICINA</v>
      </c>
      <c r="J249" s="98" t="str">
        <f t="shared" ref="J249:J260" si="22">$J$247</f>
        <v>Posgrado</v>
      </c>
      <c r="K249" s="98" t="s">
        <v>395</v>
      </c>
      <c r="L249" s="98"/>
    </row>
    <row r="250" spans="3:12" x14ac:dyDescent="0.25">
      <c r="C250" s="99" t="s">
        <v>74</v>
      </c>
      <c r="D250" s="148"/>
      <c r="E250" s="100">
        <v>8000</v>
      </c>
      <c r="F250" s="97">
        <f t="shared" si="21"/>
        <v>0</v>
      </c>
      <c r="G250" s="162"/>
      <c r="H250" s="101" t="s">
        <v>1014</v>
      </c>
      <c r="I250" s="101" t="str">
        <f>VLOOKUP(H250,Presupuesto!$B$11:$C$565,2,0)</f>
        <v>EQUIPO DE COMPUTACION</v>
      </c>
      <c r="J250" s="98" t="str">
        <f t="shared" si="22"/>
        <v>Posgrado</v>
      </c>
      <c r="K250" s="98" t="s">
        <v>395</v>
      </c>
      <c r="L250" s="98"/>
    </row>
    <row r="251" spans="3:12" x14ac:dyDescent="0.25">
      <c r="C251" s="99" t="s">
        <v>75</v>
      </c>
      <c r="D251" s="148"/>
      <c r="E251" s="100">
        <v>5000</v>
      </c>
      <c r="F251" s="97">
        <f t="shared" si="21"/>
        <v>0</v>
      </c>
      <c r="G251" s="162"/>
      <c r="H251" s="101" t="s">
        <v>1014</v>
      </c>
      <c r="I251" s="101" t="str">
        <f>VLOOKUP(H251,Presupuesto!$B$11:$C$565,2,0)</f>
        <v>EQUIPO DE COMPUTACION</v>
      </c>
      <c r="J251" s="98" t="str">
        <f t="shared" si="22"/>
        <v>Posgrado</v>
      </c>
      <c r="K251" s="98" t="s">
        <v>395</v>
      </c>
      <c r="L251" s="98"/>
    </row>
    <row r="252" spans="3:12" x14ac:dyDescent="0.25">
      <c r="C252" s="99" t="s">
        <v>35</v>
      </c>
      <c r="D252" s="148"/>
      <c r="E252" s="100">
        <v>13000</v>
      </c>
      <c r="F252" s="97">
        <f t="shared" si="21"/>
        <v>0</v>
      </c>
      <c r="G252" s="162"/>
      <c r="H252" s="101" t="s">
        <v>1000</v>
      </c>
      <c r="I252" s="101" t="str">
        <f>VLOOKUP(H252,Presupuesto!$B$11:$C$565,2,0)</f>
        <v>EQUIPO DE TRANSPORTE TRACCION Y ELEVACION</v>
      </c>
      <c r="J252" s="98" t="str">
        <f t="shared" si="22"/>
        <v>Posgrado</v>
      </c>
      <c r="K252" s="98" t="s">
        <v>395</v>
      </c>
      <c r="L252" s="98"/>
    </row>
    <row r="253" spans="3:12" x14ac:dyDescent="0.25">
      <c r="C253" s="99" t="s">
        <v>76</v>
      </c>
      <c r="D253" s="148"/>
      <c r="E253" s="100">
        <v>15000</v>
      </c>
      <c r="F253" s="97">
        <f t="shared" si="21"/>
        <v>0</v>
      </c>
      <c r="G253" s="162"/>
      <c r="H253" s="101" t="s">
        <v>1000</v>
      </c>
      <c r="I253" s="101" t="str">
        <f>VLOOKUP(H253,Presupuesto!$B$11:$C$565,2,0)</f>
        <v>EQUIPO DE TRANSPORTE TRACCION Y ELEVACION</v>
      </c>
      <c r="J253" s="98" t="str">
        <f t="shared" si="22"/>
        <v>Posgrado</v>
      </c>
      <c r="K253" s="98" t="s">
        <v>395</v>
      </c>
      <c r="L253" s="98"/>
    </row>
    <row r="254" spans="3:12" x14ac:dyDescent="0.25">
      <c r="C254" s="99" t="s">
        <v>77</v>
      </c>
      <c r="D254" s="148"/>
      <c r="E254" s="100">
        <v>10000</v>
      </c>
      <c r="F254" s="97">
        <f t="shared" si="21"/>
        <v>0</v>
      </c>
      <c r="G254" s="162"/>
      <c r="H254" s="101" t="s">
        <v>1000</v>
      </c>
      <c r="I254" s="101" t="str">
        <f>VLOOKUP(H254,Presupuesto!$B$11:$C$565,2,0)</f>
        <v>EQUIPO DE TRANSPORTE TRACCION Y ELEVACION</v>
      </c>
      <c r="J254" s="98" t="str">
        <f t="shared" si="22"/>
        <v>Posgrado</v>
      </c>
      <c r="K254" s="98" t="s">
        <v>403</v>
      </c>
      <c r="L254" s="98"/>
    </row>
    <row r="255" spans="3:12" x14ac:dyDescent="0.25">
      <c r="C255" s="99" t="s">
        <v>78</v>
      </c>
      <c r="D255" s="148"/>
      <c r="E255" s="100">
        <v>10000</v>
      </c>
      <c r="F255" s="97">
        <f t="shared" si="21"/>
        <v>0</v>
      </c>
      <c r="G255" s="162"/>
      <c r="H255" s="101" t="s">
        <v>1046</v>
      </c>
      <c r="I255" s="101" t="str">
        <f>VLOOKUP(H255,Presupuesto!$B$11:$C$565,2,0)</f>
        <v>APLICACIONES INFORMATICAS</v>
      </c>
      <c r="J255" s="98" t="str">
        <f t="shared" si="22"/>
        <v>Posgrado</v>
      </c>
      <c r="K255" s="98" t="s">
        <v>399</v>
      </c>
      <c r="L255" s="98"/>
    </row>
    <row r="256" spans="3:12" x14ac:dyDescent="0.25">
      <c r="C256" s="109" t="s">
        <v>79</v>
      </c>
      <c r="D256" s="148"/>
      <c r="E256" s="100">
        <v>2000</v>
      </c>
      <c r="F256" s="97">
        <f t="shared" si="21"/>
        <v>0</v>
      </c>
      <c r="G256" s="162"/>
      <c r="H256" s="110" t="s">
        <v>1014</v>
      </c>
      <c r="I256" s="110" t="str">
        <f>VLOOKUP(H256,Presupuesto!$B$11:$C$565,2,0)</f>
        <v>EQUIPO DE COMPUTACION</v>
      </c>
      <c r="J256" s="98" t="str">
        <f t="shared" si="22"/>
        <v>Posgrado</v>
      </c>
      <c r="K256" s="98" t="s">
        <v>395</v>
      </c>
      <c r="L256" s="98"/>
    </row>
    <row r="257" spans="3:12" x14ac:dyDescent="0.25">
      <c r="C257" s="109" t="s">
        <v>1474</v>
      </c>
      <c r="D257" s="148"/>
      <c r="E257" s="100">
        <v>1500</v>
      </c>
      <c r="F257" s="97">
        <f t="shared" si="21"/>
        <v>0</v>
      </c>
      <c r="G257" s="162"/>
      <c r="H257" s="110" t="s">
        <v>946</v>
      </c>
      <c r="I257" s="110" t="str">
        <f>VLOOKUP(H257,Presupuesto!$B$11:$C$565,2,0)</f>
        <v>UTILES Y MATERIALES ELECTRICOS</v>
      </c>
      <c r="J257" s="98" t="str">
        <f t="shared" si="22"/>
        <v>Posgrado</v>
      </c>
      <c r="K257" s="98" t="s">
        <v>395</v>
      </c>
      <c r="L257" s="98"/>
    </row>
    <row r="258" spans="3:12" x14ac:dyDescent="0.25">
      <c r="C258" s="109" t="s">
        <v>80</v>
      </c>
      <c r="D258" s="148"/>
      <c r="E258" s="100">
        <v>1500</v>
      </c>
      <c r="F258" s="97">
        <f t="shared" si="21"/>
        <v>0</v>
      </c>
      <c r="G258" s="162"/>
      <c r="H258" s="110" t="s">
        <v>1014</v>
      </c>
      <c r="I258" s="110" t="str">
        <f>VLOOKUP(H258,Presupuesto!$B$11:$C$565,2,0)</f>
        <v>EQUIPO DE COMPUTACION</v>
      </c>
      <c r="J258" s="98" t="str">
        <f t="shared" si="22"/>
        <v>Posgrado</v>
      </c>
      <c r="K258" s="98" t="s">
        <v>395</v>
      </c>
      <c r="L258" s="98"/>
    </row>
    <row r="259" spans="3:12" x14ac:dyDescent="0.25">
      <c r="C259" s="109" t="s">
        <v>81</v>
      </c>
      <c r="D259" s="148"/>
      <c r="E259" s="100">
        <v>500</v>
      </c>
      <c r="F259" s="97">
        <f t="shared" si="21"/>
        <v>0</v>
      </c>
      <c r="G259" s="162"/>
      <c r="H259" s="110" t="s">
        <v>955</v>
      </c>
      <c r="I259" s="110" t="str">
        <f>VLOOKUP(H259,Presupuesto!$B$11:$C$565,2,0)</f>
        <v>OTROS RESPUESTOS Y ACCESORIOS MENORES</v>
      </c>
      <c r="J259" s="98" t="str">
        <f t="shared" si="22"/>
        <v>Posgrado</v>
      </c>
      <c r="K259" s="98" t="s">
        <v>395</v>
      </c>
      <c r="L259" s="98"/>
    </row>
    <row r="260" spans="3:12" ht="15.75" thickBot="1" x14ac:dyDescent="0.3">
      <c r="C260" s="102" t="s">
        <v>82</v>
      </c>
      <c r="D260" s="156"/>
      <c r="E260" s="104">
        <v>20</v>
      </c>
      <c r="F260" s="105">
        <f t="shared" si="21"/>
        <v>0</v>
      </c>
      <c r="G260" s="159"/>
      <c r="H260" s="106" t="s">
        <v>955</v>
      </c>
      <c r="I260" s="106" t="str">
        <f>VLOOKUP(H260,Presupuesto!$B$11:$C$565,2,0)</f>
        <v>OTROS RESPUESTOS Y ACCESORIOS MENORES</v>
      </c>
      <c r="J260" s="106" t="str">
        <f t="shared" si="22"/>
        <v>Posgrado</v>
      </c>
      <c r="K260" s="122" t="s">
        <v>394</v>
      </c>
      <c r="L260" s="122"/>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199" t="s">
        <v>392</v>
      </c>
      <c r="D266" s="366"/>
      <c r="E266" s="93"/>
      <c r="F266" s="93"/>
      <c r="G266" s="93"/>
      <c r="H266" s="76"/>
      <c r="I266" s="76"/>
      <c r="J266" s="76"/>
      <c r="K266" s="112"/>
    </row>
    <row r="267" spans="3:12" ht="18.75" x14ac:dyDescent="0.25">
      <c r="C267" s="208" t="e">
        <f>IFERROR(VLOOKUP(D266,'1. Desarrollo e Innov. Curricu.'!$E:$F,2,FALSE),IFERROR(VLOOKUP(D266,'10. Posgrado'!$E:$F,2,FALSE),IFERROR(VLOOKUP(D266,'3.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Posgrado'!#REF!,2,FALSE),IFERROR(VLOOKUP(D266,'16. Desa. del Sistema Educ.Sup.'!$E:$F,2,FALSE),IFERROR(VLOOKUP(D266,'9. Cultura de Inno. Insti...'!$E:$F,2,FALSE),VLOOKUP(D266,'7. Lo Esencial de la Reforma U.'!$E:$F,2,0))))))))))))))))</f>
        <v>#N/A</v>
      </c>
      <c r="D267" s="31"/>
      <c r="E267" s="93"/>
      <c r="F267" s="93"/>
      <c r="G267" s="93"/>
      <c r="H267" s="76"/>
      <c r="I267" s="76"/>
      <c r="J267" s="76"/>
      <c r="K267" s="112"/>
    </row>
    <row r="268" spans="3:12" x14ac:dyDescent="0.25">
      <c r="F268" s="93"/>
      <c r="G268" s="76"/>
      <c r="H268" s="76"/>
      <c r="I268" s="76"/>
    </row>
    <row r="269" spans="3:12" ht="30.75" thickBot="1" x14ac:dyDescent="0.3">
      <c r="C269" s="146" t="s">
        <v>44</v>
      </c>
      <c r="D269" s="146" t="s">
        <v>55</v>
      </c>
      <c r="E269" s="146" t="s">
        <v>57</v>
      </c>
      <c r="F269" s="147" t="s">
        <v>27</v>
      </c>
      <c r="G269" s="147" t="s">
        <v>131</v>
      </c>
      <c r="H269" s="146" t="s">
        <v>46</v>
      </c>
      <c r="I269" s="146" t="s">
        <v>132</v>
      </c>
      <c r="J269" s="146" t="s">
        <v>410</v>
      </c>
      <c r="K269" s="146" t="s">
        <v>411</v>
      </c>
      <c r="L269" s="146" t="s">
        <v>464</v>
      </c>
    </row>
    <row r="270" spans="3:12" ht="15.75" thickBot="1" x14ac:dyDescent="0.3">
      <c r="C270" s="302" t="s">
        <v>1339</v>
      </c>
      <c r="D270" s="155"/>
      <c r="E270" s="96">
        <f>HLOOKUP($C270,$CB$2:$CE$3,2,0)</f>
        <v>15000</v>
      </c>
      <c r="F270" s="97">
        <f>D270*E270</f>
        <v>0</v>
      </c>
      <c r="G270" s="162"/>
      <c r="H270" s="98" t="s">
        <v>1014</v>
      </c>
      <c r="I270" s="98" t="str">
        <f>VLOOKUP(H270,Presupuesto!$B$11:$C$565,2,0)</f>
        <v>EQUIPO DE COMPUTACION</v>
      </c>
      <c r="J270" s="216" t="s">
        <v>1471</v>
      </c>
      <c r="K270" s="98" t="s">
        <v>394</v>
      </c>
      <c r="L270" s="98"/>
    </row>
    <row r="271" spans="3:12" x14ac:dyDescent="0.25">
      <c r="C271" s="302" t="s">
        <v>1337</v>
      </c>
      <c r="D271" s="148"/>
      <c r="E271" s="96">
        <f>HLOOKUP($C271,$CB$2:$CE$3,2,0)</f>
        <v>35000</v>
      </c>
      <c r="F271" s="97">
        <f>D271*E271</f>
        <v>0</v>
      </c>
      <c r="G271" s="162"/>
      <c r="H271" s="101" t="s">
        <v>1014</v>
      </c>
      <c r="I271" s="101" t="str">
        <f>VLOOKUP(H271,Presupuesto!$B$11:$C$565,2,0)</f>
        <v>EQUIPO DE COMPUTACION</v>
      </c>
      <c r="J271" s="98" t="str">
        <f>$J$270</f>
        <v>Desarrollo del Sistema de Educación Superior</v>
      </c>
      <c r="K271" s="98" t="s">
        <v>412</v>
      </c>
      <c r="L271" s="98"/>
    </row>
    <row r="272" spans="3:12" x14ac:dyDescent="0.25">
      <c r="C272" s="99" t="s">
        <v>73</v>
      </c>
      <c r="D272" s="148"/>
      <c r="E272" s="100">
        <v>4000</v>
      </c>
      <c r="F272" s="97">
        <f t="shared" ref="F272:F283" si="23">D272*E272</f>
        <v>0</v>
      </c>
      <c r="G272" s="162"/>
      <c r="H272" s="101" t="s">
        <v>986</v>
      </c>
      <c r="I272" s="101" t="str">
        <f>VLOOKUP(H272,Presupuesto!$B$11:$C$565,2,0)</f>
        <v>EQUIPOS VARIOS DE OFICINA</v>
      </c>
      <c r="J272" s="98" t="str">
        <f t="shared" ref="J272:J283" si="24">$J$270</f>
        <v>Desarrollo del Sistema de Educación Superior</v>
      </c>
      <c r="K272" s="98" t="s">
        <v>395</v>
      </c>
      <c r="L272" s="98"/>
    </row>
    <row r="273" spans="3:12" x14ac:dyDescent="0.25">
      <c r="C273" s="99" t="s">
        <v>74</v>
      </c>
      <c r="D273" s="148"/>
      <c r="E273" s="100">
        <v>8000</v>
      </c>
      <c r="F273" s="97">
        <f t="shared" si="23"/>
        <v>0</v>
      </c>
      <c r="G273" s="162"/>
      <c r="H273" s="101" t="s">
        <v>1014</v>
      </c>
      <c r="I273" s="101" t="str">
        <f>VLOOKUP(H273,Presupuesto!$B$11:$C$565,2,0)</f>
        <v>EQUIPO DE COMPUTACION</v>
      </c>
      <c r="J273" s="98" t="str">
        <f t="shared" si="24"/>
        <v>Desarrollo del Sistema de Educación Superior</v>
      </c>
      <c r="K273" s="98" t="s">
        <v>395</v>
      </c>
      <c r="L273" s="98"/>
    </row>
    <row r="274" spans="3:12" x14ac:dyDescent="0.25">
      <c r="C274" s="99" t="s">
        <v>75</v>
      </c>
      <c r="D274" s="148"/>
      <c r="E274" s="100">
        <v>5000</v>
      </c>
      <c r="F274" s="97">
        <f t="shared" si="23"/>
        <v>0</v>
      </c>
      <c r="G274" s="162"/>
      <c r="H274" s="101" t="s">
        <v>1014</v>
      </c>
      <c r="I274" s="101" t="str">
        <f>VLOOKUP(H274,Presupuesto!$B$11:$C$565,2,0)</f>
        <v>EQUIPO DE COMPUTACION</v>
      </c>
      <c r="J274" s="98" t="str">
        <f t="shared" si="24"/>
        <v>Desarrollo del Sistema de Educación Superior</v>
      </c>
      <c r="K274" s="98" t="s">
        <v>395</v>
      </c>
      <c r="L274" s="98"/>
    </row>
    <row r="275" spans="3:12" x14ac:dyDescent="0.25">
      <c r="C275" s="99" t="s">
        <v>35</v>
      </c>
      <c r="D275" s="148"/>
      <c r="E275" s="100">
        <v>13000</v>
      </c>
      <c r="F275" s="97">
        <f t="shared" si="23"/>
        <v>0</v>
      </c>
      <c r="G275" s="162"/>
      <c r="H275" s="101" t="s">
        <v>1000</v>
      </c>
      <c r="I275" s="101" t="str">
        <f>VLOOKUP(H275,Presupuesto!$B$11:$C$565,2,0)</f>
        <v>EQUIPO DE TRANSPORTE TRACCION Y ELEVACION</v>
      </c>
      <c r="J275" s="98" t="str">
        <f t="shared" si="24"/>
        <v>Desarrollo del Sistema de Educación Superior</v>
      </c>
      <c r="K275" s="98" t="s">
        <v>395</v>
      </c>
      <c r="L275" s="98"/>
    </row>
    <row r="276" spans="3:12" x14ac:dyDescent="0.25">
      <c r="C276" s="99" t="s">
        <v>76</v>
      </c>
      <c r="D276" s="148"/>
      <c r="E276" s="100">
        <v>15000</v>
      </c>
      <c r="F276" s="97">
        <f t="shared" si="23"/>
        <v>0</v>
      </c>
      <c r="G276" s="162"/>
      <c r="H276" s="101" t="s">
        <v>1000</v>
      </c>
      <c r="I276" s="101" t="str">
        <f>VLOOKUP(H276,Presupuesto!$B$11:$C$565,2,0)</f>
        <v>EQUIPO DE TRANSPORTE TRACCION Y ELEVACION</v>
      </c>
      <c r="J276" s="98" t="str">
        <f t="shared" si="24"/>
        <v>Desarrollo del Sistema de Educación Superior</v>
      </c>
      <c r="K276" s="98" t="s">
        <v>395</v>
      </c>
      <c r="L276" s="98"/>
    </row>
    <row r="277" spans="3:12" x14ac:dyDescent="0.25">
      <c r="C277" s="99" t="s">
        <v>77</v>
      </c>
      <c r="D277" s="148"/>
      <c r="E277" s="100">
        <v>10000</v>
      </c>
      <c r="F277" s="97">
        <f t="shared" si="23"/>
        <v>0</v>
      </c>
      <c r="G277" s="162"/>
      <c r="H277" s="101" t="s">
        <v>1000</v>
      </c>
      <c r="I277" s="101" t="str">
        <f>VLOOKUP(H277,Presupuesto!$B$11:$C$565,2,0)</f>
        <v>EQUIPO DE TRANSPORTE TRACCION Y ELEVACION</v>
      </c>
      <c r="J277" s="98" t="str">
        <f t="shared" si="24"/>
        <v>Desarrollo del Sistema de Educación Superior</v>
      </c>
      <c r="K277" s="98" t="s">
        <v>403</v>
      </c>
      <c r="L277" s="98"/>
    </row>
    <row r="278" spans="3:12" x14ac:dyDescent="0.25">
      <c r="C278" s="99" t="s">
        <v>78</v>
      </c>
      <c r="D278" s="148"/>
      <c r="E278" s="100">
        <v>10000</v>
      </c>
      <c r="F278" s="97">
        <f t="shared" si="23"/>
        <v>0</v>
      </c>
      <c r="G278" s="162"/>
      <c r="H278" s="101" t="s">
        <v>1046</v>
      </c>
      <c r="I278" s="101" t="str">
        <f>VLOOKUP(H278,Presupuesto!$B$11:$C$565,2,0)</f>
        <v>APLICACIONES INFORMATICAS</v>
      </c>
      <c r="J278" s="98" t="str">
        <f t="shared" si="24"/>
        <v>Desarrollo del Sistema de Educación Superior</v>
      </c>
      <c r="K278" s="98" t="s">
        <v>399</v>
      </c>
      <c r="L278" s="98"/>
    </row>
    <row r="279" spans="3:12" x14ac:dyDescent="0.25">
      <c r="C279" s="109" t="s">
        <v>79</v>
      </c>
      <c r="D279" s="148"/>
      <c r="E279" s="100">
        <v>2000</v>
      </c>
      <c r="F279" s="97">
        <f t="shared" si="23"/>
        <v>0</v>
      </c>
      <c r="G279" s="162"/>
      <c r="H279" s="110" t="s">
        <v>1014</v>
      </c>
      <c r="I279" s="110" t="str">
        <f>VLOOKUP(H279,Presupuesto!$B$11:$C$565,2,0)</f>
        <v>EQUIPO DE COMPUTACION</v>
      </c>
      <c r="J279" s="98" t="str">
        <f t="shared" si="24"/>
        <v>Desarrollo del Sistema de Educación Superior</v>
      </c>
      <c r="K279" s="98" t="s">
        <v>395</v>
      </c>
      <c r="L279" s="98"/>
    </row>
    <row r="280" spans="3:12" x14ac:dyDescent="0.25">
      <c r="C280" s="109" t="s">
        <v>1474</v>
      </c>
      <c r="D280" s="148"/>
      <c r="E280" s="100">
        <v>1500</v>
      </c>
      <c r="F280" s="97">
        <f t="shared" si="23"/>
        <v>0</v>
      </c>
      <c r="G280" s="162"/>
      <c r="H280" s="110" t="s">
        <v>946</v>
      </c>
      <c r="I280" s="110" t="str">
        <f>VLOOKUP(H280,Presupuesto!$B$11:$C$565,2,0)</f>
        <v>UTILES Y MATERIALES ELECTRICOS</v>
      </c>
      <c r="J280" s="98" t="str">
        <f t="shared" si="24"/>
        <v>Desarrollo del Sistema de Educación Superior</v>
      </c>
      <c r="K280" s="98" t="s">
        <v>395</v>
      </c>
      <c r="L280" s="98"/>
    </row>
    <row r="281" spans="3:12" x14ac:dyDescent="0.25">
      <c r="C281" s="109" t="s">
        <v>80</v>
      </c>
      <c r="D281" s="148"/>
      <c r="E281" s="100">
        <v>1500</v>
      </c>
      <c r="F281" s="97">
        <f t="shared" si="23"/>
        <v>0</v>
      </c>
      <c r="G281" s="162"/>
      <c r="H281" s="110" t="s">
        <v>1014</v>
      </c>
      <c r="I281" s="110" t="str">
        <f>VLOOKUP(H281,Presupuesto!$B$11:$C$565,2,0)</f>
        <v>EQUIPO DE COMPUTACION</v>
      </c>
      <c r="J281" s="98" t="str">
        <f t="shared" si="24"/>
        <v>Desarrollo del Sistema de Educación Superior</v>
      </c>
      <c r="K281" s="98" t="s">
        <v>395</v>
      </c>
      <c r="L281" s="98"/>
    </row>
    <row r="282" spans="3:12" x14ac:dyDescent="0.25">
      <c r="C282" s="109" t="s">
        <v>81</v>
      </c>
      <c r="D282" s="148"/>
      <c r="E282" s="100">
        <v>500</v>
      </c>
      <c r="F282" s="97">
        <f t="shared" si="23"/>
        <v>0</v>
      </c>
      <c r="G282" s="162"/>
      <c r="H282" s="110" t="s">
        <v>955</v>
      </c>
      <c r="I282" s="110" t="str">
        <f>VLOOKUP(H282,Presupuesto!$B$11:$C$565,2,0)</f>
        <v>OTROS RESPUESTOS Y ACCESORIOS MENORES</v>
      </c>
      <c r="J282" s="98" t="str">
        <f t="shared" si="24"/>
        <v>Desarrollo del Sistema de Educación Superior</v>
      </c>
      <c r="K282" s="98" t="s">
        <v>395</v>
      </c>
      <c r="L282" s="98"/>
    </row>
    <row r="283" spans="3:12" ht="15.75" thickBot="1" x14ac:dyDescent="0.3">
      <c r="C283" s="102" t="s">
        <v>82</v>
      </c>
      <c r="D283" s="156"/>
      <c r="E283" s="104">
        <v>20</v>
      </c>
      <c r="F283" s="105">
        <f t="shared" si="23"/>
        <v>0</v>
      </c>
      <c r="G283" s="159"/>
      <c r="H283" s="106" t="s">
        <v>955</v>
      </c>
      <c r="I283" s="106" t="str">
        <f>VLOOKUP(H283,Presupuesto!$B$11:$C$565,2,0)</f>
        <v>OTROS RESPUESTOS Y ACCESORIOS MENORES</v>
      </c>
      <c r="J283" s="106" t="str">
        <f t="shared" si="24"/>
        <v>Desarrollo del Sistema de Educación Superior</v>
      </c>
      <c r="K283" s="122" t="s">
        <v>394</v>
      </c>
      <c r="L283" s="122"/>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UI117"/>
  <sheetViews>
    <sheetView showGridLines="0" topLeftCell="A94" zoomScale="90" zoomScaleNormal="90" workbookViewId="0">
      <selection activeCell="C95" sqref="C95"/>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x14ac:dyDescent="0.25">
      <c r="A1" s="465" t="s">
        <v>251</v>
      </c>
      <c r="B1" s="466" t="s">
        <v>252</v>
      </c>
      <c r="C1" s="463" t="s">
        <v>253</v>
      </c>
      <c r="D1" s="463" t="s">
        <v>496</v>
      </c>
      <c r="E1" s="463" t="s">
        <v>498</v>
      </c>
      <c r="F1" s="463" t="s">
        <v>500</v>
      </c>
      <c r="G1" s="463" t="s">
        <v>502</v>
      </c>
      <c r="H1" s="463" t="s">
        <v>504</v>
      </c>
      <c r="I1" s="463" t="s">
        <v>506</v>
      </c>
      <c r="J1" s="463" t="s">
        <v>254</v>
      </c>
      <c r="K1" s="463" t="s">
        <v>509</v>
      </c>
      <c r="L1" s="463" t="s">
        <v>255</v>
      </c>
      <c r="M1" s="463" t="s">
        <v>511</v>
      </c>
      <c r="N1" s="463" t="s">
        <v>513</v>
      </c>
      <c r="O1" s="463" t="s">
        <v>515</v>
      </c>
      <c r="P1" s="463" t="s">
        <v>256</v>
      </c>
      <c r="Q1" s="463" t="s">
        <v>516</v>
      </c>
      <c r="R1" s="463" t="s">
        <v>519</v>
      </c>
      <c r="S1" s="463" t="s">
        <v>257</v>
      </c>
      <c r="T1" s="463" t="s">
        <v>521</v>
      </c>
      <c r="U1" s="463" t="s">
        <v>258</v>
      </c>
      <c r="V1" s="463" t="s">
        <v>522</v>
      </c>
      <c r="W1" s="463" t="s">
        <v>523</v>
      </c>
      <c r="X1" s="463" t="s">
        <v>527</v>
      </c>
      <c r="Y1" s="463" t="s">
        <v>274</v>
      </c>
      <c r="Z1" s="463" t="s">
        <v>528</v>
      </c>
      <c r="AA1" s="463" t="s">
        <v>530</v>
      </c>
      <c r="AB1" s="463" t="s">
        <v>532</v>
      </c>
      <c r="AC1" s="463" t="s">
        <v>275</v>
      </c>
      <c r="AD1" s="463" t="s">
        <v>534</v>
      </c>
      <c r="AE1" s="463" t="s">
        <v>536</v>
      </c>
      <c r="AF1" s="463" t="s">
        <v>538</v>
      </c>
      <c r="AG1" s="463" t="s">
        <v>540</v>
      </c>
      <c r="AH1" s="463" t="s">
        <v>250</v>
      </c>
      <c r="AI1" s="463" t="s">
        <v>542</v>
      </c>
      <c r="AJ1" s="466" t="s">
        <v>259</v>
      </c>
      <c r="AK1" s="463" t="s">
        <v>544</v>
      </c>
      <c r="AL1" s="463" t="s">
        <v>260</v>
      </c>
      <c r="AM1" s="463" t="s">
        <v>546</v>
      </c>
      <c r="AN1" s="463" t="s">
        <v>548</v>
      </c>
      <c r="AO1" s="463" t="s">
        <v>261</v>
      </c>
      <c r="AP1" s="463" t="s">
        <v>550</v>
      </c>
      <c r="AQ1" s="463" t="s">
        <v>552</v>
      </c>
      <c r="AR1" s="463" t="s">
        <v>262</v>
      </c>
      <c r="AS1" s="463" t="s">
        <v>553</v>
      </c>
      <c r="AT1" s="463" t="s">
        <v>555</v>
      </c>
      <c r="AU1" s="463" t="s">
        <v>556</v>
      </c>
      <c r="AV1" s="463" t="s">
        <v>557</v>
      </c>
      <c r="AW1" s="463" t="s">
        <v>559</v>
      </c>
      <c r="AX1" s="463" t="s">
        <v>561</v>
      </c>
      <c r="AY1" s="463" t="s">
        <v>562</v>
      </c>
      <c r="AZ1" s="463" t="s">
        <v>263</v>
      </c>
      <c r="BA1" s="463" t="s">
        <v>564</v>
      </c>
      <c r="BB1" s="463" t="s">
        <v>566</v>
      </c>
      <c r="BC1" s="463" t="s">
        <v>568</v>
      </c>
      <c r="BD1" s="463" t="s">
        <v>570</v>
      </c>
      <c r="BE1" s="463" t="s">
        <v>572</v>
      </c>
      <c r="BF1" s="463" t="s">
        <v>574</v>
      </c>
      <c r="BG1" s="463" t="s">
        <v>576</v>
      </c>
      <c r="BH1" s="463" t="s">
        <v>578</v>
      </c>
      <c r="BI1" s="463" t="s">
        <v>276</v>
      </c>
      <c r="BJ1" s="463" t="s">
        <v>580</v>
      </c>
      <c r="BK1" s="463" t="s">
        <v>582</v>
      </c>
      <c r="BL1" s="463" t="s">
        <v>584</v>
      </c>
      <c r="BM1" s="463" t="s">
        <v>586</v>
      </c>
      <c r="BN1" s="463" t="s">
        <v>588</v>
      </c>
      <c r="BO1" s="463" t="s">
        <v>590</v>
      </c>
      <c r="BP1" s="463" t="s">
        <v>592</v>
      </c>
      <c r="BQ1" s="463" t="s">
        <v>594</v>
      </c>
      <c r="BR1" s="463" t="s">
        <v>596</v>
      </c>
      <c r="BS1" s="463" t="s">
        <v>598</v>
      </c>
      <c r="BT1" s="466" t="s">
        <v>264</v>
      </c>
      <c r="BU1" s="463" t="s">
        <v>265</v>
      </c>
      <c r="BV1" s="463" t="s">
        <v>600</v>
      </c>
      <c r="BW1" s="463" t="s">
        <v>266</v>
      </c>
      <c r="BX1" s="463" t="s">
        <v>602</v>
      </c>
      <c r="BY1" s="463" t="s">
        <v>604</v>
      </c>
      <c r="BZ1" s="466" t="s">
        <v>267</v>
      </c>
      <c r="CA1" s="463" t="s">
        <v>268</v>
      </c>
      <c r="CB1" s="463" t="s">
        <v>606</v>
      </c>
      <c r="CC1" s="463" t="s">
        <v>269</v>
      </c>
      <c r="CD1" s="463" t="s">
        <v>608</v>
      </c>
      <c r="CE1" s="463" t="s">
        <v>610</v>
      </c>
      <c r="CF1" s="463" t="s">
        <v>612</v>
      </c>
      <c r="CG1" s="466" t="s">
        <v>270</v>
      </c>
      <c r="CH1" s="463" t="s">
        <v>618</v>
      </c>
      <c r="CI1" s="463" t="s">
        <v>620</v>
      </c>
      <c r="CJ1" s="463" t="s">
        <v>271</v>
      </c>
      <c r="CK1" s="463" t="s">
        <v>614</v>
      </c>
      <c r="CL1" s="463" t="s">
        <v>616</v>
      </c>
      <c r="CM1" s="463" t="s">
        <v>272</v>
      </c>
      <c r="CN1" s="463" t="s">
        <v>622</v>
      </c>
      <c r="CO1" s="463" t="s">
        <v>273</v>
      </c>
      <c r="CP1" s="463" t="s">
        <v>623</v>
      </c>
      <c r="CQ1" s="462" t="s">
        <v>277</v>
      </c>
      <c r="CR1" s="466" t="s">
        <v>278</v>
      </c>
      <c r="CS1" s="463" t="s">
        <v>624</v>
      </c>
      <c r="CT1" s="463" t="s">
        <v>625</v>
      </c>
      <c r="CU1" s="463" t="s">
        <v>627</v>
      </c>
      <c r="CV1" s="463" t="s">
        <v>279</v>
      </c>
      <c r="CW1" s="463" t="s">
        <v>629</v>
      </c>
      <c r="CX1" s="463" t="s">
        <v>631</v>
      </c>
      <c r="CY1" s="463" t="s">
        <v>633</v>
      </c>
      <c r="CZ1" s="463" t="s">
        <v>635</v>
      </c>
      <c r="DA1" s="463" t="s">
        <v>637</v>
      </c>
      <c r="DB1" s="463" t="s">
        <v>639</v>
      </c>
      <c r="DC1" s="466" t="s">
        <v>280</v>
      </c>
      <c r="DD1" s="463" t="s">
        <v>281</v>
      </c>
      <c r="DE1" s="463" t="s">
        <v>641</v>
      </c>
      <c r="DF1" s="463" t="s">
        <v>282</v>
      </c>
      <c r="DG1" s="463" t="s">
        <v>643</v>
      </c>
      <c r="DH1" s="463" t="s">
        <v>645</v>
      </c>
      <c r="DI1" s="463" t="s">
        <v>647</v>
      </c>
      <c r="DJ1" s="463" t="s">
        <v>649</v>
      </c>
      <c r="DK1" s="463" t="s">
        <v>651</v>
      </c>
      <c r="DL1" s="463" t="s">
        <v>653</v>
      </c>
      <c r="DM1" s="463" t="s">
        <v>655</v>
      </c>
      <c r="DN1" s="463" t="s">
        <v>283</v>
      </c>
      <c r="DO1" s="463" t="s">
        <v>657</v>
      </c>
      <c r="DP1" s="463" t="s">
        <v>659</v>
      </c>
      <c r="DQ1" s="463" t="s">
        <v>661</v>
      </c>
      <c r="DR1" s="466" t="s">
        <v>284</v>
      </c>
      <c r="DS1" s="463" t="s">
        <v>663</v>
      </c>
      <c r="DT1" s="463" t="s">
        <v>285</v>
      </c>
      <c r="DU1" s="463" t="s">
        <v>665</v>
      </c>
      <c r="DV1" s="463" t="s">
        <v>286</v>
      </c>
      <c r="DW1" s="463" t="s">
        <v>667</v>
      </c>
      <c r="DX1" s="463" t="s">
        <v>669</v>
      </c>
      <c r="DY1" s="463" t="s">
        <v>671</v>
      </c>
      <c r="DZ1" s="463" t="s">
        <v>673</v>
      </c>
      <c r="EA1" s="463" t="s">
        <v>675</v>
      </c>
      <c r="EB1" s="463" t="s">
        <v>677</v>
      </c>
      <c r="EC1" s="463" t="s">
        <v>679</v>
      </c>
      <c r="ED1" s="463" t="s">
        <v>681</v>
      </c>
      <c r="EE1" s="463" t="s">
        <v>683</v>
      </c>
      <c r="EF1" s="463" t="s">
        <v>685</v>
      </c>
      <c r="EG1" s="463" t="s">
        <v>687</v>
      </c>
      <c r="EH1" s="466" t="s">
        <v>287</v>
      </c>
      <c r="EI1" s="463" t="s">
        <v>689</v>
      </c>
      <c r="EJ1" s="463" t="s">
        <v>288</v>
      </c>
      <c r="EK1" s="463" t="s">
        <v>691</v>
      </c>
      <c r="EL1" s="463" t="s">
        <v>693</v>
      </c>
      <c r="EM1" s="463" t="s">
        <v>289</v>
      </c>
      <c r="EN1" s="463" t="s">
        <v>695</v>
      </c>
      <c r="EO1" s="463" t="s">
        <v>697</v>
      </c>
      <c r="EP1" s="463" t="s">
        <v>290</v>
      </c>
      <c r="EQ1" s="463" t="s">
        <v>699</v>
      </c>
      <c r="ER1" s="463" t="s">
        <v>701</v>
      </c>
      <c r="ES1" s="463" t="s">
        <v>703</v>
      </c>
      <c r="ET1" s="463" t="s">
        <v>291</v>
      </c>
      <c r="EU1" s="463" t="s">
        <v>705</v>
      </c>
      <c r="EV1" s="463" t="s">
        <v>707</v>
      </c>
      <c r="EW1" s="466" t="s">
        <v>292</v>
      </c>
      <c r="EX1" s="463" t="s">
        <v>293</v>
      </c>
      <c r="EY1" s="463" t="s">
        <v>709</v>
      </c>
      <c r="EZ1" s="463" t="s">
        <v>711</v>
      </c>
      <c r="FA1" s="463" t="s">
        <v>713</v>
      </c>
      <c r="FB1" s="463" t="s">
        <v>715</v>
      </c>
      <c r="FC1" s="463" t="s">
        <v>294</v>
      </c>
      <c r="FD1" s="463" t="s">
        <v>717</v>
      </c>
      <c r="FE1" s="463" t="s">
        <v>719</v>
      </c>
      <c r="FF1" s="463" t="s">
        <v>721</v>
      </c>
      <c r="FG1" s="463" t="s">
        <v>723</v>
      </c>
      <c r="FH1" s="463" t="s">
        <v>725</v>
      </c>
      <c r="FI1" s="463" t="s">
        <v>295</v>
      </c>
      <c r="FJ1" s="463" t="s">
        <v>728</v>
      </c>
      <c r="FK1" s="463" t="s">
        <v>296</v>
      </c>
      <c r="FL1" s="463" t="s">
        <v>731</v>
      </c>
      <c r="FM1" s="463" t="s">
        <v>732</v>
      </c>
      <c r="FN1" s="463" t="s">
        <v>734</v>
      </c>
      <c r="FO1" s="463" t="s">
        <v>297</v>
      </c>
      <c r="FP1" s="463" t="s">
        <v>737</v>
      </c>
      <c r="FQ1" s="463" t="s">
        <v>738</v>
      </c>
      <c r="FR1" s="463" t="s">
        <v>740</v>
      </c>
      <c r="FS1" s="463" t="s">
        <v>298</v>
      </c>
      <c r="FT1" s="463" t="s">
        <v>743</v>
      </c>
      <c r="FU1" s="463" t="s">
        <v>745</v>
      </c>
      <c r="FV1" s="463" t="s">
        <v>747</v>
      </c>
      <c r="FW1" s="466" t="s">
        <v>299</v>
      </c>
      <c r="FX1" s="466" t="s">
        <v>300</v>
      </c>
      <c r="FY1" s="463" t="s">
        <v>306</v>
      </c>
      <c r="FZ1" s="463" t="s">
        <v>749</v>
      </c>
      <c r="GA1" s="463" t="s">
        <v>751</v>
      </c>
      <c r="GB1" s="463" t="s">
        <v>753</v>
      </c>
      <c r="GC1" s="463" t="s">
        <v>755</v>
      </c>
      <c r="GD1" s="463" t="s">
        <v>757</v>
      </c>
      <c r="GE1" s="463" t="s">
        <v>759</v>
      </c>
      <c r="GF1" s="466" t="s">
        <v>301</v>
      </c>
      <c r="GG1" s="463" t="s">
        <v>307</v>
      </c>
      <c r="GH1" s="463" t="s">
        <v>761</v>
      </c>
      <c r="GI1" s="463" t="s">
        <v>763</v>
      </c>
      <c r="GJ1" s="463" t="s">
        <v>764</v>
      </c>
      <c r="GK1" s="463" t="s">
        <v>308</v>
      </c>
      <c r="GL1" s="463" t="s">
        <v>767</v>
      </c>
      <c r="GM1" s="463" t="s">
        <v>768</v>
      </c>
      <c r="GN1" s="466" t="s">
        <v>302</v>
      </c>
      <c r="GO1" s="463" t="s">
        <v>303</v>
      </c>
      <c r="GP1" s="463" t="s">
        <v>770</v>
      </c>
      <c r="GQ1" s="463" t="s">
        <v>772</v>
      </c>
      <c r="GR1" s="463" t="s">
        <v>774</v>
      </c>
      <c r="GS1" s="463" t="s">
        <v>776</v>
      </c>
      <c r="GT1" s="463" t="s">
        <v>778</v>
      </c>
      <c r="GU1" s="466" t="s">
        <v>304</v>
      </c>
      <c r="GV1" s="463" t="s">
        <v>305</v>
      </c>
      <c r="GW1" s="463" t="s">
        <v>780</v>
      </c>
      <c r="GX1" s="463" t="s">
        <v>782</v>
      </c>
      <c r="GY1" s="463" t="s">
        <v>784</v>
      </c>
      <c r="GZ1" s="463" t="s">
        <v>786</v>
      </c>
      <c r="HA1" s="463" t="s">
        <v>788</v>
      </c>
      <c r="HB1" s="463" t="s">
        <v>790</v>
      </c>
      <c r="HC1" s="462" t="s">
        <v>309</v>
      </c>
      <c r="HD1" s="466" t="s">
        <v>310</v>
      </c>
      <c r="HE1" s="463" t="s">
        <v>311</v>
      </c>
      <c r="HF1" s="463" t="s">
        <v>792</v>
      </c>
      <c r="HG1" s="463" t="s">
        <v>794</v>
      </c>
      <c r="HH1" s="463" t="s">
        <v>796</v>
      </c>
      <c r="HI1" s="463" t="s">
        <v>798</v>
      </c>
      <c r="HJ1" s="463" t="s">
        <v>312</v>
      </c>
      <c r="HK1" s="463" t="s">
        <v>801</v>
      </c>
      <c r="HL1" s="463" t="s">
        <v>329</v>
      </c>
      <c r="HM1" s="463" t="s">
        <v>839</v>
      </c>
      <c r="HN1" s="463" t="s">
        <v>841</v>
      </c>
      <c r="HO1" s="463" t="s">
        <v>843</v>
      </c>
      <c r="HP1" s="466" t="s">
        <v>313</v>
      </c>
      <c r="HQ1" s="463" t="s">
        <v>803</v>
      </c>
      <c r="HR1" s="463" t="s">
        <v>805</v>
      </c>
      <c r="HS1" s="463" t="s">
        <v>314</v>
      </c>
      <c r="HT1" s="463" t="s">
        <v>808</v>
      </c>
      <c r="HU1" s="463" t="s">
        <v>810</v>
      </c>
      <c r="HV1" s="463" t="s">
        <v>811</v>
      </c>
      <c r="HW1" s="463" t="s">
        <v>813</v>
      </c>
      <c r="HX1" s="466" t="s">
        <v>315</v>
      </c>
      <c r="HY1" s="463" t="s">
        <v>815</v>
      </c>
      <c r="HZ1" s="463" t="s">
        <v>817</v>
      </c>
      <c r="IA1" s="463" t="s">
        <v>819</v>
      </c>
      <c r="IB1" s="463" t="s">
        <v>316</v>
      </c>
      <c r="IC1" s="463" t="s">
        <v>821</v>
      </c>
      <c r="ID1" s="463" t="s">
        <v>823</v>
      </c>
      <c r="IE1" s="463" t="s">
        <v>317</v>
      </c>
      <c r="IF1" s="463" t="s">
        <v>825</v>
      </c>
      <c r="IG1" s="463" t="s">
        <v>827</v>
      </c>
      <c r="IH1" s="463" t="s">
        <v>318</v>
      </c>
      <c r="II1" s="463" t="s">
        <v>829</v>
      </c>
      <c r="IJ1" s="463" t="s">
        <v>831</v>
      </c>
      <c r="IK1" s="463" t="s">
        <v>833</v>
      </c>
      <c r="IL1" s="463" t="s">
        <v>835</v>
      </c>
      <c r="IM1" s="463" t="s">
        <v>319</v>
      </c>
      <c r="IN1" s="463" t="s">
        <v>837</v>
      </c>
      <c r="IO1" s="466" t="s">
        <v>320</v>
      </c>
      <c r="IP1" s="463" t="s">
        <v>845</v>
      </c>
      <c r="IQ1" s="463" t="s">
        <v>847</v>
      </c>
      <c r="IR1" s="463" t="s">
        <v>321</v>
      </c>
      <c r="IS1" s="463" t="s">
        <v>849</v>
      </c>
      <c r="IT1" s="463" t="s">
        <v>851</v>
      </c>
      <c r="IU1" s="463" t="s">
        <v>853</v>
      </c>
      <c r="IV1" s="466" t="s">
        <v>322</v>
      </c>
      <c r="IW1" s="463" t="s">
        <v>855</v>
      </c>
      <c r="IX1" s="463" t="s">
        <v>323</v>
      </c>
      <c r="IY1" s="463" t="s">
        <v>858</v>
      </c>
      <c r="IZ1" s="463" t="s">
        <v>860</v>
      </c>
      <c r="JA1" s="463" t="s">
        <v>862</v>
      </c>
      <c r="JB1" s="463" t="s">
        <v>864</v>
      </c>
      <c r="JC1" s="463" t="s">
        <v>866</v>
      </c>
      <c r="JD1" s="463" t="s">
        <v>868</v>
      </c>
      <c r="JE1" s="463" t="s">
        <v>324</v>
      </c>
      <c r="JF1" s="463" t="s">
        <v>871</v>
      </c>
      <c r="JG1" s="463" t="s">
        <v>873</v>
      </c>
      <c r="JH1" s="463" t="s">
        <v>875</v>
      </c>
      <c r="JI1" s="463" t="s">
        <v>877</v>
      </c>
      <c r="JJ1" s="463" t="s">
        <v>879</v>
      </c>
      <c r="JK1" s="463" t="s">
        <v>881</v>
      </c>
      <c r="JL1" s="463" t="s">
        <v>883</v>
      </c>
      <c r="JM1" s="463" t="s">
        <v>885</v>
      </c>
      <c r="JN1" s="463" t="s">
        <v>325</v>
      </c>
      <c r="JO1" s="463" t="s">
        <v>888</v>
      </c>
      <c r="JP1" s="463" t="s">
        <v>890</v>
      </c>
      <c r="JQ1" s="463" t="s">
        <v>892</v>
      </c>
      <c r="JR1" s="463" t="s">
        <v>894</v>
      </c>
      <c r="JS1" s="463" t="s">
        <v>895</v>
      </c>
      <c r="JT1" s="463" t="s">
        <v>897</v>
      </c>
      <c r="JU1" s="463" t="s">
        <v>899</v>
      </c>
      <c r="JV1" s="463" t="s">
        <v>901</v>
      </c>
      <c r="JW1" s="463" t="s">
        <v>903</v>
      </c>
      <c r="JX1" s="463" t="s">
        <v>905</v>
      </c>
      <c r="JY1" s="463" t="s">
        <v>907</v>
      </c>
      <c r="JZ1" s="463" t="s">
        <v>909</v>
      </c>
      <c r="KA1" s="463" t="s">
        <v>911</v>
      </c>
      <c r="KB1" s="463" t="s">
        <v>913</v>
      </c>
      <c r="KC1" s="463" t="s">
        <v>915</v>
      </c>
      <c r="KD1" s="463" t="s">
        <v>917</v>
      </c>
      <c r="KE1" s="463" t="s">
        <v>919</v>
      </c>
      <c r="KF1" s="463" t="s">
        <v>921</v>
      </c>
      <c r="KG1" s="463" t="s">
        <v>923</v>
      </c>
      <c r="KH1" s="463" t="s">
        <v>925</v>
      </c>
      <c r="KI1" s="463" t="s">
        <v>927</v>
      </c>
      <c r="KJ1" s="463" t="s">
        <v>929</v>
      </c>
      <c r="KK1" s="463" t="s">
        <v>931</v>
      </c>
      <c r="KL1" s="463" t="s">
        <v>933</v>
      </c>
      <c r="KM1" s="463" t="s">
        <v>935</v>
      </c>
      <c r="KN1" s="463" t="s">
        <v>937</v>
      </c>
      <c r="KO1" s="466" t="s">
        <v>326</v>
      </c>
      <c r="KP1" s="463" t="s">
        <v>939</v>
      </c>
      <c r="KQ1" s="463" t="s">
        <v>327</v>
      </c>
      <c r="KR1" s="463" t="s">
        <v>942</v>
      </c>
      <c r="KS1" s="463" t="s">
        <v>944</v>
      </c>
      <c r="KT1" s="463" t="s">
        <v>946</v>
      </c>
      <c r="KU1" s="463" t="s">
        <v>948</v>
      </c>
      <c r="KV1" s="463" t="s">
        <v>328</v>
      </c>
      <c r="KW1" s="463" t="s">
        <v>951</v>
      </c>
      <c r="KX1" s="463" t="s">
        <v>953</v>
      </c>
      <c r="KY1" s="463" t="s">
        <v>955</v>
      </c>
      <c r="KZ1" s="463" t="s">
        <v>957</v>
      </c>
      <c r="LA1" s="463" t="s">
        <v>959</v>
      </c>
      <c r="LB1" s="463" t="s">
        <v>961</v>
      </c>
      <c r="LC1" s="463" t="s">
        <v>963</v>
      </c>
      <c r="LD1" s="462" t="s">
        <v>330</v>
      </c>
      <c r="LE1" s="466" t="s">
        <v>331</v>
      </c>
      <c r="LF1" s="463" t="s">
        <v>332</v>
      </c>
      <c r="LG1" s="463" t="s">
        <v>346</v>
      </c>
      <c r="LH1" s="463" t="s">
        <v>965</v>
      </c>
      <c r="LI1" s="463" t="s">
        <v>967</v>
      </c>
      <c r="LJ1" s="463" t="s">
        <v>969</v>
      </c>
      <c r="LK1" s="463" t="s">
        <v>971</v>
      </c>
      <c r="LL1" s="463" t="s">
        <v>347</v>
      </c>
      <c r="LM1" s="463" t="s">
        <v>973</v>
      </c>
      <c r="LN1" s="463" t="s">
        <v>348</v>
      </c>
      <c r="LO1" s="463" t="s">
        <v>975</v>
      </c>
      <c r="LP1" s="463" t="s">
        <v>333</v>
      </c>
      <c r="LQ1" s="463" t="s">
        <v>977</v>
      </c>
      <c r="LR1" s="463" t="s">
        <v>349</v>
      </c>
      <c r="LS1" s="463" t="s">
        <v>979</v>
      </c>
      <c r="LT1" s="463" t="s">
        <v>981</v>
      </c>
      <c r="LU1" s="463" t="s">
        <v>350</v>
      </c>
      <c r="LV1" s="466" t="s">
        <v>334</v>
      </c>
      <c r="LW1" s="463" t="s">
        <v>335</v>
      </c>
      <c r="LX1" s="463" t="s">
        <v>983</v>
      </c>
      <c r="LY1" s="463" t="s">
        <v>985</v>
      </c>
      <c r="LZ1" s="463" t="s">
        <v>986</v>
      </c>
      <c r="MA1" s="463" t="s">
        <v>988</v>
      </c>
      <c r="MB1" s="463" t="s">
        <v>989</v>
      </c>
      <c r="MC1" s="463" t="s">
        <v>991</v>
      </c>
      <c r="MD1" s="463" t="s">
        <v>993</v>
      </c>
      <c r="ME1" s="463" t="s">
        <v>995</v>
      </c>
      <c r="MF1" s="463" t="s">
        <v>997</v>
      </c>
      <c r="MG1" s="463" t="s">
        <v>336</v>
      </c>
      <c r="MH1" s="463" t="s">
        <v>1000</v>
      </c>
      <c r="MI1" s="463" t="s">
        <v>1001</v>
      </c>
      <c r="MJ1" s="463" t="s">
        <v>1003</v>
      </c>
      <c r="MK1" s="463" t="s">
        <v>337</v>
      </c>
      <c r="ML1" s="463" t="s">
        <v>1006</v>
      </c>
      <c r="MM1" s="463" t="s">
        <v>1007</v>
      </c>
      <c r="MN1" s="463" t="s">
        <v>1009</v>
      </c>
      <c r="MO1" s="463" t="s">
        <v>1011</v>
      </c>
      <c r="MP1" s="463" t="s">
        <v>338</v>
      </c>
      <c r="MQ1" s="463" t="s">
        <v>1014</v>
      </c>
      <c r="MR1" s="463" t="s">
        <v>1016</v>
      </c>
      <c r="MS1" s="463" t="s">
        <v>1018</v>
      </c>
      <c r="MT1" s="463" t="s">
        <v>1020</v>
      </c>
      <c r="MU1" s="463" t="s">
        <v>339</v>
      </c>
      <c r="MV1" s="463" t="s">
        <v>1023</v>
      </c>
      <c r="MW1" s="463" t="s">
        <v>1025</v>
      </c>
      <c r="MX1" s="463" t="s">
        <v>1027</v>
      </c>
      <c r="MY1" s="463" t="s">
        <v>1029</v>
      </c>
      <c r="MZ1" s="463" t="s">
        <v>1031</v>
      </c>
      <c r="NA1" s="463" t="s">
        <v>1033</v>
      </c>
      <c r="NB1" s="463" t="s">
        <v>1035</v>
      </c>
      <c r="NC1" s="463" t="s">
        <v>1037</v>
      </c>
      <c r="ND1" s="463" t="s">
        <v>1039</v>
      </c>
      <c r="NE1" s="463" t="s">
        <v>1041</v>
      </c>
      <c r="NF1" s="463" t="s">
        <v>1043</v>
      </c>
      <c r="NG1" s="463" t="s">
        <v>1044</v>
      </c>
      <c r="NH1" s="466" t="s">
        <v>340</v>
      </c>
      <c r="NI1" s="463" t="s">
        <v>341</v>
      </c>
      <c r="NJ1" s="463" t="s">
        <v>1046</v>
      </c>
      <c r="NK1" s="463" t="s">
        <v>1048</v>
      </c>
      <c r="NL1" s="463" t="s">
        <v>1050</v>
      </c>
      <c r="NM1" s="463" t="s">
        <v>1052</v>
      </c>
      <c r="NN1" s="466" t="s">
        <v>342</v>
      </c>
      <c r="NO1" s="463" t="s">
        <v>343</v>
      </c>
      <c r="NP1" s="463" t="s">
        <v>1053</v>
      </c>
      <c r="NQ1" s="463" t="s">
        <v>344</v>
      </c>
      <c r="NR1" s="463" t="s">
        <v>1055</v>
      </c>
      <c r="NS1" s="463" t="s">
        <v>1057</v>
      </c>
      <c r="NT1" s="463" t="s">
        <v>345</v>
      </c>
      <c r="NU1" s="463" t="s">
        <v>1059</v>
      </c>
      <c r="NV1" s="462" t="s">
        <v>351</v>
      </c>
      <c r="NW1" s="466" t="s">
        <v>352</v>
      </c>
      <c r="NX1" s="463" t="s">
        <v>353</v>
      </c>
      <c r="NY1" s="463" t="s">
        <v>1062</v>
      </c>
      <c r="NZ1" s="463" t="s">
        <v>1064</v>
      </c>
      <c r="OA1" s="463" t="s">
        <v>354</v>
      </c>
      <c r="OB1" s="463" t="s">
        <v>364</v>
      </c>
      <c r="OC1" s="463" t="s">
        <v>1066</v>
      </c>
      <c r="OD1" s="463" t="s">
        <v>1068</v>
      </c>
      <c r="OE1" s="463" t="s">
        <v>1070</v>
      </c>
      <c r="OF1" s="463" t="s">
        <v>1072</v>
      </c>
      <c r="OG1" s="463" t="s">
        <v>1074</v>
      </c>
      <c r="OH1" s="463" t="s">
        <v>1076</v>
      </c>
      <c r="OI1" s="463" t="s">
        <v>1078</v>
      </c>
      <c r="OJ1" s="463" t="s">
        <v>1080</v>
      </c>
      <c r="OK1" s="463" t="s">
        <v>1082</v>
      </c>
      <c r="OL1" s="463" t="s">
        <v>1084</v>
      </c>
      <c r="OM1" s="463" t="s">
        <v>1086</v>
      </c>
      <c r="ON1" s="463" t="s">
        <v>1088</v>
      </c>
      <c r="OO1" s="463" t="s">
        <v>1090</v>
      </c>
      <c r="OP1" s="463" t="s">
        <v>1092</v>
      </c>
      <c r="OQ1" s="463" t="s">
        <v>1094</v>
      </c>
      <c r="OR1" s="463" t="s">
        <v>1096</v>
      </c>
      <c r="OS1" s="463" t="s">
        <v>1098</v>
      </c>
      <c r="OT1" s="463" t="s">
        <v>1100</v>
      </c>
      <c r="OU1" s="463" t="s">
        <v>1102</v>
      </c>
      <c r="OV1" s="463" t="s">
        <v>1104</v>
      </c>
      <c r="OW1" s="463" t="s">
        <v>1106</v>
      </c>
      <c r="OX1" s="463" t="s">
        <v>1108</v>
      </c>
      <c r="OY1" s="463" t="s">
        <v>365</v>
      </c>
      <c r="OZ1" s="463" t="s">
        <v>1111</v>
      </c>
      <c r="PA1" s="463" t="s">
        <v>1113</v>
      </c>
      <c r="PB1" s="463" t="s">
        <v>1114</v>
      </c>
      <c r="PC1" s="463" t="s">
        <v>1116</v>
      </c>
      <c r="PD1" s="463" t="s">
        <v>1118</v>
      </c>
      <c r="PE1" s="463" t="s">
        <v>1120</v>
      </c>
      <c r="PF1" s="463" t="s">
        <v>1122</v>
      </c>
      <c r="PG1" s="463" t="s">
        <v>1124</v>
      </c>
      <c r="PH1" s="463" t="s">
        <v>1126</v>
      </c>
      <c r="PI1" s="463" t="s">
        <v>1128</v>
      </c>
      <c r="PJ1" s="463" t="s">
        <v>1130</v>
      </c>
      <c r="PK1" s="463" t="s">
        <v>1132</v>
      </c>
      <c r="PL1" s="463" t="s">
        <v>1134</v>
      </c>
      <c r="PM1" s="463" t="s">
        <v>1136</v>
      </c>
      <c r="PN1" s="463" t="s">
        <v>1138</v>
      </c>
      <c r="PO1" s="463" t="s">
        <v>1140</v>
      </c>
      <c r="PP1" s="463" t="s">
        <v>1142</v>
      </c>
      <c r="PQ1" s="463" t="s">
        <v>1144</v>
      </c>
      <c r="PR1" s="463" t="s">
        <v>1146</v>
      </c>
      <c r="PS1" s="463" t="s">
        <v>1148</v>
      </c>
      <c r="PT1" s="463" t="s">
        <v>1150</v>
      </c>
      <c r="PU1" s="463" t="s">
        <v>1152</v>
      </c>
      <c r="PV1" s="463" t="s">
        <v>1154</v>
      </c>
      <c r="PW1" s="463" t="s">
        <v>1156</v>
      </c>
      <c r="PX1" s="463" t="s">
        <v>1158</v>
      </c>
      <c r="PY1" s="463" t="s">
        <v>1160</v>
      </c>
      <c r="PZ1" s="463" t="s">
        <v>355</v>
      </c>
      <c r="QA1" s="463" t="s">
        <v>1162</v>
      </c>
      <c r="QB1" s="463" t="s">
        <v>1164</v>
      </c>
      <c r="QC1" s="463" t="s">
        <v>1166</v>
      </c>
      <c r="QD1" s="463" t="s">
        <v>1168</v>
      </c>
      <c r="QE1" s="463" t="s">
        <v>1170</v>
      </c>
      <c r="QF1" s="466" t="s">
        <v>356</v>
      </c>
      <c r="QG1" s="463" t="s">
        <v>357</v>
      </c>
      <c r="QH1" s="463" t="s">
        <v>1172</v>
      </c>
      <c r="QI1" s="463" t="s">
        <v>1174</v>
      </c>
      <c r="QJ1" s="463" t="s">
        <v>1176</v>
      </c>
      <c r="QK1" s="463" t="s">
        <v>1178</v>
      </c>
      <c r="QL1" s="463" t="s">
        <v>1180</v>
      </c>
      <c r="QM1" s="463" t="s">
        <v>1182</v>
      </c>
      <c r="QN1" s="466" t="s">
        <v>358</v>
      </c>
      <c r="QO1" s="463" t="s">
        <v>1184</v>
      </c>
      <c r="QP1" s="463" t="s">
        <v>359</v>
      </c>
      <c r="QQ1" s="463" t="s">
        <v>366</v>
      </c>
      <c r="QR1" s="463" t="s">
        <v>1186</v>
      </c>
      <c r="QS1" s="463" t="s">
        <v>1188</v>
      </c>
      <c r="QT1" s="463" t="s">
        <v>1190</v>
      </c>
      <c r="QU1" s="463" t="s">
        <v>1192</v>
      </c>
      <c r="QV1" s="463" t="s">
        <v>1194</v>
      </c>
      <c r="QW1" s="463" t="s">
        <v>1196</v>
      </c>
      <c r="QX1" s="463" t="s">
        <v>1198</v>
      </c>
      <c r="QY1" s="463" t="s">
        <v>1200</v>
      </c>
      <c r="QZ1" s="463" t="s">
        <v>1202</v>
      </c>
      <c r="RA1" s="463" t="s">
        <v>1204</v>
      </c>
      <c r="RB1" s="463" t="s">
        <v>1206</v>
      </c>
      <c r="RC1" s="463" t="s">
        <v>1208</v>
      </c>
      <c r="RD1" s="463" t="s">
        <v>1210</v>
      </c>
      <c r="RE1" s="463" t="s">
        <v>1212</v>
      </c>
      <c r="RF1" s="466" t="s">
        <v>360</v>
      </c>
      <c r="RG1" s="463" t="s">
        <v>361</v>
      </c>
      <c r="RH1" s="463" t="s">
        <v>1214</v>
      </c>
      <c r="RI1" s="463" t="s">
        <v>1216</v>
      </c>
      <c r="RJ1" s="466" t="s">
        <v>362</v>
      </c>
      <c r="RK1" s="463" t="s">
        <v>363</v>
      </c>
      <c r="RL1" s="463" t="s">
        <v>1218</v>
      </c>
      <c r="RM1" s="463" t="s">
        <v>1219</v>
      </c>
      <c r="RN1" s="463" t="s">
        <v>1220</v>
      </c>
      <c r="RO1" s="463" t="s">
        <v>1221</v>
      </c>
      <c r="RP1" s="463" t="s">
        <v>1223</v>
      </c>
      <c r="RQ1" s="463" t="s">
        <v>1224</v>
      </c>
      <c r="RR1" s="463" t="s">
        <v>1226</v>
      </c>
      <c r="RS1" s="463" t="s">
        <v>1227</v>
      </c>
      <c r="RT1" s="462" t="s">
        <v>367</v>
      </c>
      <c r="RU1" s="466" t="s">
        <v>368</v>
      </c>
      <c r="RV1" s="463" t="s">
        <v>369</v>
      </c>
      <c r="RW1" s="463" t="s">
        <v>1229</v>
      </c>
      <c r="RX1" s="463" t="s">
        <v>1231</v>
      </c>
      <c r="RY1" s="463" t="s">
        <v>370</v>
      </c>
      <c r="RZ1" s="463" t="s">
        <v>1233</v>
      </c>
      <c r="SA1" s="463" t="s">
        <v>1235</v>
      </c>
      <c r="SB1" s="463" t="s">
        <v>1237</v>
      </c>
      <c r="SC1" s="463" t="s">
        <v>1239</v>
      </c>
      <c r="SD1" s="466" t="s">
        <v>371</v>
      </c>
      <c r="SE1" s="463" t="s">
        <v>372</v>
      </c>
      <c r="SF1" s="463" t="s">
        <v>1241</v>
      </c>
      <c r="SG1" s="463" t="s">
        <v>1243</v>
      </c>
      <c r="SH1" s="463" t="s">
        <v>1245</v>
      </c>
      <c r="SI1" s="463" t="s">
        <v>1247</v>
      </c>
      <c r="SJ1" s="463" t="s">
        <v>1249</v>
      </c>
      <c r="SK1" s="463" t="s">
        <v>1251</v>
      </c>
      <c r="SL1" s="463" t="s">
        <v>1253</v>
      </c>
      <c r="SM1" s="463" t="s">
        <v>1255</v>
      </c>
      <c r="SN1" s="463" t="s">
        <v>1257</v>
      </c>
      <c r="SO1" s="463" t="s">
        <v>1259</v>
      </c>
      <c r="SP1" s="463" t="s">
        <v>1261</v>
      </c>
      <c r="SQ1" s="463" t="s">
        <v>1263</v>
      </c>
      <c r="SR1" s="463" t="s">
        <v>1265</v>
      </c>
      <c r="SS1" s="463" t="s">
        <v>1267</v>
      </c>
      <c r="ST1" s="463" t="s">
        <v>1269</v>
      </c>
      <c r="SU1" s="462" t="s">
        <v>373</v>
      </c>
      <c r="SV1" s="466" t="s">
        <v>374</v>
      </c>
      <c r="SW1" s="463" t="s">
        <v>375</v>
      </c>
      <c r="SX1" s="463" t="s">
        <v>1271</v>
      </c>
      <c r="SY1" s="463" t="s">
        <v>1273</v>
      </c>
      <c r="SZ1" s="463" t="s">
        <v>1275</v>
      </c>
      <c r="TA1" s="463" t="s">
        <v>1277</v>
      </c>
      <c r="TB1" s="463" t="s">
        <v>1279</v>
      </c>
      <c r="TC1" s="463" t="s">
        <v>376</v>
      </c>
      <c r="TD1" s="463" t="s">
        <v>1281</v>
      </c>
      <c r="TE1" s="463" t="s">
        <v>1283</v>
      </c>
      <c r="TF1" s="463" t="s">
        <v>1285</v>
      </c>
      <c r="TG1" s="463" t="s">
        <v>1287</v>
      </c>
      <c r="TH1" s="463" t="s">
        <v>1289</v>
      </c>
      <c r="TI1" s="463" t="s">
        <v>1291</v>
      </c>
      <c r="TJ1" s="466" t="s">
        <v>377</v>
      </c>
      <c r="TK1" s="463" t="s">
        <v>378</v>
      </c>
      <c r="TL1" s="463" t="s">
        <v>379</v>
      </c>
      <c r="TM1" s="463" t="s">
        <v>1293</v>
      </c>
      <c r="TN1" s="463" t="s">
        <v>1295</v>
      </c>
      <c r="TO1" s="463" t="s">
        <v>1296</v>
      </c>
      <c r="TP1" s="463" t="s">
        <v>1298</v>
      </c>
      <c r="TQ1" s="463" t="s">
        <v>1300</v>
      </c>
      <c r="TR1" s="463" t="s">
        <v>1302</v>
      </c>
      <c r="TS1" s="463" t="s">
        <v>1304</v>
      </c>
      <c r="TT1" s="463" t="s">
        <v>1306</v>
      </c>
      <c r="TU1" s="463" t="s">
        <v>1308</v>
      </c>
      <c r="TV1" s="463" t="s">
        <v>1310</v>
      </c>
      <c r="TW1" s="463" t="s">
        <v>1312</v>
      </c>
      <c r="TX1" s="463" t="s">
        <v>1314</v>
      </c>
      <c r="TY1" s="463" t="s">
        <v>1316</v>
      </c>
      <c r="TZ1" s="463" t="s">
        <v>1318</v>
      </c>
      <c r="UA1" s="463" t="s">
        <v>1320</v>
      </c>
      <c r="UB1" s="463" t="s">
        <v>1322</v>
      </c>
      <c r="UC1" s="462" t="s">
        <v>1324</v>
      </c>
      <c r="UD1" s="463" t="s">
        <v>1326</v>
      </c>
      <c r="UE1" s="463" t="s">
        <v>1328</v>
      </c>
      <c r="UF1" s="463" t="s">
        <v>1330</v>
      </c>
      <c r="UG1" s="463" t="s">
        <v>1332</v>
      </c>
      <c r="UH1" s="463" t="s">
        <v>1334</v>
      </c>
      <c r="UI1" s="464"/>
    </row>
    <row r="2" spans="1:555" s="120" customFormat="1" hidden="1" x14ac:dyDescent="0.25">
      <c r="A2" s="460" t="s">
        <v>1357</v>
      </c>
      <c r="B2" s="460" t="s">
        <v>1359</v>
      </c>
      <c r="C2" s="460" t="s">
        <v>471</v>
      </c>
      <c r="D2" s="460" t="s">
        <v>1358</v>
      </c>
      <c r="E2" s="460" t="s">
        <v>1360</v>
      </c>
      <c r="F2" s="460" t="s">
        <v>472</v>
      </c>
      <c r="G2" s="461" t="s">
        <v>1361</v>
      </c>
      <c r="H2" s="460" t="s">
        <v>1362</v>
      </c>
      <c r="I2" s="460" t="s">
        <v>1363</v>
      </c>
      <c r="J2" s="460" t="s">
        <v>1446</v>
      </c>
      <c r="K2" s="460" t="s">
        <v>1364</v>
      </c>
      <c r="L2" s="460" t="s">
        <v>1365</v>
      </c>
      <c r="M2" s="460" t="s">
        <v>1366</v>
      </c>
      <c r="N2" s="460" t="s">
        <v>1367</v>
      </c>
      <c r="O2" s="460" t="s">
        <v>1368</v>
      </c>
      <c r="P2" s="460" t="s">
        <v>1471</v>
      </c>
      <c r="Q2" s="460" t="s">
        <v>1509</v>
      </c>
      <c r="R2" s="455" t="str">
        <f>+Presupuesto!D11</f>
        <v>Recurrente</v>
      </c>
      <c r="S2" s="455" t="str">
        <f>+Presupuesto!E11</f>
        <v>Programa / Proyecto 2016</v>
      </c>
      <c r="T2" s="460"/>
      <c r="U2" s="460" t="s">
        <v>394</v>
      </c>
      <c r="V2" s="460" t="s">
        <v>412</v>
      </c>
      <c r="W2" s="460" t="s">
        <v>395</v>
      </c>
      <c r="X2" s="460" t="s">
        <v>396</v>
      </c>
      <c r="Y2" s="460" t="s">
        <v>397</v>
      </c>
      <c r="Z2" s="460" t="s">
        <v>398</v>
      </c>
      <c r="AA2" s="460" t="s">
        <v>399</v>
      </c>
      <c r="AB2" s="460" t="s">
        <v>400</v>
      </c>
      <c r="AC2" s="460" t="s">
        <v>401</v>
      </c>
      <c r="AD2" s="460" t="s">
        <v>402</v>
      </c>
      <c r="AE2" s="460" t="s">
        <v>403</v>
      </c>
      <c r="AF2" s="460" t="s">
        <v>404</v>
      </c>
      <c r="AG2" s="460"/>
      <c r="AH2" s="460" t="s">
        <v>420</v>
      </c>
      <c r="AI2" s="460" t="s">
        <v>421</v>
      </c>
      <c r="AJ2" s="460" t="s">
        <v>422</v>
      </c>
      <c r="AK2" s="460" t="s">
        <v>423</v>
      </c>
      <c r="AL2" s="460" t="s">
        <v>424</v>
      </c>
      <c r="AM2" s="460" t="s">
        <v>427</v>
      </c>
      <c r="AN2" s="460" t="s">
        <v>425</v>
      </c>
      <c r="AO2" s="460" t="s">
        <v>426</v>
      </c>
      <c r="AP2" s="460" t="s">
        <v>428</v>
      </c>
      <c r="AQ2" s="460" t="s">
        <v>429</v>
      </c>
      <c r="AR2" s="460" t="s">
        <v>430</v>
      </c>
      <c r="AS2" s="460" t="s">
        <v>431</v>
      </c>
      <c r="AT2" s="460" t="s">
        <v>432</v>
      </c>
      <c r="AU2" s="460" t="s">
        <v>433</v>
      </c>
      <c r="AV2" s="460" t="s">
        <v>434</v>
      </c>
      <c r="AW2" s="460" t="s">
        <v>435</v>
      </c>
      <c r="AX2" s="460" t="s">
        <v>436</v>
      </c>
      <c r="AY2" s="460" t="s">
        <v>437</v>
      </c>
      <c r="AZ2" s="460" t="s">
        <v>438</v>
      </c>
      <c r="BA2" s="460" t="s">
        <v>439</v>
      </c>
      <c r="BB2" s="460" t="s">
        <v>440</v>
      </c>
      <c r="BC2" s="460" t="s">
        <v>441</v>
      </c>
      <c r="BD2" s="460" t="s">
        <v>442</v>
      </c>
      <c r="BE2" s="460" t="s">
        <v>443</v>
      </c>
      <c r="BF2" s="460" t="s">
        <v>444</v>
      </c>
      <c r="BG2" s="460" t="s">
        <v>445</v>
      </c>
      <c r="BH2" s="460" t="s">
        <v>446</v>
      </c>
      <c r="BI2" s="460" t="s">
        <v>447</v>
      </c>
      <c r="BJ2" s="460" t="s">
        <v>448</v>
      </c>
      <c r="BK2" s="460" t="s">
        <v>449</v>
      </c>
      <c r="BL2" s="460" t="s">
        <v>450</v>
      </c>
      <c r="BM2" s="460" t="s">
        <v>451</v>
      </c>
      <c r="BN2" s="460" t="s">
        <v>452</v>
      </c>
      <c r="BO2" s="460" t="s">
        <v>453</v>
      </c>
      <c r="BP2" s="460" t="s">
        <v>454</v>
      </c>
      <c r="BQ2" s="460" t="s">
        <v>455</v>
      </c>
      <c r="BR2" s="460" t="s">
        <v>456</v>
      </c>
      <c r="BS2" s="460" t="s">
        <v>457</v>
      </c>
      <c r="BT2" s="460" t="s">
        <v>458</v>
      </c>
      <c r="BU2" s="460" t="s">
        <v>459</v>
      </c>
      <c r="BV2" s="460"/>
      <c r="BW2" s="460"/>
      <c r="BX2" s="460"/>
      <c r="BY2" s="460"/>
      <c r="BZ2" s="460"/>
      <c r="CA2" s="460"/>
      <c r="CB2" s="460"/>
      <c r="CC2" s="460"/>
      <c r="CD2" s="460"/>
      <c r="CE2" s="460"/>
      <c r="CF2" s="460"/>
      <c r="CG2" s="460"/>
      <c r="CH2" s="460"/>
      <c r="CI2" s="460"/>
      <c r="CJ2" s="460"/>
      <c r="CK2" s="460"/>
      <c r="CL2" s="460"/>
      <c r="CM2" s="460"/>
      <c r="CN2" s="460"/>
      <c r="CO2" s="460"/>
      <c r="CP2" s="460"/>
      <c r="CQ2" s="460"/>
      <c r="CR2" s="460"/>
      <c r="CS2" s="460"/>
      <c r="CT2" s="460"/>
      <c r="CU2" s="460"/>
      <c r="CV2" s="460"/>
      <c r="CW2" s="460"/>
      <c r="CX2" s="460"/>
      <c r="CY2" s="460"/>
      <c r="CZ2" s="460"/>
      <c r="DA2" s="460"/>
      <c r="DB2" s="460"/>
      <c r="DC2" s="460"/>
      <c r="DD2" s="460"/>
      <c r="DE2" s="460"/>
      <c r="DF2" s="460"/>
      <c r="DG2" s="460"/>
      <c r="DH2" s="460"/>
      <c r="DI2" s="460"/>
      <c r="DJ2" s="460"/>
      <c r="DK2" s="460"/>
      <c r="DL2" s="460"/>
      <c r="DM2" s="460"/>
      <c r="DN2" s="460"/>
      <c r="DO2" s="460"/>
      <c r="DP2" s="460"/>
      <c r="DQ2" s="460"/>
      <c r="DR2" s="460"/>
      <c r="DS2" s="460"/>
      <c r="DT2" s="460"/>
      <c r="DU2" s="460"/>
      <c r="DV2" s="460"/>
      <c r="DW2" s="460"/>
      <c r="DX2" s="460"/>
      <c r="DY2" s="460"/>
      <c r="DZ2" s="460"/>
      <c r="EA2" s="460"/>
      <c r="EB2" s="460"/>
      <c r="EC2" s="460"/>
      <c r="ED2" s="460"/>
      <c r="EE2" s="460"/>
      <c r="EF2" s="460"/>
      <c r="EG2" s="460"/>
      <c r="EH2" s="460"/>
      <c r="EI2" s="460"/>
      <c r="EJ2" s="460"/>
      <c r="EK2" s="460"/>
      <c r="EL2" s="460"/>
      <c r="EM2" s="460"/>
      <c r="EN2" s="460"/>
      <c r="EO2" s="460"/>
      <c r="EP2" s="460"/>
      <c r="EQ2" s="460"/>
      <c r="ER2" s="460"/>
      <c r="ES2" s="460"/>
      <c r="ET2" s="460"/>
      <c r="EU2" s="460"/>
      <c r="EV2" s="460"/>
      <c r="EW2" s="460"/>
      <c r="EX2" s="460"/>
      <c r="EY2" s="460"/>
      <c r="EZ2" s="460"/>
      <c r="FA2" s="460"/>
      <c r="FB2" s="460"/>
      <c r="FC2" s="460"/>
      <c r="FD2" s="460"/>
      <c r="FE2" s="460"/>
      <c r="FF2" s="460"/>
      <c r="FG2" s="460"/>
      <c r="FH2" s="460"/>
      <c r="FI2" s="460"/>
      <c r="FJ2" s="460"/>
      <c r="FK2" s="460"/>
      <c r="FL2" s="460"/>
      <c r="FM2" s="460"/>
      <c r="FN2" s="460"/>
      <c r="FO2" s="460"/>
      <c r="FP2" s="460"/>
      <c r="FQ2" s="460"/>
      <c r="FR2" s="460"/>
      <c r="FS2" s="460"/>
      <c r="FT2" s="460"/>
      <c r="FU2" s="460"/>
      <c r="FV2" s="460"/>
      <c r="FW2" s="460"/>
      <c r="FX2" s="460"/>
      <c r="FY2" s="460"/>
      <c r="FZ2" s="460"/>
      <c r="GA2" s="460"/>
      <c r="GB2" s="460"/>
      <c r="GC2" s="460"/>
      <c r="GD2" s="460"/>
      <c r="GE2" s="460"/>
      <c r="GF2" s="460"/>
      <c r="GG2" s="460"/>
      <c r="GH2" s="460"/>
      <c r="GI2" s="460"/>
      <c r="GJ2" s="460"/>
      <c r="GK2" s="460"/>
      <c r="GL2" s="460"/>
      <c r="GM2" s="460"/>
      <c r="GN2" s="460"/>
      <c r="GO2" s="460"/>
      <c r="GP2" s="460"/>
      <c r="GQ2" s="460"/>
      <c r="GR2" s="460"/>
      <c r="GS2" s="460"/>
      <c r="GT2" s="460"/>
      <c r="GU2" s="460"/>
      <c r="GV2" s="460"/>
      <c r="GW2" s="460"/>
      <c r="GX2" s="460"/>
      <c r="GY2" s="460"/>
      <c r="GZ2" s="460"/>
      <c r="HA2" s="460"/>
      <c r="HB2" s="460"/>
      <c r="HC2" s="460"/>
      <c r="HD2" s="460"/>
      <c r="HE2" s="460"/>
      <c r="HF2" s="460"/>
      <c r="HG2" s="460"/>
      <c r="HH2" s="460"/>
      <c r="HI2" s="460"/>
      <c r="HJ2" s="460"/>
      <c r="HK2" s="460"/>
      <c r="HL2" s="460"/>
      <c r="HM2" s="460"/>
      <c r="HN2" s="460"/>
      <c r="HO2" s="460"/>
      <c r="HP2" s="460"/>
      <c r="HQ2" s="460"/>
      <c r="HR2" s="460"/>
      <c r="HS2" s="460"/>
      <c r="HT2" s="460"/>
      <c r="HU2" s="460"/>
      <c r="HV2" s="460"/>
      <c r="HW2" s="460"/>
      <c r="HX2" s="460"/>
      <c r="HY2" s="460"/>
      <c r="HZ2" s="460"/>
      <c r="IA2" s="460"/>
      <c r="IB2" s="460"/>
      <c r="IC2" s="460"/>
      <c r="ID2" s="460"/>
      <c r="IE2" s="460"/>
      <c r="IF2" s="460"/>
      <c r="IG2" s="460"/>
      <c r="IH2" s="460"/>
      <c r="II2" s="460"/>
      <c r="IJ2" s="460"/>
      <c r="IK2" s="460"/>
      <c r="IL2" s="460"/>
      <c r="IM2" s="460"/>
      <c r="IN2" s="460"/>
      <c r="IO2" s="460"/>
      <c r="IP2" s="460"/>
      <c r="IQ2" s="460"/>
      <c r="IR2" s="460"/>
      <c r="IS2" s="460"/>
      <c r="IT2" s="460"/>
      <c r="IU2" s="460"/>
      <c r="IV2" s="460"/>
      <c r="IW2" s="460"/>
      <c r="IX2" s="460"/>
      <c r="IY2" s="460"/>
      <c r="IZ2" s="460"/>
      <c r="JA2" s="460"/>
      <c r="JB2" s="460"/>
      <c r="JC2" s="460"/>
      <c r="JD2" s="460"/>
      <c r="JE2" s="460"/>
      <c r="JF2" s="460"/>
      <c r="JG2" s="460"/>
      <c r="JH2" s="460"/>
      <c r="JI2" s="460"/>
      <c r="JJ2" s="460"/>
      <c r="JK2" s="460"/>
      <c r="JL2" s="460"/>
      <c r="JM2" s="460"/>
      <c r="JN2" s="460"/>
      <c r="JO2" s="460"/>
      <c r="JP2" s="460"/>
      <c r="JQ2" s="460"/>
      <c r="JR2" s="460"/>
      <c r="JS2" s="460"/>
      <c r="JT2" s="460"/>
      <c r="JU2" s="460"/>
      <c r="JV2" s="460"/>
      <c r="JW2" s="460"/>
      <c r="JX2" s="460"/>
      <c r="JY2" s="460"/>
      <c r="JZ2" s="460"/>
      <c r="KA2" s="460"/>
      <c r="KB2" s="460"/>
      <c r="KC2" s="460"/>
      <c r="KD2" s="460"/>
      <c r="KE2" s="460"/>
      <c r="KF2" s="460"/>
      <c r="KG2" s="460"/>
      <c r="KH2" s="460"/>
      <c r="KI2" s="460"/>
      <c r="KJ2" s="460"/>
      <c r="KK2" s="460"/>
      <c r="KL2" s="460"/>
      <c r="KM2" s="460"/>
      <c r="KN2" s="460"/>
      <c r="KO2" s="460"/>
      <c r="KP2" s="460"/>
      <c r="KQ2" s="460"/>
      <c r="KR2" s="460"/>
      <c r="KS2" s="460"/>
      <c r="KT2" s="460"/>
      <c r="KU2" s="460"/>
      <c r="KV2" s="460"/>
      <c r="KW2" s="460"/>
      <c r="KX2" s="460"/>
      <c r="KY2" s="460"/>
      <c r="KZ2" s="460"/>
      <c r="LA2" s="460"/>
      <c r="LB2" s="460"/>
      <c r="LC2" s="460"/>
      <c r="LD2" s="460"/>
      <c r="LE2" s="460"/>
      <c r="LF2" s="460"/>
      <c r="LG2" s="460"/>
      <c r="LH2" s="460"/>
      <c r="LI2" s="460"/>
      <c r="LJ2" s="460"/>
      <c r="LK2" s="460"/>
      <c r="LL2" s="460"/>
      <c r="LM2" s="460"/>
      <c r="LN2" s="460"/>
      <c r="LO2" s="460"/>
      <c r="LP2" s="460"/>
      <c r="LQ2" s="460"/>
      <c r="LR2" s="460"/>
      <c r="LS2" s="460"/>
      <c r="LT2" s="460"/>
      <c r="LU2" s="460"/>
      <c r="LV2" s="460"/>
      <c r="LW2" s="460"/>
      <c r="LX2" s="460"/>
      <c r="LY2" s="460"/>
      <c r="LZ2" s="460"/>
      <c r="MA2" s="460"/>
      <c r="MB2" s="460"/>
      <c r="MC2" s="460"/>
      <c r="MD2" s="460"/>
      <c r="ME2" s="460"/>
      <c r="MF2" s="460"/>
      <c r="MG2" s="460"/>
      <c r="MH2" s="460"/>
      <c r="MI2" s="460"/>
      <c r="MJ2" s="460"/>
      <c r="MK2" s="460"/>
      <c r="ML2" s="460"/>
      <c r="MM2" s="460"/>
      <c r="MN2" s="460"/>
      <c r="MO2" s="460"/>
      <c r="MP2" s="460"/>
      <c r="MQ2" s="460"/>
      <c r="MR2" s="460"/>
      <c r="MS2" s="460"/>
      <c r="MT2" s="460"/>
      <c r="MU2" s="460"/>
      <c r="MV2" s="460"/>
      <c r="MW2" s="460"/>
      <c r="MX2" s="460"/>
      <c r="MY2" s="460"/>
      <c r="MZ2" s="460"/>
      <c r="NA2" s="460"/>
      <c r="NB2" s="460"/>
      <c r="NC2" s="460"/>
      <c r="ND2" s="460"/>
      <c r="NE2" s="460"/>
      <c r="NF2" s="460"/>
      <c r="NG2" s="460"/>
      <c r="NH2" s="460"/>
      <c r="NI2" s="460"/>
      <c r="NJ2" s="460"/>
      <c r="NK2" s="460"/>
      <c r="NL2" s="460"/>
      <c r="NM2" s="460"/>
      <c r="NN2" s="460"/>
      <c r="NO2" s="460"/>
      <c r="NP2" s="460"/>
      <c r="NQ2" s="460"/>
      <c r="NR2" s="460"/>
      <c r="NS2" s="460"/>
      <c r="NT2" s="460"/>
      <c r="NU2" s="460"/>
      <c r="NV2" s="460"/>
      <c r="NW2" s="460"/>
      <c r="NX2" s="460"/>
      <c r="NY2" s="460"/>
      <c r="NZ2" s="460"/>
      <c r="OA2" s="460"/>
      <c r="OB2" s="460"/>
      <c r="OC2" s="460"/>
      <c r="OD2" s="460"/>
      <c r="OE2" s="460"/>
      <c r="OF2" s="460"/>
      <c r="OG2" s="460"/>
      <c r="OH2" s="460"/>
      <c r="OI2" s="460"/>
      <c r="OJ2" s="460"/>
      <c r="OK2" s="460"/>
      <c r="OL2" s="460"/>
      <c r="OM2" s="460"/>
      <c r="ON2" s="460"/>
      <c r="OO2" s="460"/>
      <c r="OP2" s="460"/>
      <c r="OQ2" s="460"/>
      <c r="OR2" s="460"/>
      <c r="OS2" s="460"/>
      <c r="OT2" s="460"/>
      <c r="OU2" s="460"/>
      <c r="OV2" s="460"/>
      <c r="OW2" s="460"/>
      <c r="OX2" s="460"/>
      <c r="OY2" s="460"/>
      <c r="OZ2" s="460"/>
      <c r="PA2" s="460"/>
      <c r="PB2" s="460"/>
      <c r="PC2" s="460"/>
      <c r="PD2" s="460"/>
      <c r="PE2" s="460"/>
      <c r="PF2" s="460"/>
      <c r="PG2" s="460"/>
      <c r="PH2" s="460"/>
      <c r="PI2" s="460"/>
      <c r="PJ2" s="460"/>
      <c r="PK2" s="460"/>
      <c r="PL2" s="460"/>
      <c r="PM2" s="460"/>
      <c r="PN2" s="460"/>
      <c r="PO2" s="460"/>
      <c r="PP2" s="460"/>
      <c r="PQ2" s="460"/>
      <c r="PR2" s="460"/>
      <c r="PS2" s="460"/>
      <c r="PT2" s="460"/>
      <c r="PU2" s="460"/>
      <c r="PV2" s="460"/>
      <c r="PW2" s="460"/>
      <c r="PX2" s="460"/>
      <c r="PY2" s="460"/>
      <c r="PZ2" s="460"/>
      <c r="QA2" s="460"/>
      <c r="QB2" s="460"/>
      <c r="QC2" s="460"/>
      <c r="QD2" s="460"/>
      <c r="QE2" s="460"/>
      <c r="QF2" s="460"/>
      <c r="QG2" s="460"/>
      <c r="QH2" s="460"/>
      <c r="QI2" s="460"/>
      <c r="QJ2" s="460"/>
      <c r="QK2" s="460"/>
      <c r="QL2" s="460"/>
      <c r="QM2" s="460"/>
      <c r="QN2" s="460"/>
      <c r="QO2" s="460"/>
      <c r="QP2" s="460"/>
      <c r="QQ2" s="460"/>
      <c r="QR2" s="460"/>
      <c r="QS2" s="460"/>
      <c r="QT2" s="460"/>
      <c r="QU2" s="460"/>
      <c r="QV2" s="460"/>
      <c r="QW2" s="460"/>
      <c r="QX2" s="460"/>
      <c r="QY2" s="460"/>
      <c r="QZ2" s="460"/>
      <c r="RA2" s="460"/>
      <c r="RB2" s="460"/>
      <c r="RC2" s="460"/>
      <c r="RD2" s="460"/>
      <c r="RE2" s="460"/>
      <c r="RF2" s="460"/>
      <c r="RG2" s="460"/>
      <c r="RH2" s="460"/>
      <c r="RI2" s="460"/>
      <c r="RJ2" s="460"/>
      <c r="RK2" s="460"/>
      <c r="RL2" s="460"/>
      <c r="RM2" s="460"/>
      <c r="RN2" s="460"/>
      <c r="RO2" s="460"/>
      <c r="RP2" s="460"/>
      <c r="RQ2" s="460"/>
      <c r="RR2" s="460"/>
      <c r="RS2" s="460"/>
      <c r="RT2" s="460"/>
      <c r="RU2" s="460"/>
      <c r="RV2" s="460"/>
      <c r="RW2" s="460"/>
      <c r="RX2" s="460"/>
      <c r="RY2" s="460"/>
      <c r="RZ2" s="460"/>
      <c r="SA2" s="460"/>
      <c r="SB2" s="460"/>
      <c r="SC2" s="460"/>
      <c r="SD2" s="460"/>
      <c r="SE2" s="460"/>
      <c r="SF2" s="460"/>
      <c r="SG2" s="460"/>
      <c r="SH2" s="460"/>
      <c r="SI2" s="460"/>
      <c r="SJ2" s="460"/>
      <c r="SK2" s="460"/>
      <c r="SL2" s="460"/>
      <c r="SM2" s="460"/>
      <c r="SN2" s="460"/>
      <c r="SO2" s="460"/>
      <c r="SP2" s="460"/>
      <c r="SQ2" s="460"/>
      <c r="SR2" s="460"/>
      <c r="SS2" s="460"/>
      <c r="ST2" s="460"/>
      <c r="SU2" s="460"/>
      <c r="SV2" s="460"/>
      <c r="SW2" s="460"/>
      <c r="SX2" s="460"/>
      <c r="SY2" s="460"/>
      <c r="SZ2" s="460"/>
      <c r="TA2" s="460"/>
      <c r="TB2" s="460"/>
      <c r="TC2" s="460"/>
      <c r="TD2" s="460"/>
      <c r="TE2" s="460"/>
      <c r="TF2" s="460"/>
      <c r="TG2" s="460"/>
      <c r="TH2" s="460"/>
      <c r="TI2" s="460"/>
      <c r="TJ2" s="460"/>
      <c r="TK2" s="460"/>
      <c r="TL2" s="460"/>
      <c r="TM2" s="460"/>
      <c r="TN2" s="460"/>
      <c r="TO2" s="460"/>
      <c r="TP2" s="460"/>
      <c r="TQ2" s="460"/>
      <c r="TR2" s="460"/>
      <c r="TS2" s="460"/>
      <c r="TT2" s="460"/>
      <c r="TU2" s="460"/>
      <c r="TV2" s="460"/>
      <c r="TW2" s="460"/>
      <c r="TX2" s="460"/>
      <c r="TY2" s="460"/>
      <c r="TZ2" s="460"/>
      <c r="UA2" s="460"/>
      <c r="UB2" s="460"/>
      <c r="UC2" s="460"/>
      <c r="UD2" s="460"/>
      <c r="UE2" s="460"/>
      <c r="UF2" s="460"/>
      <c r="UG2" s="460"/>
      <c r="UH2" s="460"/>
      <c r="UI2" s="460"/>
    </row>
    <row r="3" spans="1:555" s="120" customFormat="1" hidden="1" x14ac:dyDescent="0.25">
      <c r="A3" s="458"/>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9">
        <v>2500</v>
      </c>
      <c r="AI3" s="459">
        <v>1900</v>
      </c>
      <c r="AJ3" s="459">
        <v>1650</v>
      </c>
      <c r="AK3" s="459">
        <v>1580</v>
      </c>
      <c r="AL3" s="459">
        <v>2250</v>
      </c>
      <c r="AM3" s="459">
        <v>1650</v>
      </c>
      <c r="AN3" s="459">
        <v>1400</v>
      </c>
      <c r="AO3" s="459">
        <v>1340</v>
      </c>
      <c r="AP3" s="459">
        <v>2000</v>
      </c>
      <c r="AQ3" s="459">
        <v>1400</v>
      </c>
      <c r="AR3" s="459">
        <v>1150</v>
      </c>
      <c r="AS3" s="459">
        <v>1100</v>
      </c>
      <c r="AT3" s="459">
        <v>1750</v>
      </c>
      <c r="AU3" s="459">
        <v>1150</v>
      </c>
      <c r="AV3" s="459">
        <v>900</v>
      </c>
      <c r="AW3" s="459">
        <v>860</v>
      </c>
      <c r="AX3" s="459">
        <v>1200</v>
      </c>
      <c r="AY3" s="459">
        <v>900</v>
      </c>
      <c r="AZ3" s="459">
        <v>650</v>
      </c>
      <c r="BA3" s="459">
        <v>620</v>
      </c>
      <c r="BB3" s="457">
        <f>+'Cuadro Resumen'!C213</f>
        <v>5605.2314999999999</v>
      </c>
      <c r="BC3" s="457">
        <f>+'Cuadro Resumen'!D213</f>
        <v>5165.6055000000006</v>
      </c>
      <c r="BD3" s="457">
        <f>+'Cuadro Resumen'!E213</f>
        <v>6594.39</v>
      </c>
      <c r="BE3" s="457">
        <f>+'Cuadro Resumen'!F213</f>
        <v>6154.7640000000001</v>
      </c>
      <c r="BF3" s="457">
        <f>+'Cuadro Resumen'!C214</f>
        <v>4945.7925000000005</v>
      </c>
      <c r="BG3" s="457">
        <f>+'Cuadro Resumen'!D214</f>
        <v>4506.1665000000003</v>
      </c>
      <c r="BH3" s="457">
        <f>+'Cuadro Resumen'!E214</f>
        <v>5934.951</v>
      </c>
      <c r="BI3" s="457">
        <f>+'Cuadro Resumen'!F214</f>
        <v>5495.3249999999998</v>
      </c>
      <c r="BJ3" s="457">
        <f>+'Cuadro Resumen'!C215</f>
        <v>4286.3535000000002</v>
      </c>
      <c r="BK3" s="457">
        <f>+'Cuadro Resumen'!D215</f>
        <v>3956.634</v>
      </c>
      <c r="BL3" s="457">
        <f>+'Cuadro Resumen'!E215</f>
        <v>5275.5120000000006</v>
      </c>
      <c r="BM3" s="457">
        <f>+'Cuadro Resumen'!F215</f>
        <v>4835.8860000000004</v>
      </c>
      <c r="BN3" s="457">
        <f>+'Cuadro Resumen'!C216</f>
        <v>3626.9145000000003</v>
      </c>
      <c r="BO3" s="457">
        <f>+'Cuadro Resumen'!D216</f>
        <v>3297.1950000000002</v>
      </c>
      <c r="BP3" s="457">
        <f>+'Cuadro Resumen'!E216</f>
        <v>4616.0730000000003</v>
      </c>
      <c r="BQ3" s="457">
        <f>+'Cuadro Resumen'!F216</f>
        <v>4286.3535000000002</v>
      </c>
      <c r="BR3" s="457">
        <f>+'Cuadro Resumen'!C217</f>
        <v>3187.2885000000001</v>
      </c>
      <c r="BS3" s="457">
        <f>+'Cuadro Resumen'!D217</f>
        <v>2967.4755</v>
      </c>
      <c r="BT3" s="457">
        <f>+'Cuadro Resumen'!E217</f>
        <v>4066.5405000000001</v>
      </c>
      <c r="BU3" s="457">
        <f>+'Cuadro Resumen'!F217</f>
        <v>3736.8210000000004</v>
      </c>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c r="DJ3" s="458"/>
      <c r="DK3" s="458"/>
      <c r="DL3" s="458"/>
      <c r="DM3" s="458"/>
      <c r="DN3" s="458"/>
      <c r="DO3" s="458"/>
      <c r="DP3" s="458"/>
      <c r="DQ3" s="458"/>
      <c r="DR3" s="458"/>
      <c r="DS3" s="458"/>
      <c r="DT3" s="458"/>
      <c r="DU3" s="458"/>
      <c r="DV3" s="458"/>
      <c r="DW3" s="458"/>
      <c r="DX3" s="458"/>
      <c r="DY3" s="458"/>
      <c r="DZ3" s="458"/>
      <c r="EA3" s="458"/>
      <c r="EB3" s="458"/>
      <c r="EC3" s="458"/>
      <c r="ED3" s="458"/>
      <c r="EE3" s="458"/>
      <c r="EF3" s="458"/>
      <c r="EG3" s="458"/>
      <c r="EH3" s="458"/>
      <c r="EI3" s="458"/>
      <c r="EJ3" s="458"/>
      <c r="EK3" s="458"/>
      <c r="EL3" s="458"/>
      <c r="EM3" s="458"/>
      <c r="EN3" s="458"/>
      <c r="EO3" s="458"/>
      <c r="EP3" s="458"/>
      <c r="EQ3" s="458"/>
      <c r="ER3" s="458"/>
      <c r="ES3" s="458"/>
      <c r="ET3" s="458"/>
      <c r="EU3" s="458"/>
      <c r="EV3" s="458"/>
      <c r="EW3" s="458"/>
      <c r="EX3" s="458"/>
      <c r="EY3" s="458"/>
      <c r="EZ3" s="458"/>
      <c r="FA3" s="458"/>
      <c r="FB3" s="458"/>
      <c r="FC3" s="458"/>
      <c r="FD3" s="458"/>
      <c r="FE3" s="458"/>
      <c r="FF3" s="458"/>
      <c r="FG3" s="458"/>
      <c r="FH3" s="458"/>
      <c r="FI3" s="458"/>
      <c r="FJ3" s="458"/>
      <c r="FK3" s="458"/>
      <c r="FL3" s="458"/>
      <c r="FM3" s="458"/>
      <c r="FN3" s="458"/>
      <c r="FO3" s="458"/>
      <c r="FP3" s="458"/>
      <c r="FQ3" s="458"/>
      <c r="FR3" s="458"/>
      <c r="FS3" s="458"/>
      <c r="FT3" s="458"/>
      <c r="FU3" s="458"/>
      <c r="FV3" s="458"/>
      <c r="FW3" s="458"/>
      <c r="FX3" s="458"/>
      <c r="FY3" s="458"/>
      <c r="FZ3" s="458"/>
      <c r="GA3" s="458"/>
      <c r="GB3" s="458"/>
      <c r="GC3" s="458"/>
      <c r="GD3" s="458"/>
      <c r="GE3" s="458"/>
      <c r="GF3" s="458"/>
      <c r="GG3" s="458"/>
      <c r="GH3" s="458"/>
      <c r="GI3" s="458"/>
      <c r="GJ3" s="458"/>
      <c r="GK3" s="458"/>
      <c r="GL3" s="458"/>
      <c r="GM3" s="458"/>
      <c r="GN3" s="458"/>
      <c r="GO3" s="458"/>
      <c r="GP3" s="458"/>
      <c r="GQ3" s="458"/>
      <c r="GR3" s="458"/>
      <c r="GS3" s="458"/>
      <c r="GT3" s="458"/>
      <c r="GU3" s="458"/>
      <c r="GV3" s="458"/>
      <c r="GW3" s="458"/>
      <c r="GX3" s="458"/>
      <c r="GY3" s="458"/>
      <c r="GZ3" s="458"/>
      <c r="HA3" s="458"/>
      <c r="HB3" s="458"/>
      <c r="HC3" s="458"/>
      <c r="HD3" s="458"/>
      <c r="HE3" s="458"/>
      <c r="HF3" s="458"/>
      <c r="HG3" s="458"/>
      <c r="HH3" s="458"/>
      <c r="HI3" s="458"/>
      <c r="HJ3" s="458"/>
      <c r="HK3" s="458"/>
      <c r="HL3" s="458"/>
      <c r="HM3" s="458"/>
      <c r="HN3" s="458"/>
      <c r="HO3" s="458"/>
      <c r="HP3" s="458"/>
      <c r="HQ3" s="458"/>
      <c r="HR3" s="458"/>
      <c r="HS3" s="458"/>
      <c r="HT3" s="458"/>
      <c r="HU3" s="458"/>
      <c r="HV3" s="458"/>
      <c r="HW3" s="458"/>
      <c r="HX3" s="458"/>
      <c r="HY3" s="458"/>
      <c r="HZ3" s="458"/>
      <c r="IA3" s="458"/>
      <c r="IB3" s="458"/>
      <c r="IC3" s="458"/>
      <c r="ID3" s="458"/>
      <c r="IE3" s="458"/>
      <c r="IF3" s="458"/>
      <c r="IG3" s="458"/>
      <c r="IH3" s="458"/>
      <c r="II3" s="458"/>
      <c r="IJ3" s="458"/>
      <c r="IK3" s="458"/>
      <c r="IL3" s="458"/>
      <c r="IM3" s="458"/>
      <c r="IN3" s="458"/>
      <c r="IO3" s="458"/>
      <c r="IP3" s="458"/>
      <c r="IQ3" s="458"/>
      <c r="IR3" s="458"/>
      <c r="IS3" s="458"/>
      <c r="IT3" s="458"/>
      <c r="IU3" s="458"/>
      <c r="IV3" s="458"/>
      <c r="IW3" s="458"/>
      <c r="IX3" s="458"/>
      <c r="IY3" s="458"/>
      <c r="IZ3" s="458"/>
      <c r="JA3" s="458"/>
      <c r="JB3" s="458"/>
      <c r="JC3" s="458"/>
      <c r="JD3" s="458"/>
      <c r="JE3" s="458"/>
      <c r="JF3" s="458"/>
      <c r="JG3" s="458"/>
      <c r="JH3" s="458"/>
      <c r="JI3" s="458"/>
      <c r="JJ3" s="458"/>
      <c r="JK3" s="458"/>
      <c r="JL3" s="458"/>
      <c r="JM3" s="458"/>
      <c r="JN3" s="458"/>
      <c r="JO3" s="458"/>
      <c r="JP3" s="458"/>
      <c r="JQ3" s="458"/>
      <c r="JR3" s="458"/>
      <c r="JS3" s="458"/>
      <c r="JT3" s="458"/>
      <c r="JU3" s="458"/>
      <c r="JV3" s="458"/>
      <c r="JW3" s="458"/>
      <c r="JX3" s="458"/>
      <c r="JY3" s="458"/>
      <c r="JZ3" s="458"/>
      <c r="KA3" s="458"/>
      <c r="KB3" s="458"/>
      <c r="KC3" s="458"/>
      <c r="KD3" s="458"/>
      <c r="KE3" s="458"/>
      <c r="KF3" s="458"/>
      <c r="KG3" s="458"/>
      <c r="KH3" s="458"/>
      <c r="KI3" s="458"/>
      <c r="KJ3" s="458"/>
      <c r="KK3" s="458"/>
      <c r="KL3" s="458"/>
      <c r="KM3" s="458"/>
      <c r="KN3" s="458"/>
      <c r="KO3" s="458"/>
      <c r="KP3" s="458"/>
      <c r="KQ3" s="458"/>
      <c r="KR3" s="458"/>
      <c r="KS3" s="458"/>
      <c r="KT3" s="458"/>
      <c r="KU3" s="458"/>
      <c r="KV3" s="458"/>
      <c r="KW3" s="458"/>
      <c r="KX3" s="458"/>
      <c r="KY3" s="458"/>
      <c r="KZ3" s="458"/>
      <c r="LA3" s="458"/>
      <c r="LB3" s="458"/>
      <c r="LC3" s="458"/>
      <c r="LD3" s="458"/>
      <c r="LE3" s="458"/>
      <c r="LF3" s="458"/>
      <c r="LG3" s="458"/>
      <c r="LH3" s="458"/>
      <c r="LI3" s="458"/>
      <c r="LJ3" s="458"/>
      <c r="LK3" s="458"/>
      <c r="LL3" s="458"/>
      <c r="LM3" s="458"/>
      <c r="LN3" s="458"/>
      <c r="LO3" s="458"/>
      <c r="LP3" s="458"/>
      <c r="LQ3" s="458"/>
      <c r="LR3" s="458"/>
      <c r="LS3" s="458"/>
      <c r="LT3" s="458"/>
      <c r="LU3" s="458"/>
      <c r="LV3" s="458"/>
      <c r="LW3" s="458"/>
      <c r="LX3" s="458"/>
      <c r="LY3" s="458"/>
      <c r="LZ3" s="458"/>
      <c r="MA3" s="458"/>
      <c r="MB3" s="458"/>
      <c r="MC3" s="458"/>
      <c r="MD3" s="458"/>
      <c r="ME3" s="458"/>
      <c r="MF3" s="458"/>
      <c r="MG3" s="458"/>
      <c r="MH3" s="458"/>
      <c r="MI3" s="458"/>
      <c r="MJ3" s="458"/>
      <c r="MK3" s="458"/>
      <c r="ML3" s="458"/>
      <c r="MM3" s="458"/>
      <c r="MN3" s="458"/>
      <c r="MO3" s="458"/>
      <c r="MP3" s="458"/>
      <c r="MQ3" s="458"/>
      <c r="MR3" s="458"/>
      <c r="MS3" s="458"/>
      <c r="MT3" s="458"/>
      <c r="MU3" s="458"/>
      <c r="MV3" s="458"/>
      <c r="MW3" s="458"/>
      <c r="MX3" s="458"/>
      <c r="MY3" s="458"/>
      <c r="MZ3" s="458"/>
      <c r="NA3" s="458"/>
      <c r="NB3" s="458"/>
      <c r="NC3" s="458"/>
      <c r="ND3" s="458"/>
      <c r="NE3" s="458"/>
      <c r="NF3" s="458"/>
      <c r="NG3" s="458"/>
      <c r="NH3" s="458"/>
      <c r="NI3" s="458"/>
      <c r="NJ3" s="458"/>
      <c r="NK3" s="458"/>
      <c r="NL3" s="458"/>
      <c r="NM3" s="458"/>
      <c r="NN3" s="458"/>
      <c r="NO3" s="458"/>
      <c r="NP3" s="458"/>
      <c r="NQ3" s="458"/>
      <c r="NR3" s="458"/>
      <c r="NS3" s="458"/>
      <c r="NT3" s="458"/>
      <c r="NU3" s="458"/>
      <c r="NV3" s="458"/>
      <c r="NW3" s="458"/>
      <c r="NX3" s="458"/>
      <c r="NY3" s="458"/>
      <c r="NZ3" s="458"/>
      <c r="OA3" s="458"/>
      <c r="OB3" s="458"/>
      <c r="OC3" s="458"/>
      <c r="OD3" s="458"/>
      <c r="OE3" s="458"/>
      <c r="OF3" s="458"/>
      <c r="OG3" s="458"/>
      <c r="OH3" s="458"/>
      <c r="OI3" s="458"/>
      <c r="OJ3" s="458"/>
      <c r="OK3" s="458"/>
      <c r="OL3" s="458"/>
      <c r="OM3" s="458"/>
      <c r="ON3" s="458"/>
      <c r="OO3" s="458"/>
      <c r="OP3" s="458"/>
      <c r="OQ3" s="458"/>
      <c r="OR3" s="458"/>
      <c r="OS3" s="458"/>
      <c r="OT3" s="458"/>
      <c r="OU3" s="458"/>
      <c r="OV3" s="458"/>
      <c r="OW3" s="458"/>
      <c r="OX3" s="458"/>
      <c r="OY3" s="458"/>
      <c r="OZ3" s="458"/>
      <c r="PA3" s="458"/>
      <c r="PB3" s="458"/>
      <c r="PC3" s="458"/>
      <c r="PD3" s="458"/>
      <c r="PE3" s="458"/>
      <c r="PF3" s="458"/>
      <c r="PG3" s="458"/>
      <c r="PH3" s="458"/>
      <c r="PI3" s="458"/>
      <c r="PJ3" s="458"/>
      <c r="PK3" s="458"/>
      <c r="PL3" s="458"/>
      <c r="PM3" s="458"/>
      <c r="PN3" s="458"/>
      <c r="PO3" s="458"/>
      <c r="PP3" s="458"/>
      <c r="PQ3" s="458"/>
      <c r="PR3" s="458"/>
      <c r="PS3" s="458"/>
      <c r="PT3" s="458"/>
      <c r="PU3" s="458"/>
      <c r="PV3" s="458"/>
      <c r="PW3" s="458"/>
      <c r="PX3" s="458"/>
      <c r="PY3" s="458"/>
      <c r="PZ3" s="458"/>
      <c r="QA3" s="458"/>
      <c r="QB3" s="458"/>
      <c r="QC3" s="458"/>
      <c r="QD3" s="458"/>
      <c r="QE3" s="458"/>
      <c r="QF3" s="458"/>
      <c r="QG3" s="458"/>
      <c r="QH3" s="458"/>
      <c r="QI3" s="458"/>
      <c r="QJ3" s="458"/>
      <c r="QK3" s="458"/>
      <c r="QL3" s="458"/>
      <c r="QM3" s="458"/>
      <c r="QN3" s="458"/>
      <c r="QO3" s="458"/>
      <c r="QP3" s="458"/>
      <c r="QQ3" s="458"/>
      <c r="QR3" s="458"/>
      <c r="QS3" s="458"/>
      <c r="QT3" s="458"/>
      <c r="QU3" s="458"/>
      <c r="QV3" s="458"/>
      <c r="QW3" s="458"/>
      <c r="QX3" s="458"/>
      <c r="QY3" s="458"/>
      <c r="QZ3" s="458"/>
      <c r="RA3" s="458"/>
      <c r="RB3" s="458"/>
      <c r="RC3" s="458"/>
      <c r="RD3" s="458"/>
      <c r="RE3" s="458"/>
      <c r="RF3" s="458"/>
      <c r="RG3" s="458"/>
      <c r="RH3" s="458"/>
      <c r="RI3" s="458"/>
      <c r="RJ3" s="458"/>
      <c r="RK3" s="458"/>
      <c r="RL3" s="458"/>
      <c r="RM3" s="458"/>
      <c r="RN3" s="458"/>
      <c r="RO3" s="458"/>
      <c r="RP3" s="458"/>
      <c r="RQ3" s="458"/>
      <c r="RR3" s="458"/>
      <c r="RS3" s="458"/>
      <c r="RT3" s="458"/>
      <c r="RU3" s="458"/>
      <c r="RV3" s="458"/>
      <c r="RW3" s="458"/>
      <c r="RX3" s="458"/>
      <c r="RY3" s="458"/>
      <c r="RZ3" s="458"/>
      <c r="SA3" s="458"/>
      <c r="SB3" s="458"/>
      <c r="SC3" s="458"/>
      <c r="SD3" s="458"/>
      <c r="SE3" s="458"/>
      <c r="SF3" s="458"/>
      <c r="SG3" s="458"/>
      <c r="SH3" s="458"/>
      <c r="SI3" s="458"/>
      <c r="SJ3" s="458"/>
      <c r="SK3" s="458"/>
      <c r="SL3" s="458"/>
      <c r="SM3" s="458"/>
      <c r="SN3" s="458"/>
      <c r="SO3" s="458"/>
      <c r="SP3" s="458"/>
      <c r="SQ3" s="458"/>
      <c r="SR3" s="458"/>
      <c r="SS3" s="458"/>
      <c r="ST3" s="458"/>
      <c r="SU3" s="458"/>
      <c r="SV3" s="458"/>
      <c r="SW3" s="458"/>
      <c r="SX3" s="458"/>
      <c r="SY3" s="458"/>
      <c r="SZ3" s="458"/>
      <c r="TA3" s="458"/>
      <c r="TB3" s="458"/>
      <c r="TC3" s="458"/>
      <c r="TD3" s="458"/>
      <c r="TE3" s="458"/>
      <c r="TF3" s="458"/>
      <c r="TG3" s="458"/>
      <c r="TH3" s="458"/>
      <c r="TI3" s="458"/>
      <c r="TJ3" s="458"/>
      <c r="TK3" s="458"/>
      <c r="TL3" s="458"/>
      <c r="TM3" s="458"/>
      <c r="TN3" s="458"/>
      <c r="TO3" s="458"/>
      <c r="TP3" s="458"/>
      <c r="TQ3" s="458"/>
      <c r="TR3" s="458"/>
      <c r="TS3" s="458"/>
      <c r="TT3" s="458"/>
      <c r="TU3" s="458"/>
      <c r="TV3" s="458"/>
      <c r="TW3" s="458"/>
      <c r="TX3" s="458"/>
      <c r="TY3" s="458"/>
      <c r="TZ3" s="458"/>
      <c r="UA3" s="458"/>
      <c r="UB3" s="458"/>
      <c r="UC3" s="458"/>
      <c r="UD3" s="458"/>
      <c r="UE3" s="458"/>
      <c r="UF3" s="458"/>
      <c r="UG3" s="458"/>
      <c r="UH3" s="458"/>
      <c r="UI3" s="458"/>
    </row>
    <row r="4" spans="1:555" ht="15.75" thickBot="1" x14ac:dyDescent="0.3"/>
    <row r="5" spans="1:555" ht="53.25" thickBot="1" x14ac:dyDescent="0.3">
      <c r="C5" s="87" t="s">
        <v>385</v>
      </c>
      <c r="D5" s="195">
        <f>SUMIF(C:C,$C$10,D:D)</f>
        <v>2002027.67</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3"/>
    </row>
    <row r="10" spans="1:555" ht="15.75" thickBot="1" x14ac:dyDescent="0.3">
      <c r="C10" s="154" t="s">
        <v>53</v>
      </c>
      <c r="D10" s="368">
        <f>SUM(F17:F51)</f>
        <v>600000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199" t="s">
        <v>392</v>
      </c>
      <c r="D13" s="366" t="s">
        <v>1558</v>
      </c>
      <c r="E13" s="93"/>
      <c r="F13" s="93"/>
      <c r="G13" s="93"/>
      <c r="H13" s="76"/>
      <c r="I13" s="76"/>
      <c r="J13" s="76"/>
      <c r="K13" s="112"/>
    </row>
    <row r="14" spans="1:555" ht="18.75" x14ac:dyDescent="0.25">
      <c r="B14" s="93"/>
      <c r="C14" s="208" t="str">
        <f>IFERROR(VLOOKUP(D13,'1. Desarrollo e Innov. Curricu.'!$E:$F,2,FALSE),IFERROR(VLOOKUP(D13,'10. Posgrado'!$E:$F,2,FALSE),IFERROR(VLOOKUP(D13,'3.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Posgrado'!#REF!,2,FALSE),IFERROR(VLOOKUP(D13,'17. Gestión TIC'!$E:$F,2,FALSE),IFERROR(VLOOKUP(D13,'16. Desa. del Sistema Educ.Sup.'!$E:$F,2,FALSE),IFERROR(VLOOKUP(D13,'9. Cultura de Inno. Insti...'!$E:$F,2,FALSE),VLOOKUP(D13,'7. Lo Esencial de la Reforma U.'!$E:$F,2,0)))))))))))))))))</f>
        <v>6) Organizar y realizar el III  congreso de   Gestión de Posgrado, con la participación de  docentes y estudiantes de posgrado.</v>
      </c>
      <c r="D14" s="31"/>
      <c r="E14" s="93"/>
      <c r="F14" s="93"/>
      <c r="G14" s="93"/>
      <c r="H14" s="76"/>
      <c r="I14" s="76"/>
      <c r="J14" s="76"/>
      <c r="K14" s="112"/>
    </row>
    <row r="15" spans="1:555" ht="15.75" thickBot="1" x14ac:dyDescent="0.3">
      <c r="F15" s="93"/>
      <c r="G15" s="76"/>
      <c r="H15" s="76"/>
      <c r="I15" s="76"/>
    </row>
    <row r="16" spans="1:555" ht="30.75" thickBot="1" x14ac:dyDescent="0.3">
      <c r="C16" s="127" t="s">
        <v>44</v>
      </c>
      <c r="D16" s="127" t="s">
        <v>55</v>
      </c>
      <c r="E16" s="134" t="s">
        <v>57</v>
      </c>
      <c r="F16" s="133" t="s">
        <v>27</v>
      </c>
      <c r="G16" s="131" t="s">
        <v>131</v>
      </c>
      <c r="H16" s="134" t="s">
        <v>46</v>
      </c>
      <c r="I16" s="131" t="s">
        <v>132</v>
      </c>
      <c r="J16" s="131" t="s">
        <v>410</v>
      </c>
      <c r="K16" s="131" t="s">
        <v>411</v>
      </c>
    </row>
    <row r="17" spans="3:11" ht="15.75" thickBot="1" x14ac:dyDescent="0.3">
      <c r="C17" s="218" t="s">
        <v>454</v>
      </c>
      <c r="D17" s="219"/>
      <c r="E17" s="217">
        <f>HLOOKUP(C17,$AH$2:$BU$3,2,0)</f>
        <v>4616.0730000000003</v>
      </c>
      <c r="F17" s="97">
        <f t="shared" ref="F17:F51" si="0">D17*E17</f>
        <v>0</v>
      </c>
      <c r="G17" s="158"/>
      <c r="H17" s="139"/>
      <c r="I17" s="128" t="e">
        <f>VLOOKUP(H17,Presupuesto!$B$11:$C$565,2,0)</f>
        <v>#N/A</v>
      </c>
      <c r="J17" s="216" t="s">
        <v>1446</v>
      </c>
      <c r="K17" s="98" t="s">
        <v>394</v>
      </c>
    </row>
    <row r="18" spans="3:11" x14ac:dyDescent="0.25">
      <c r="C18" s="511" t="s">
        <v>1585</v>
      </c>
      <c r="D18" s="325">
        <v>10</v>
      </c>
      <c r="E18" s="114">
        <v>100</v>
      </c>
      <c r="F18" s="326">
        <f t="shared" si="0"/>
        <v>1000</v>
      </c>
      <c r="G18" s="158" t="s">
        <v>129</v>
      </c>
      <c r="H18" s="514" t="s">
        <v>293</v>
      </c>
      <c r="I18" s="128" t="str">
        <f>VLOOKUP(H18,Presupuesto!$B$11:$C$565,2,0)</f>
        <v>SERVICIOS DE TRANSPORTE (25100-00)</v>
      </c>
      <c r="J18" s="98" t="str">
        <f t="shared" ref="J18:J51" si="1">$J$17</f>
        <v>Posgrado</v>
      </c>
      <c r="K18" s="115" t="s">
        <v>412</v>
      </c>
    </row>
    <row r="19" spans="3:11" x14ac:dyDescent="0.25">
      <c r="C19" s="138" t="s">
        <v>1586</v>
      </c>
      <c r="D19" s="155">
        <v>2000</v>
      </c>
      <c r="E19" s="121">
        <v>9</v>
      </c>
      <c r="F19" s="97">
        <f t="shared" si="0"/>
        <v>18000</v>
      </c>
      <c r="G19" s="158" t="s">
        <v>129</v>
      </c>
      <c r="H19" s="139" t="s">
        <v>717</v>
      </c>
      <c r="I19" s="128" t="str">
        <f>VLOOKUP(H19,Presupuesto!$B$11:$C$565,2,0)</f>
        <v>SERVICIOS DE IMPRENTA PUBLIC.Y REPRODUCCION</v>
      </c>
      <c r="J19" s="98" t="str">
        <f t="shared" si="1"/>
        <v>Posgrado</v>
      </c>
      <c r="K19" s="98" t="s">
        <v>412</v>
      </c>
    </row>
    <row r="20" spans="3:11" x14ac:dyDescent="0.25">
      <c r="C20" s="138" t="s">
        <v>1587</v>
      </c>
      <c r="D20" s="155">
        <v>1000</v>
      </c>
      <c r="E20" s="121">
        <v>8</v>
      </c>
      <c r="F20" s="97">
        <f t="shared" si="0"/>
        <v>8000</v>
      </c>
      <c r="G20" s="158" t="s">
        <v>129</v>
      </c>
      <c r="H20" s="139" t="s">
        <v>717</v>
      </c>
      <c r="I20" s="128" t="str">
        <f>VLOOKUP(H20,Presupuesto!$B$11:$C$565,2,0)</f>
        <v>SERVICIOS DE IMPRENTA PUBLIC.Y REPRODUCCION</v>
      </c>
      <c r="J20" s="98" t="str">
        <f t="shared" si="1"/>
        <v>Posgrado</v>
      </c>
      <c r="K20" s="98" t="s">
        <v>412</v>
      </c>
    </row>
    <row r="21" spans="3:11" x14ac:dyDescent="0.25">
      <c r="C21" s="138" t="s">
        <v>1588</v>
      </c>
      <c r="D21" s="155">
        <v>300</v>
      </c>
      <c r="E21" s="121">
        <v>25</v>
      </c>
      <c r="F21" s="97">
        <f t="shared" si="0"/>
        <v>7500</v>
      </c>
      <c r="G21" s="158" t="s">
        <v>129</v>
      </c>
      <c r="H21" s="139" t="s">
        <v>717</v>
      </c>
      <c r="I21" s="128" t="str">
        <f>VLOOKUP(H21,Presupuesto!$B$11:$C$565,2,0)</f>
        <v>SERVICIOS DE IMPRENTA PUBLIC.Y REPRODUCCION</v>
      </c>
      <c r="J21" s="98" t="str">
        <f t="shared" si="1"/>
        <v>Posgrado</v>
      </c>
      <c r="K21" s="98" t="s">
        <v>401</v>
      </c>
    </row>
    <row r="22" spans="3:11" x14ac:dyDescent="0.25">
      <c r="C22" s="138" t="s">
        <v>1589</v>
      </c>
      <c r="D22" s="155">
        <v>300</v>
      </c>
      <c r="E22" s="121">
        <v>20</v>
      </c>
      <c r="F22" s="97">
        <f t="shared" si="0"/>
        <v>6000</v>
      </c>
      <c r="G22" s="158" t="s">
        <v>129</v>
      </c>
      <c r="H22" s="139" t="s">
        <v>717</v>
      </c>
      <c r="I22" s="128" t="str">
        <f>VLOOKUP(H22,Presupuesto!$B$11:$C$565,2,0)</f>
        <v>SERVICIOS DE IMPRENTA PUBLIC.Y REPRODUCCION</v>
      </c>
      <c r="J22" s="98" t="str">
        <f t="shared" si="1"/>
        <v>Posgrado</v>
      </c>
      <c r="K22" s="98" t="s">
        <v>412</v>
      </c>
    </row>
    <row r="23" spans="3:11" x14ac:dyDescent="0.25">
      <c r="C23" s="138" t="s">
        <v>1590</v>
      </c>
      <c r="D23" s="155">
        <v>500</v>
      </c>
      <c r="E23" s="121">
        <v>0.5</v>
      </c>
      <c r="F23" s="97">
        <f t="shared" si="0"/>
        <v>250</v>
      </c>
      <c r="G23" s="158" t="s">
        <v>129</v>
      </c>
      <c r="H23" s="139" t="s">
        <v>717</v>
      </c>
      <c r="I23" s="128" t="str">
        <f>VLOOKUP(H23,Presupuesto!$B$11:$C$565,2,0)</f>
        <v>SERVICIOS DE IMPRENTA PUBLIC.Y REPRODUCCION</v>
      </c>
      <c r="J23" s="98" t="str">
        <f t="shared" si="1"/>
        <v>Posgrado</v>
      </c>
      <c r="K23" s="98" t="s">
        <v>412</v>
      </c>
    </row>
    <row r="24" spans="3:11" x14ac:dyDescent="0.25">
      <c r="C24" s="138" t="s">
        <v>1591</v>
      </c>
      <c r="D24" s="155">
        <v>200</v>
      </c>
      <c r="E24" s="121">
        <v>30</v>
      </c>
      <c r="F24" s="97">
        <f t="shared" si="0"/>
        <v>6000</v>
      </c>
      <c r="G24" s="158" t="s">
        <v>129</v>
      </c>
      <c r="H24" s="139" t="s">
        <v>731</v>
      </c>
      <c r="I24" s="128" t="str">
        <f>VLOOKUP(H24,Presupuesto!$B$11:$C$565,2,0)</f>
        <v>PUBLICIDAD Y PROPAGANDA</v>
      </c>
      <c r="J24" s="98" t="str">
        <f t="shared" si="1"/>
        <v>Posgrado</v>
      </c>
      <c r="K24" s="98" t="s">
        <v>412</v>
      </c>
    </row>
    <row r="25" spans="3:11" x14ac:dyDescent="0.25">
      <c r="C25" s="138" t="s">
        <v>1592</v>
      </c>
      <c r="D25" s="155">
        <v>2</v>
      </c>
      <c r="E25" s="121">
        <v>500</v>
      </c>
      <c r="F25" s="97">
        <f t="shared" si="0"/>
        <v>1000</v>
      </c>
      <c r="G25" s="158" t="s">
        <v>129</v>
      </c>
      <c r="H25" s="139" t="s">
        <v>731</v>
      </c>
      <c r="I25" s="128" t="str">
        <f>VLOOKUP(H25,Presupuesto!$B$11:$C$565,2,0)</f>
        <v>PUBLICIDAD Y PROPAGANDA</v>
      </c>
      <c r="J25" s="98" t="str">
        <f t="shared" si="1"/>
        <v>Posgrado</v>
      </c>
      <c r="K25" s="98" t="s">
        <v>412</v>
      </c>
    </row>
    <row r="26" spans="3:11" x14ac:dyDescent="0.25">
      <c r="C26" s="138" t="s">
        <v>1593</v>
      </c>
      <c r="D26" s="155">
        <v>1</v>
      </c>
      <c r="E26" s="121">
        <v>1500</v>
      </c>
      <c r="F26" s="97">
        <f t="shared" si="0"/>
        <v>1500</v>
      </c>
      <c r="G26" s="158" t="s">
        <v>129</v>
      </c>
      <c r="H26" s="139" t="s">
        <v>743</v>
      </c>
      <c r="I26" s="128" t="str">
        <f>VLOOKUP(H26,Presupuesto!$B$11:$C$565,2,0)</f>
        <v>OTROS SERVICIOS COMERCIALES Y FINANCIEROS</v>
      </c>
      <c r="J26" s="98" t="str">
        <f t="shared" si="1"/>
        <v>Posgrado</v>
      </c>
      <c r="K26" s="98" t="s">
        <v>412</v>
      </c>
    </row>
    <row r="27" spans="3:11" x14ac:dyDescent="0.25">
      <c r="C27" s="138" t="s">
        <v>1594</v>
      </c>
      <c r="D27" s="155"/>
      <c r="E27" s="121"/>
      <c r="F27" s="97">
        <v>10000</v>
      </c>
      <c r="G27" s="158" t="s">
        <v>129</v>
      </c>
      <c r="H27" s="139" t="s">
        <v>743</v>
      </c>
      <c r="I27" s="128" t="str">
        <f>VLOOKUP(H27,Presupuesto!$B$11:$C$565,2,0)</f>
        <v>OTROS SERVICIOS COMERCIALES Y FINANCIEROS</v>
      </c>
      <c r="J27" s="98" t="str">
        <f t="shared" si="1"/>
        <v>Posgrado</v>
      </c>
      <c r="K27" s="98" t="s">
        <v>412</v>
      </c>
    </row>
    <row r="28" spans="3:11" x14ac:dyDescent="0.25">
      <c r="C28" s="138" t="s">
        <v>1595</v>
      </c>
      <c r="D28" s="155">
        <v>8</v>
      </c>
      <c r="E28" s="121">
        <v>10850</v>
      </c>
      <c r="F28" s="97">
        <f t="shared" si="0"/>
        <v>86800</v>
      </c>
      <c r="G28" s="158" t="s">
        <v>129</v>
      </c>
      <c r="H28" s="139" t="s">
        <v>767</v>
      </c>
      <c r="I28" s="128" t="str">
        <f>VLOOKUP(H28,Presupuesto!$B$11:$C$565,2,0)</f>
        <v>VIATICOS AL EXTERIOR</v>
      </c>
      <c r="J28" s="98" t="str">
        <f t="shared" si="1"/>
        <v>Posgrado</v>
      </c>
      <c r="K28" s="98" t="s">
        <v>412</v>
      </c>
    </row>
    <row r="29" spans="3:11" x14ac:dyDescent="0.25">
      <c r="C29" s="138" t="s">
        <v>1596</v>
      </c>
      <c r="D29" s="155">
        <v>8</v>
      </c>
      <c r="E29" s="121">
        <v>6000</v>
      </c>
      <c r="F29" s="97">
        <f t="shared" si="0"/>
        <v>48000</v>
      </c>
      <c r="G29" s="158" t="s">
        <v>129</v>
      </c>
      <c r="H29" s="139" t="s">
        <v>761</v>
      </c>
      <c r="I29" s="128" t="str">
        <f>VLOOKUP(H29,Presupuesto!$B$11:$C$565,2,0)</f>
        <v>VIATICOS NACIONALES</v>
      </c>
      <c r="J29" s="98" t="str">
        <f t="shared" si="1"/>
        <v>Posgrado</v>
      </c>
      <c r="K29" s="98" t="s">
        <v>412</v>
      </c>
    </row>
    <row r="30" spans="3:11" x14ac:dyDescent="0.25">
      <c r="C30" s="138" t="s">
        <v>1597</v>
      </c>
      <c r="D30" s="155">
        <v>5</v>
      </c>
      <c r="E30" s="121">
        <v>21525.119999999999</v>
      </c>
      <c r="F30" s="97">
        <f t="shared" si="0"/>
        <v>107625.59999999999</v>
      </c>
      <c r="G30" s="158" t="s">
        <v>129</v>
      </c>
      <c r="H30" s="139" t="s">
        <v>792</v>
      </c>
      <c r="I30" s="128" t="str">
        <f>VLOOKUP(H30,Presupuesto!$B$11:$C$565,2,0)</f>
        <v>ALIMENTOS B EBIDAS PARA PERSONAS</v>
      </c>
      <c r="J30" s="98" t="str">
        <f t="shared" si="1"/>
        <v>Posgrado</v>
      </c>
      <c r="K30" s="98" t="s">
        <v>412</v>
      </c>
    </row>
    <row r="31" spans="3:11" x14ac:dyDescent="0.25">
      <c r="C31" s="138" t="s">
        <v>1598</v>
      </c>
      <c r="D31" s="155">
        <v>500</v>
      </c>
      <c r="E31" s="121">
        <v>15</v>
      </c>
      <c r="F31" s="97">
        <f t="shared" si="0"/>
        <v>7500</v>
      </c>
      <c r="G31" s="158" t="s">
        <v>129</v>
      </c>
      <c r="H31" s="139" t="s">
        <v>819</v>
      </c>
      <c r="I31" s="128" t="str">
        <f>VLOOKUP(H31,Presupuesto!$B$11:$C$565,2,0)</f>
        <v>PRODUCTOS DE ARTES GRAFICAS</v>
      </c>
      <c r="J31" s="98" t="str">
        <f t="shared" si="1"/>
        <v>Posgrado</v>
      </c>
      <c r="K31" s="98" t="s">
        <v>412</v>
      </c>
    </row>
    <row r="32" spans="3:11" x14ac:dyDescent="0.25">
      <c r="C32" s="138" t="s">
        <v>1599</v>
      </c>
      <c r="D32" s="155">
        <v>40</v>
      </c>
      <c r="E32" s="121">
        <v>18.66</v>
      </c>
      <c r="F32" s="97">
        <f t="shared" si="0"/>
        <v>746.4</v>
      </c>
      <c r="G32" s="158" t="s">
        <v>129</v>
      </c>
      <c r="H32" s="139" t="s">
        <v>821</v>
      </c>
      <c r="I32" s="128" t="str">
        <f>VLOOKUP(H32,Presupuesto!$B$11:$C$565,2,0)</f>
        <v>PRODUCTOS PAPEL Y CARTON</v>
      </c>
      <c r="J32" s="98" t="str">
        <f t="shared" si="1"/>
        <v>Posgrado</v>
      </c>
      <c r="K32" s="98" t="s">
        <v>412</v>
      </c>
    </row>
    <row r="33" spans="3:11" x14ac:dyDescent="0.25">
      <c r="C33" s="138" t="s">
        <v>1600</v>
      </c>
      <c r="D33" s="155">
        <v>1</v>
      </c>
      <c r="E33" s="121">
        <v>500</v>
      </c>
      <c r="F33" s="97">
        <f t="shared" si="0"/>
        <v>500</v>
      </c>
      <c r="G33" s="158" t="s">
        <v>129</v>
      </c>
      <c r="H33" s="139" t="s">
        <v>821</v>
      </c>
      <c r="I33" s="128" t="str">
        <f>VLOOKUP(H33,Presupuesto!$B$11:$C$565,2,0)</f>
        <v>PRODUCTOS PAPEL Y CARTON</v>
      </c>
      <c r="J33" s="98" t="str">
        <f t="shared" si="1"/>
        <v>Posgrado</v>
      </c>
      <c r="K33" s="98" t="s">
        <v>412</v>
      </c>
    </row>
    <row r="34" spans="3:11" x14ac:dyDescent="0.25">
      <c r="C34" s="138" t="s">
        <v>1601</v>
      </c>
      <c r="D34" s="155">
        <v>1</v>
      </c>
      <c r="E34" s="121">
        <v>250</v>
      </c>
      <c r="F34" s="97">
        <f t="shared" si="0"/>
        <v>250</v>
      </c>
      <c r="G34" s="158" t="s">
        <v>129</v>
      </c>
      <c r="H34" s="139" t="s">
        <v>885</v>
      </c>
      <c r="I34" s="128" t="str">
        <f>VLOOKUP(H34,Presupuesto!$B$11:$C$565,2,0)</f>
        <v>PRODUCTOS DE MATERIAL PLASTICO.</v>
      </c>
      <c r="J34" s="98" t="str">
        <f t="shared" si="1"/>
        <v>Posgrado</v>
      </c>
      <c r="K34" s="98" t="s">
        <v>412</v>
      </c>
    </row>
    <row r="35" spans="3:11" x14ac:dyDescent="0.25">
      <c r="C35" s="140" t="s">
        <v>1602</v>
      </c>
      <c r="D35" s="148">
        <v>2</v>
      </c>
      <c r="E35" s="116">
        <v>1200</v>
      </c>
      <c r="F35" s="97">
        <f t="shared" si="0"/>
        <v>2400</v>
      </c>
      <c r="G35" s="158" t="s">
        <v>129</v>
      </c>
      <c r="H35" s="141" t="s">
        <v>901</v>
      </c>
      <c r="I35" s="128" t="str">
        <f>VLOOKUP(H35,Presupuesto!$B$11:$C$565,2,0)</f>
        <v>ESTRUCTURAS METALICAS ACABADAS</v>
      </c>
      <c r="J35" s="98" t="str">
        <f t="shared" si="1"/>
        <v>Posgrado</v>
      </c>
      <c r="K35" s="98" t="s">
        <v>412</v>
      </c>
    </row>
    <row r="36" spans="3:11" x14ac:dyDescent="0.25">
      <c r="C36" s="140" t="s">
        <v>1603</v>
      </c>
      <c r="D36" s="148">
        <v>300</v>
      </c>
      <c r="E36" s="116">
        <v>3.5</v>
      </c>
      <c r="F36" s="97">
        <f t="shared" si="0"/>
        <v>1050</v>
      </c>
      <c r="G36" s="158" t="s">
        <v>129</v>
      </c>
      <c r="H36" s="141" t="s">
        <v>942</v>
      </c>
      <c r="I36" s="128" t="str">
        <f>VLOOKUP(H36,Presupuesto!$B$11:$C$565,2,0)</f>
        <v>UTILES DE ESCRITORIO, OFICINA Y ENSE¥ANZA</v>
      </c>
      <c r="J36" s="98" t="str">
        <f t="shared" si="1"/>
        <v>Posgrado</v>
      </c>
      <c r="K36" s="98" t="s">
        <v>412</v>
      </c>
    </row>
    <row r="37" spans="3:11" x14ac:dyDescent="0.25">
      <c r="C37" s="140" t="s">
        <v>1604</v>
      </c>
      <c r="D37" s="148">
        <v>50</v>
      </c>
      <c r="E37" s="116">
        <v>15</v>
      </c>
      <c r="F37" s="97">
        <f t="shared" si="0"/>
        <v>750</v>
      </c>
      <c r="G37" s="158" t="s">
        <v>129</v>
      </c>
      <c r="H37" s="141" t="s">
        <v>942</v>
      </c>
      <c r="I37" s="128" t="str">
        <f>VLOOKUP(H37,Presupuesto!$B$11:$C$565,2,0)</f>
        <v>UTILES DE ESCRITORIO, OFICINA Y ENSE¥ANZA</v>
      </c>
      <c r="J37" s="98" t="str">
        <f t="shared" si="1"/>
        <v>Posgrado</v>
      </c>
      <c r="K37" s="98" t="s">
        <v>412</v>
      </c>
    </row>
    <row r="38" spans="3:11" x14ac:dyDescent="0.25">
      <c r="C38" s="140" t="s">
        <v>1605</v>
      </c>
      <c r="D38" s="148">
        <v>30</v>
      </c>
      <c r="E38" s="116">
        <v>15</v>
      </c>
      <c r="F38" s="97">
        <f t="shared" si="0"/>
        <v>450</v>
      </c>
      <c r="G38" s="158" t="s">
        <v>129</v>
      </c>
      <c r="H38" s="141" t="s">
        <v>942</v>
      </c>
      <c r="I38" s="128" t="str">
        <f>VLOOKUP(H38,Presupuesto!$B$11:$C$565,2,0)</f>
        <v>UTILES DE ESCRITORIO, OFICINA Y ENSE¥ANZA</v>
      </c>
      <c r="J38" s="98" t="str">
        <f t="shared" si="1"/>
        <v>Posgrado</v>
      </c>
      <c r="K38" s="98" t="s">
        <v>412</v>
      </c>
    </row>
    <row r="39" spans="3:11" x14ac:dyDescent="0.25">
      <c r="C39" s="140" t="s">
        <v>1606</v>
      </c>
      <c r="D39" s="148">
        <v>30</v>
      </c>
      <c r="E39" s="116">
        <v>28</v>
      </c>
      <c r="F39" s="97">
        <f t="shared" si="0"/>
        <v>840</v>
      </c>
      <c r="G39" s="158" t="s">
        <v>129</v>
      </c>
      <c r="H39" s="141" t="s">
        <v>942</v>
      </c>
      <c r="I39" s="128" t="str">
        <f>VLOOKUP(H39,Presupuesto!$B$11:$C$565,2,0)</f>
        <v>UTILES DE ESCRITORIO, OFICINA Y ENSE¥ANZA</v>
      </c>
      <c r="J39" s="98" t="str">
        <f t="shared" si="1"/>
        <v>Posgrado</v>
      </c>
      <c r="K39" s="98" t="s">
        <v>412</v>
      </c>
    </row>
    <row r="40" spans="3:11" x14ac:dyDescent="0.25">
      <c r="C40" s="140" t="s">
        <v>1607</v>
      </c>
      <c r="D40" s="148">
        <v>6</v>
      </c>
      <c r="E40" s="116">
        <v>55</v>
      </c>
      <c r="F40" s="97">
        <f t="shared" si="0"/>
        <v>330</v>
      </c>
      <c r="G40" s="158" t="s">
        <v>129</v>
      </c>
      <c r="H40" s="141" t="s">
        <v>942</v>
      </c>
      <c r="I40" s="128" t="str">
        <f>VLOOKUP(H40,Presupuesto!$B$11:$C$565,2,0)</f>
        <v>UTILES DE ESCRITORIO, OFICINA Y ENSE¥ANZA</v>
      </c>
      <c r="J40" s="98" t="str">
        <f t="shared" si="1"/>
        <v>Posgrado</v>
      </c>
      <c r="K40" s="98" t="s">
        <v>412</v>
      </c>
    </row>
    <row r="41" spans="3:11" x14ac:dyDescent="0.25">
      <c r="C41" s="140" t="s">
        <v>1608</v>
      </c>
      <c r="D41" s="148">
        <v>4</v>
      </c>
      <c r="E41" s="116">
        <v>77</v>
      </c>
      <c r="F41" s="97">
        <f t="shared" si="0"/>
        <v>308</v>
      </c>
      <c r="G41" s="158" t="s">
        <v>129</v>
      </c>
      <c r="H41" s="141" t="s">
        <v>942</v>
      </c>
      <c r="I41" s="128" t="str">
        <f>VLOOKUP(H41,Presupuesto!$B$11:$C$565,2,0)</f>
        <v>UTILES DE ESCRITORIO, OFICINA Y ENSE¥ANZA</v>
      </c>
      <c r="J41" s="98" t="str">
        <f t="shared" si="1"/>
        <v>Posgrado</v>
      </c>
      <c r="K41" s="98" t="s">
        <v>412</v>
      </c>
    </row>
    <row r="42" spans="3:11" x14ac:dyDescent="0.25">
      <c r="C42" s="140" t="s">
        <v>1609</v>
      </c>
      <c r="D42" s="148">
        <v>10</v>
      </c>
      <c r="E42" s="116">
        <v>120</v>
      </c>
      <c r="F42" s="97">
        <f t="shared" si="0"/>
        <v>1200</v>
      </c>
      <c r="G42" s="158" t="s">
        <v>129</v>
      </c>
      <c r="H42" s="141" t="s">
        <v>948</v>
      </c>
      <c r="I42" s="128" t="str">
        <f>VLOOKUP(H42,Presupuesto!$B$11:$C$565,2,0)</f>
        <v>UTENCILIOS DE COCINA Y COMEDOR</v>
      </c>
      <c r="J42" s="98" t="str">
        <f t="shared" si="1"/>
        <v>Posgrado</v>
      </c>
      <c r="K42" s="98" t="s">
        <v>412</v>
      </c>
    </row>
    <row r="43" spans="3:11" x14ac:dyDescent="0.25">
      <c r="C43" s="140" t="s">
        <v>1610</v>
      </c>
      <c r="D43" s="148">
        <v>10</v>
      </c>
      <c r="E43" s="116">
        <v>142</v>
      </c>
      <c r="F43" s="97">
        <f t="shared" si="0"/>
        <v>1420</v>
      </c>
      <c r="G43" s="158" t="s">
        <v>129</v>
      </c>
      <c r="H43" s="141" t="s">
        <v>948</v>
      </c>
      <c r="I43" s="128" t="str">
        <f>VLOOKUP(H43,Presupuesto!$B$11:$C$565,2,0)</f>
        <v>UTENCILIOS DE COCINA Y COMEDOR</v>
      </c>
      <c r="J43" s="98" t="str">
        <f t="shared" si="1"/>
        <v>Posgrado</v>
      </c>
      <c r="K43" s="98" t="s">
        <v>412</v>
      </c>
    </row>
    <row r="44" spans="3:11" x14ac:dyDescent="0.25">
      <c r="C44" s="140" t="s">
        <v>1611</v>
      </c>
      <c r="D44" s="148">
        <v>10</v>
      </c>
      <c r="E44" s="116">
        <v>123</v>
      </c>
      <c r="F44" s="97">
        <f t="shared" si="0"/>
        <v>1230</v>
      </c>
      <c r="G44" s="158" t="s">
        <v>129</v>
      </c>
      <c r="H44" s="141" t="s">
        <v>948</v>
      </c>
      <c r="I44" s="128" t="str">
        <f>VLOOKUP(H44,Presupuesto!$B$11:$C$565,2,0)</f>
        <v>UTENCILIOS DE COCINA Y COMEDOR</v>
      </c>
      <c r="J44" s="98" t="str">
        <f t="shared" si="1"/>
        <v>Posgrado</v>
      </c>
      <c r="K44" s="98" t="s">
        <v>412</v>
      </c>
    </row>
    <row r="45" spans="3:11" x14ac:dyDescent="0.25">
      <c r="C45" s="140" t="s">
        <v>1612</v>
      </c>
      <c r="D45" s="148">
        <v>10</v>
      </c>
      <c r="E45" s="116">
        <v>135</v>
      </c>
      <c r="F45" s="97">
        <f t="shared" si="0"/>
        <v>1350</v>
      </c>
      <c r="G45" s="158" t="s">
        <v>129</v>
      </c>
      <c r="H45" s="141" t="s">
        <v>948</v>
      </c>
      <c r="I45" s="128" t="str">
        <f>VLOOKUP(H45,Presupuesto!$B$11:$C$565,2,0)</f>
        <v>UTENCILIOS DE COCINA Y COMEDOR</v>
      </c>
      <c r="J45" s="98" t="str">
        <f t="shared" si="1"/>
        <v>Posgrado</v>
      </c>
      <c r="K45" s="98" t="s">
        <v>412</v>
      </c>
    </row>
    <row r="46" spans="3:11" x14ac:dyDescent="0.25">
      <c r="C46" s="140" t="s">
        <v>1613</v>
      </c>
      <c r="D46" s="148">
        <v>13</v>
      </c>
      <c r="E46" s="116">
        <v>2000</v>
      </c>
      <c r="F46" s="97">
        <f t="shared" si="0"/>
        <v>26000</v>
      </c>
      <c r="G46" s="158" t="s">
        <v>129</v>
      </c>
      <c r="H46" s="141" t="s">
        <v>955</v>
      </c>
      <c r="I46" s="128" t="str">
        <f>VLOOKUP(H46,Presupuesto!$B$11:$C$565,2,0)</f>
        <v>OTROS RESPUESTOS Y ACCESORIOS MENORES</v>
      </c>
      <c r="J46" s="98" t="str">
        <f t="shared" si="1"/>
        <v>Posgrado</v>
      </c>
      <c r="K46" s="98" t="s">
        <v>412</v>
      </c>
    </row>
    <row r="47" spans="3:11" x14ac:dyDescent="0.25">
      <c r="C47" s="142" t="s">
        <v>1614</v>
      </c>
      <c r="D47" s="148">
        <v>10</v>
      </c>
      <c r="E47" s="116">
        <v>7000</v>
      </c>
      <c r="F47" s="97">
        <f t="shared" si="0"/>
        <v>70000</v>
      </c>
      <c r="G47" s="158" t="s">
        <v>129</v>
      </c>
      <c r="H47" s="143" t="s">
        <v>661</v>
      </c>
      <c r="I47" s="128" t="str">
        <f>VLOOKUP(H47,Presupuesto!$B$11:$C$565,2,0)</f>
        <v>OTROS ALQUILERES</v>
      </c>
      <c r="J47" s="98" t="str">
        <f t="shared" si="1"/>
        <v>Posgrado</v>
      </c>
      <c r="K47" s="98" t="s">
        <v>403</v>
      </c>
    </row>
    <row r="48" spans="3:11" x14ac:dyDescent="0.25">
      <c r="C48" s="142" t="s">
        <v>1615</v>
      </c>
      <c r="D48" s="148">
        <v>10</v>
      </c>
      <c r="E48" s="116">
        <v>5600</v>
      </c>
      <c r="F48" s="97">
        <f t="shared" si="0"/>
        <v>56000</v>
      </c>
      <c r="G48" s="158" t="s">
        <v>129</v>
      </c>
      <c r="H48" s="143" t="s">
        <v>705</v>
      </c>
      <c r="I48" s="128" t="str">
        <f>VLOOKUP(H48,Presupuesto!$B$11:$C$565,2,0)</f>
        <v>OTROS SERVICIOS TECNICOS Y PROFESIONALES</v>
      </c>
      <c r="J48" s="98" t="str">
        <f t="shared" si="1"/>
        <v>Posgrado</v>
      </c>
      <c r="K48" s="98" t="s">
        <v>412</v>
      </c>
    </row>
    <row r="49" spans="3:11" x14ac:dyDescent="0.25">
      <c r="C49" s="142" t="s">
        <v>1616</v>
      </c>
      <c r="D49" s="148">
        <v>5</v>
      </c>
      <c r="E49" s="116">
        <v>1200</v>
      </c>
      <c r="F49" s="97">
        <f t="shared" si="0"/>
        <v>6000</v>
      </c>
      <c r="G49" s="158" t="s">
        <v>129</v>
      </c>
      <c r="H49" s="143" t="s">
        <v>629</v>
      </c>
      <c r="I49" s="128" t="str">
        <f>VLOOKUP(H49,Presupuesto!$B$11:$C$565,2,0)</f>
        <v>CORREO POSTAL</v>
      </c>
      <c r="J49" s="98" t="str">
        <f t="shared" si="1"/>
        <v>Posgrado</v>
      </c>
      <c r="K49" s="98" t="s">
        <v>412</v>
      </c>
    </row>
    <row r="50" spans="3:11" ht="15.75" thickBot="1" x14ac:dyDescent="0.3">
      <c r="C50" s="144" t="s">
        <v>1617</v>
      </c>
      <c r="D50" s="512">
        <v>8</v>
      </c>
      <c r="E50" s="103">
        <v>15000</v>
      </c>
      <c r="F50" s="513">
        <f t="shared" si="0"/>
        <v>120000</v>
      </c>
      <c r="G50" s="158" t="s">
        <v>129</v>
      </c>
      <c r="H50" s="515" t="s">
        <v>755</v>
      </c>
      <c r="I50" s="128" t="str">
        <f>VLOOKUP(H50,Presupuesto!$B$11:$C$565,2,0)</f>
        <v>PASAJES AL EXTERIOR</v>
      </c>
      <c r="J50" s="98" t="str">
        <f t="shared" si="1"/>
        <v>Posgrado</v>
      </c>
      <c r="K50" s="332" t="s">
        <v>412</v>
      </c>
    </row>
    <row r="51" spans="3:11" ht="15.75" thickBot="1" x14ac:dyDescent="0.3">
      <c r="C51" s="144"/>
      <c r="D51" s="156"/>
      <c r="E51" s="103"/>
      <c r="F51" s="105">
        <f t="shared" si="0"/>
        <v>0</v>
      </c>
      <c r="G51" s="159"/>
      <c r="H51" s="145"/>
      <c r="I51" s="130" t="e">
        <f>VLOOKUP(H51,Presupuesto!$B$11:$C$565,2,0)</f>
        <v>#N/A</v>
      </c>
      <c r="J51" s="106" t="str">
        <f t="shared" si="1"/>
        <v>Posgrado</v>
      </c>
      <c r="K51" s="122" t="s">
        <v>394</v>
      </c>
    </row>
    <row r="53" spans="3:11" x14ac:dyDescent="0.25">
      <c r="F53" s="90"/>
      <c r="G53" s="89"/>
      <c r="H53" s="90"/>
      <c r="I53" s="90"/>
    </row>
    <row r="55" spans="3:11" x14ac:dyDescent="0.25">
      <c r="F55" s="90"/>
      <c r="G55" s="89"/>
      <c r="H55" s="90"/>
      <c r="I55" s="90"/>
    </row>
    <row r="58" spans="3:11" ht="15.75" thickBot="1" x14ac:dyDescent="0.3"/>
    <row r="59" spans="3:11" ht="15.75" thickBot="1" x14ac:dyDescent="0.3">
      <c r="C59" s="154" t="s">
        <v>53</v>
      </c>
      <c r="D59" s="368">
        <f>SUM(F67:F101)</f>
        <v>1237963.67</v>
      </c>
      <c r="E59" s="459"/>
      <c r="F59" s="70"/>
      <c r="G59" s="79"/>
      <c r="H59" s="70"/>
      <c r="I59" s="70"/>
      <c r="J59" s="459"/>
    </row>
    <row r="60" spans="3:11" x14ac:dyDescent="0.25">
      <c r="C60" s="70"/>
      <c r="D60" s="31"/>
      <c r="E60" s="93"/>
      <c r="F60" s="93"/>
      <c r="G60" s="93"/>
      <c r="H60" s="76"/>
      <c r="I60" s="76"/>
      <c r="J60" s="76"/>
    </row>
    <row r="61" spans="3:11" x14ac:dyDescent="0.25">
      <c r="C61" s="70"/>
      <c r="D61" s="31"/>
      <c r="E61" s="93"/>
      <c r="F61" s="93"/>
      <c r="G61" s="93"/>
      <c r="H61" s="76"/>
      <c r="I61" s="76"/>
      <c r="J61" s="76"/>
    </row>
    <row r="62" spans="3:11" ht="15.75" x14ac:dyDescent="0.25">
      <c r="C62" s="199" t="s">
        <v>392</v>
      </c>
      <c r="D62" s="366" t="s">
        <v>1646</v>
      </c>
      <c r="E62" s="93"/>
      <c r="F62" s="93"/>
      <c r="G62" s="93"/>
      <c r="H62" s="76"/>
      <c r="I62" s="76"/>
      <c r="J62" s="76"/>
    </row>
    <row r="63" spans="3:11" ht="18.75" x14ac:dyDescent="0.25">
      <c r="C63" s="208" t="str">
        <f>IFERROR(VLOOKUP(D62,'1. Desarrollo e Innov. Curricu.'!$E:$F,2,FALSE),IFERROR(VLOOKUP(D62,'10. Posgrado'!$E:$F,2,FALSE),IFERROR(VLOOKUP(D62,'3. Vinculación Univ. Sociedad'!$E:$F,2,FALSE),IFERROR(VLOOKUP(D62,'4. Docencia y Profesorado Univ.'!$E:$F,2,FALSE),IFERROR(VLOOKUP(D62,'5. Estudiantes y Graduados'!$E:$F,2,FALSE),IFERROR(VLOOKUP(D62,'11. Gestion Administrativa'!$E:$F,2,FALSE),IFERROR(VLOOKUP(D62,'13. Gestión Académica'!$E:$F,2,FALSE),IFERROR(VLOOKUP(D62,'8. Asegura. de la Calid. y M'!$E:$F,2,FALSE),IFERROR(VLOOKUP(D62,'6. Gestión del Conocimiento'!$E:$F,2,FALSE),IFERROR(VLOOKUP(D62,'15. Gobernabilidad y Proceso...'!$E:$F,2,FALSE),IFERROR(VLOOKUP(D62,'12. Gestión del Talento Humano'!$E:$F,2,FALSE),IFERROR(VLOOKUP(D62,'14. Internacional... de la E.S.'!$E:$F,2,FALSE),IFERROR(VLOOKUP(D62,'10. Posgrado'!#REF!,2,FALSE),IFERROR(VLOOKUP(D62,'17. Gestión TIC'!$E:$F,2,FALSE),IFERROR(VLOOKUP(D62,'16. Desa. del Sistema Educ.Sup.'!$E:$F,2,FALSE),IFERROR(VLOOKUP(D62,'9. Cultura de Inno. Insti...'!$E:$F,2,FALSE),VLOOKUP(D62,'7. Lo Esencial de la Reforma U.'!$E:$F,2,0)))))))))))))))))</f>
        <v>Apoyar la realización del X Congreso de Investigación Científica.</v>
      </c>
      <c r="D63" s="31"/>
      <c r="E63" s="93"/>
      <c r="F63" s="93"/>
      <c r="G63" s="93"/>
      <c r="H63" s="76"/>
      <c r="I63" s="76"/>
      <c r="J63" s="76"/>
    </row>
    <row r="64" spans="3:11" ht="15.75" thickBot="1" x14ac:dyDescent="0.3">
      <c r="C64" s="459"/>
      <c r="D64" s="459"/>
      <c r="E64" s="459"/>
      <c r="F64" s="93"/>
      <c r="G64" s="76"/>
      <c r="H64" s="76"/>
      <c r="I64" s="76"/>
      <c r="J64" s="459"/>
    </row>
    <row r="65" spans="3:10" ht="30.75" thickBot="1" x14ac:dyDescent="0.3">
      <c r="C65" s="127" t="s">
        <v>44</v>
      </c>
      <c r="D65" s="127" t="s">
        <v>55</v>
      </c>
      <c r="E65" s="134" t="s">
        <v>57</v>
      </c>
      <c r="F65" s="133" t="s">
        <v>27</v>
      </c>
      <c r="G65" s="131" t="s">
        <v>131</v>
      </c>
      <c r="H65" s="134" t="s">
        <v>46</v>
      </c>
      <c r="I65" s="131" t="s">
        <v>132</v>
      </c>
      <c r="J65" s="131" t="s">
        <v>410</v>
      </c>
    </row>
    <row r="66" spans="3:10" ht="15.75" thickBot="1" x14ac:dyDescent="0.3">
      <c r="C66" s="218" t="s">
        <v>454</v>
      </c>
      <c r="D66" s="219"/>
      <c r="E66" s="217">
        <f>HLOOKUP(C66,$AH$2:$BU$3,2,0)</f>
        <v>4616.0730000000003</v>
      </c>
      <c r="F66" s="97">
        <f t="shared" ref="F66:F75" si="2">D66*E66</f>
        <v>0</v>
      </c>
      <c r="G66" s="158"/>
      <c r="H66" s="139"/>
      <c r="I66" s="128" t="e">
        <f>VLOOKUP(H66,Presupuesto!$B$11:$C$565,2,0)</f>
        <v>#N/A</v>
      </c>
      <c r="J66" s="216" t="s">
        <v>1446</v>
      </c>
    </row>
    <row r="67" spans="3:10" x14ac:dyDescent="0.25">
      <c r="C67" s="511" t="s">
        <v>1585</v>
      </c>
      <c r="D67" s="325"/>
      <c r="E67" s="114">
        <v>100</v>
      </c>
      <c r="F67" s="326">
        <f t="shared" si="2"/>
        <v>0</v>
      </c>
      <c r="G67" s="158" t="s">
        <v>129</v>
      </c>
      <c r="H67" s="514" t="s">
        <v>293</v>
      </c>
      <c r="I67" s="128" t="str">
        <f>VLOOKUP(H67,Presupuesto!$B$11:$C$565,2,0)</f>
        <v>SERVICIOS DE TRANSPORTE (25100-00)</v>
      </c>
      <c r="J67" s="98" t="str">
        <f t="shared" ref="J67:J101" si="3">$J$17</f>
        <v>Posgrado</v>
      </c>
    </row>
    <row r="68" spans="3:10" x14ac:dyDescent="0.25">
      <c r="C68" s="138" t="s">
        <v>1586</v>
      </c>
      <c r="D68" s="155"/>
      <c r="E68" s="121">
        <v>9</v>
      </c>
      <c r="F68" s="97">
        <f t="shared" si="2"/>
        <v>0</v>
      </c>
      <c r="G68" s="158" t="s">
        <v>129</v>
      </c>
      <c r="H68" s="139" t="s">
        <v>717</v>
      </c>
      <c r="I68" s="128" t="str">
        <f>VLOOKUP(H68,Presupuesto!$B$11:$C$565,2,0)</f>
        <v>SERVICIOS DE IMPRENTA PUBLIC.Y REPRODUCCION</v>
      </c>
      <c r="J68" s="98" t="str">
        <f t="shared" si="3"/>
        <v>Posgrado</v>
      </c>
    </row>
    <row r="69" spans="3:10" x14ac:dyDescent="0.25">
      <c r="C69" s="138" t="s">
        <v>1587</v>
      </c>
      <c r="D69" s="155"/>
      <c r="E69" s="121">
        <v>8</v>
      </c>
      <c r="F69" s="97">
        <f t="shared" si="2"/>
        <v>0</v>
      </c>
      <c r="G69" s="158" t="s">
        <v>129</v>
      </c>
      <c r="H69" s="139" t="s">
        <v>717</v>
      </c>
      <c r="I69" s="128" t="str">
        <f>VLOOKUP(H69,Presupuesto!$B$11:$C$565,2,0)</f>
        <v>SERVICIOS DE IMPRENTA PUBLIC.Y REPRODUCCION</v>
      </c>
      <c r="J69" s="98" t="str">
        <f t="shared" si="3"/>
        <v>Posgrado</v>
      </c>
    </row>
    <row r="70" spans="3:10" x14ac:dyDescent="0.25">
      <c r="C70" s="138" t="s">
        <v>1588</v>
      </c>
      <c r="D70" s="155"/>
      <c r="E70" s="121">
        <v>25</v>
      </c>
      <c r="F70" s="97">
        <f t="shared" si="2"/>
        <v>0</v>
      </c>
      <c r="G70" s="158" t="s">
        <v>129</v>
      </c>
      <c r="H70" s="139" t="s">
        <v>717</v>
      </c>
      <c r="I70" s="128" t="str">
        <f>VLOOKUP(H70,Presupuesto!$B$11:$C$565,2,0)</f>
        <v>SERVICIOS DE IMPRENTA PUBLIC.Y REPRODUCCION</v>
      </c>
      <c r="J70" s="98" t="str">
        <f t="shared" si="3"/>
        <v>Posgrado</v>
      </c>
    </row>
    <row r="71" spans="3:10" x14ac:dyDescent="0.25">
      <c r="C71" s="138" t="s">
        <v>1589</v>
      </c>
      <c r="D71" s="155"/>
      <c r="E71" s="121">
        <v>20</v>
      </c>
      <c r="F71" s="97">
        <f t="shared" si="2"/>
        <v>0</v>
      </c>
      <c r="G71" s="158" t="s">
        <v>129</v>
      </c>
      <c r="H71" s="139" t="s">
        <v>717</v>
      </c>
      <c r="I71" s="128" t="str">
        <f>VLOOKUP(H71,Presupuesto!$B$11:$C$565,2,0)</f>
        <v>SERVICIOS DE IMPRENTA PUBLIC.Y REPRODUCCION</v>
      </c>
      <c r="J71" s="98" t="str">
        <f t="shared" si="3"/>
        <v>Posgrado</v>
      </c>
    </row>
    <row r="72" spans="3:10" x14ac:dyDescent="0.25">
      <c r="C72" s="138" t="s">
        <v>1590</v>
      </c>
      <c r="D72" s="155"/>
      <c r="E72" s="121">
        <v>0.5</v>
      </c>
      <c r="F72" s="97">
        <f t="shared" si="2"/>
        <v>0</v>
      </c>
      <c r="G72" s="158" t="s">
        <v>129</v>
      </c>
      <c r="H72" s="139" t="s">
        <v>717</v>
      </c>
      <c r="I72" s="128" t="str">
        <f>VLOOKUP(H72,Presupuesto!$B$11:$C$565,2,0)</f>
        <v>SERVICIOS DE IMPRENTA PUBLIC.Y REPRODUCCION</v>
      </c>
      <c r="J72" s="98" t="str">
        <f t="shared" si="3"/>
        <v>Posgrado</v>
      </c>
    </row>
    <row r="73" spans="3:10" x14ac:dyDescent="0.25">
      <c r="C73" s="138" t="s">
        <v>1591</v>
      </c>
      <c r="D73" s="155"/>
      <c r="E73" s="121">
        <v>30</v>
      </c>
      <c r="F73" s="97">
        <f t="shared" si="2"/>
        <v>0</v>
      </c>
      <c r="G73" s="158" t="s">
        <v>129</v>
      </c>
      <c r="H73" s="139" t="s">
        <v>731</v>
      </c>
      <c r="I73" s="128" t="str">
        <f>VLOOKUP(H73,Presupuesto!$B$11:$C$565,2,0)</f>
        <v>PUBLICIDAD Y PROPAGANDA</v>
      </c>
      <c r="J73" s="98" t="str">
        <f t="shared" si="3"/>
        <v>Posgrado</v>
      </c>
    </row>
    <row r="74" spans="3:10" x14ac:dyDescent="0.25">
      <c r="C74" s="138" t="s">
        <v>1592</v>
      </c>
      <c r="D74" s="155"/>
      <c r="E74" s="121">
        <v>500</v>
      </c>
      <c r="F74" s="97">
        <f t="shared" si="2"/>
        <v>0</v>
      </c>
      <c r="G74" s="158" t="s">
        <v>129</v>
      </c>
      <c r="H74" s="139" t="s">
        <v>731</v>
      </c>
      <c r="I74" s="128" t="str">
        <f>VLOOKUP(H74,Presupuesto!$B$11:$C$565,2,0)</f>
        <v>PUBLICIDAD Y PROPAGANDA</v>
      </c>
      <c r="J74" s="98" t="str">
        <f t="shared" si="3"/>
        <v>Posgrado</v>
      </c>
    </row>
    <row r="75" spans="3:10" x14ac:dyDescent="0.25">
      <c r="C75" s="138" t="s">
        <v>1593</v>
      </c>
      <c r="D75" s="155"/>
      <c r="E75" s="121">
        <v>1500</v>
      </c>
      <c r="F75" s="97">
        <f t="shared" si="2"/>
        <v>0</v>
      </c>
      <c r="G75" s="158" t="s">
        <v>129</v>
      </c>
      <c r="H75" s="139" t="s">
        <v>743</v>
      </c>
      <c r="I75" s="128" t="str">
        <f>VLOOKUP(H75,Presupuesto!$B$11:$C$565,2,0)</f>
        <v>OTROS SERVICIOS COMERCIALES Y FINANCIEROS</v>
      </c>
      <c r="J75" s="98" t="str">
        <f t="shared" si="3"/>
        <v>Posgrado</v>
      </c>
    </row>
    <row r="76" spans="3:10" x14ac:dyDescent="0.25">
      <c r="C76" s="138" t="s">
        <v>1594</v>
      </c>
      <c r="D76" s="155"/>
      <c r="E76" s="121"/>
      <c r="F76" s="97"/>
      <c r="G76" s="158" t="s">
        <v>129</v>
      </c>
      <c r="H76" s="139" t="s">
        <v>743</v>
      </c>
      <c r="I76" s="128" t="str">
        <f>VLOOKUP(H76,Presupuesto!$B$11:$C$565,2,0)</f>
        <v>OTROS SERVICIOS COMERCIALES Y FINANCIEROS</v>
      </c>
      <c r="J76" s="98" t="str">
        <f t="shared" si="3"/>
        <v>Posgrado</v>
      </c>
    </row>
    <row r="77" spans="3:10" x14ac:dyDescent="0.25">
      <c r="C77" s="138" t="s">
        <v>1595</v>
      </c>
      <c r="D77" s="155">
        <v>14</v>
      </c>
      <c r="E77" s="121">
        <v>10850</v>
      </c>
      <c r="F77" s="97">
        <f t="shared" ref="F77:F100" si="4">D77*E77</f>
        <v>151900</v>
      </c>
      <c r="G77" s="158" t="s">
        <v>129</v>
      </c>
      <c r="H77" s="139" t="s">
        <v>767</v>
      </c>
      <c r="I77" s="128" t="str">
        <f>VLOOKUP(H77,Presupuesto!$B$11:$C$565,2,0)</f>
        <v>VIATICOS AL EXTERIOR</v>
      </c>
      <c r="J77" s="98" t="str">
        <f t="shared" si="3"/>
        <v>Posgrado</v>
      </c>
    </row>
    <row r="78" spans="3:10" x14ac:dyDescent="0.25">
      <c r="C78" s="138" t="s">
        <v>1596</v>
      </c>
      <c r="D78" s="155"/>
      <c r="E78" s="121">
        <v>6000</v>
      </c>
      <c r="F78" s="97">
        <f t="shared" si="4"/>
        <v>0</v>
      </c>
      <c r="G78" s="158" t="s">
        <v>129</v>
      </c>
      <c r="H78" s="139" t="s">
        <v>761</v>
      </c>
      <c r="I78" s="128" t="str">
        <f>VLOOKUP(H78,Presupuesto!$B$11:$C$565,2,0)</f>
        <v>VIATICOS NACIONALES</v>
      </c>
      <c r="J78" s="98" t="str">
        <f t="shared" si="3"/>
        <v>Posgrado</v>
      </c>
    </row>
    <row r="79" spans="3:10" x14ac:dyDescent="0.25">
      <c r="C79" s="138" t="s">
        <v>1597</v>
      </c>
      <c r="D79" s="155"/>
      <c r="E79" s="121"/>
      <c r="F79" s="97">
        <v>343100</v>
      </c>
      <c r="G79" s="158" t="s">
        <v>129</v>
      </c>
      <c r="H79" s="139" t="s">
        <v>792</v>
      </c>
      <c r="I79" s="128" t="str">
        <f>VLOOKUP(H79,Presupuesto!$B$11:$C$565,2,0)</f>
        <v>ALIMENTOS B EBIDAS PARA PERSONAS</v>
      </c>
      <c r="J79" s="98" t="str">
        <f t="shared" si="3"/>
        <v>Posgrado</v>
      </c>
    </row>
    <row r="80" spans="3:10" x14ac:dyDescent="0.25">
      <c r="C80" s="138" t="s">
        <v>1598</v>
      </c>
      <c r="D80" s="155"/>
      <c r="E80" s="121">
        <v>15</v>
      </c>
      <c r="F80" s="97">
        <f t="shared" si="4"/>
        <v>0</v>
      </c>
      <c r="G80" s="158" t="s">
        <v>129</v>
      </c>
      <c r="H80" s="139" t="s">
        <v>819</v>
      </c>
      <c r="I80" s="128" t="str">
        <f>VLOOKUP(H80,Presupuesto!$B$11:$C$565,2,0)</f>
        <v>PRODUCTOS DE ARTES GRAFICAS</v>
      </c>
      <c r="J80" s="98" t="str">
        <f t="shared" si="3"/>
        <v>Posgrado</v>
      </c>
    </row>
    <row r="81" spans="3:10" x14ac:dyDescent="0.25">
      <c r="C81" s="138" t="s">
        <v>1599</v>
      </c>
      <c r="D81" s="155"/>
      <c r="E81" s="121">
        <v>18.66</v>
      </c>
      <c r="F81" s="97">
        <f t="shared" si="4"/>
        <v>0</v>
      </c>
      <c r="G81" s="158" t="s">
        <v>129</v>
      </c>
      <c r="H81" s="139" t="s">
        <v>821</v>
      </c>
      <c r="I81" s="128" t="str">
        <f>VLOOKUP(H81,Presupuesto!$B$11:$C$565,2,0)</f>
        <v>PRODUCTOS PAPEL Y CARTON</v>
      </c>
      <c r="J81" s="98" t="str">
        <f t="shared" si="3"/>
        <v>Posgrado</v>
      </c>
    </row>
    <row r="82" spans="3:10" x14ac:dyDescent="0.25">
      <c r="C82" s="138" t="s">
        <v>1600</v>
      </c>
      <c r="D82" s="155"/>
      <c r="E82" s="121">
        <v>500</v>
      </c>
      <c r="F82" s="97">
        <f t="shared" si="4"/>
        <v>0</v>
      </c>
      <c r="G82" s="158" t="s">
        <v>129</v>
      </c>
      <c r="H82" s="139" t="s">
        <v>821</v>
      </c>
      <c r="I82" s="128" t="str">
        <f>VLOOKUP(H82,Presupuesto!$B$11:$C$565,2,0)</f>
        <v>PRODUCTOS PAPEL Y CARTON</v>
      </c>
      <c r="J82" s="98" t="str">
        <f t="shared" si="3"/>
        <v>Posgrado</v>
      </c>
    </row>
    <row r="83" spans="3:10" x14ac:dyDescent="0.25">
      <c r="C83" s="138" t="s">
        <v>1601</v>
      </c>
      <c r="D83" s="155"/>
      <c r="E83" s="121">
        <v>250</v>
      </c>
      <c r="F83" s="97">
        <f t="shared" si="4"/>
        <v>0</v>
      </c>
      <c r="G83" s="158" t="s">
        <v>129</v>
      </c>
      <c r="H83" s="139" t="s">
        <v>885</v>
      </c>
      <c r="I83" s="128" t="str">
        <f>VLOOKUP(H83,Presupuesto!$B$11:$C$565,2,0)</f>
        <v>PRODUCTOS DE MATERIAL PLASTICO.</v>
      </c>
      <c r="J83" s="98" t="str">
        <f t="shared" si="3"/>
        <v>Posgrado</v>
      </c>
    </row>
    <row r="84" spans="3:10" x14ac:dyDescent="0.25">
      <c r="C84" s="140" t="s">
        <v>1602</v>
      </c>
      <c r="D84" s="148"/>
      <c r="E84" s="116">
        <v>1200</v>
      </c>
      <c r="F84" s="97">
        <f t="shared" si="4"/>
        <v>0</v>
      </c>
      <c r="G84" s="158" t="s">
        <v>129</v>
      </c>
      <c r="H84" s="141" t="s">
        <v>901</v>
      </c>
      <c r="I84" s="128" t="str">
        <f>VLOOKUP(H84,Presupuesto!$B$11:$C$565,2,0)</f>
        <v>ESTRUCTURAS METALICAS ACABADAS</v>
      </c>
      <c r="J84" s="98" t="str">
        <f t="shared" si="3"/>
        <v>Posgrado</v>
      </c>
    </row>
    <row r="85" spans="3:10" x14ac:dyDescent="0.25">
      <c r="C85" s="140" t="s">
        <v>1603</v>
      </c>
      <c r="D85" s="148"/>
      <c r="E85" s="116">
        <v>3.5</v>
      </c>
      <c r="F85" s="97">
        <f t="shared" si="4"/>
        <v>0</v>
      </c>
      <c r="G85" s="158" t="s">
        <v>129</v>
      </c>
      <c r="H85" s="141" t="s">
        <v>942</v>
      </c>
      <c r="I85" s="128" t="str">
        <f>VLOOKUP(H85,Presupuesto!$B$11:$C$565,2,0)</f>
        <v>UTILES DE ESCRITORIO, OFICINA Y ENSE¥ANZA</v>
      </c>
      <c r="J85" s="98" t="str">
        <f t="shared" si="3"/>
        <v>Posgrado</v>
      </c>
    </row>
    <row r="86" spans="3:10" x14ac:dyDescent="0.25">
      <c r="C86" s="140" t="s">
        <v>1604</v>
      </c>
      <c r="D86" s="148"/>
      <c r="E86" s="116">
        <v>15</v>
      </c>
      <c r="F86" s="97">
        <f t="shared" si="4"/>
        <v>0</v>
      </c>
      <c r="G86" s="158" t="s">
        <v>129</v>
      </c>
      <c r="H86" s="141" t="s">
        <v>942</v>
      </c>
      <c r="I86" s="128" t="str">
        <f>VLOOKUP(H86,Presupuesto!$B$11:$C$565,2,0)</f>
        <v>UTILES DE ESCRITORIO, OFICINA Y ENSE¥ANZA</v>
      </c>
      <c r="J86" s="98" t="str">
        <f t="shared" si="3"/>
        <v>Posgrado</v>
      </c>
    </row>
    <row r="87" spans="3:10" x14ac:dyDescent="0.25">
      <c r="C87" s="140" t="s">
        <v>1605</v>
      </c>
      <c r="D87" s="148"/>
      <c r="E87" s="116">
        <v>15</v>
      </c>
      <c r="F87" s="97">
        <f t="shared" si="4"/>
        <v>0</v>
      </c>
      <c r="G87" s="158" t="s">
        <v>129</v>
      </c>
      <c r="H87" s="141" t="s">
        <v>942</v>
      </c>
      <c r="I87" s="128" t="str">
        <f>VLOOKUP(H87,Presupuesto!$B$11:$C$565,2,0)</f>
        <v>UTILES DE ESCRITORIO, OFICINA Y ENSE¥ANZA</v>
      </c>
      <c r="J87" s="98" t="str">
        <f t="shared" si="3"/>
        <v>Posgrado</v>
      </c>
    </row>
    <row r="88" spans="3:10" x14ac:dyDescent="0.25">
      <c r="C88" s="140" t="s">
        <v>1606</v>
      </c>
      <c r="D88" s="148"/>
      <c r="E88" s="116">
        <v>28</v>
      </c>
      <c r="F88" s="97">
        <f t="shared" si="4"/>
        <v>0</v>
      </c>
      <c r="G88" s="158" t="s">
        <v>129</v>
      </c>
      <c r="H88" s="141" t="s">
        <v>942</v>
      </c>
      <c r="I88" s="128" t="str">
        <f>VLOOKUP(H88,Presupuesto!$B$11:$C$565,2,0)</f>
        <v>UTILES DE ESCRITORIO, OFICINA Y ENSE¥ANZA</v>
      </c>
      <c r="J88" s="98" t="str">
        <f t="shared" si="3"/>
        <v>Posgrado</v>
      </c>
    </row>
    <row r="89" spans="3:10" x14ac:dyDescent="0.25">
      <c r="C89" s="140" t="s">
        <v>1647</v>
      </c>
      <c r="D89" s="148"/>
      <c r="E89" s="116"/>
      <c r="F89" s="97">
        <v>56963.67</v>
      </c>
      <c r="G89" s="158" t="s">
        <v>129</v>
      </c>
      <c r="H89" s="141" t="s">
        <v>942</v>
      </c>
      <c r="I89" s="128" t="str">
        <f>VLOOKUP(H89,Presupuesto!$B$11:$C$565,2,0)</f>
        <v>UTILES DE ESCRITORIO, OFICINA Y ENSE¥ANZA</v>
      </c>
      <c r="J89" s="98" t="str">
        <f t="shared" si="3"/>
        <v>Posgrado</v>
      </c>
    </row>
    <row r="90" spans="3:10" x14ac:dyDescent="0.25">
      <c r="C90" s="140" t="s">
        <v>1608</v>
      </c>
      <c r="D90" s="148"/>
      <c r="E90" s="116">
        <v>77</v>
      </c>
      <c r="F90" s="97">
        <f t="shared" si="4"/>
        <v>0</v>
      </c>
      <c r="G90" s="158" t="s">
        <v>129</v>
      </c>
      <c r="H90" s="141" t="s">
        <v>942</v>
      </c>
      <c r="I90" s="128" t="str">
        <f>VLOOKUP(H90,Presupuesto!$B$11:$C$565,2,0)</f>
        <v>UTILES DE ESCRITORIO, OFICINA Y ENSE¥ANZA</v>
      </c>
      <c r="J90" s="98" t="str">
        <f t="shared" si="3"/>
        <v>Posgrado</v>
      </c>
    </row>
    <row r="91" spans="3:10" x14ac:dyDescent="0.25">
      <c r="C91" s="140" t="s">
        <v>1609</v>
      </c>
      <c r="D91" s="148"/>
      <c r="E91" s="116">
        <v>120</v>
      </c>
      <c r="F91" s="97">
        <f t="shared" si="4"/>
        <v>0</v>
      </c>
      <c r="G91" s="158" t="s">
        <v>129</v>
      </c>
      <c r="H91" s="141" t="s">
        <v>948</v>
      </c>
      <c r="I91" s="128" t="str">
        <f>VLOOKUP(H91,Presupuesto!$B$11:$C$565,2,0)</f>
        <v>UTENCILIOS DE COCINA Y COMEDOR</v>
      </c>
      <c r="J91" s="98" t="str">
        <f t="shared" si="3"/>
        <v>Posgrado</v>
      </c>
    </row>
    <row r="92" spans="3:10" x14ac:dyDescent="0.25">
      <c r="C92" s="140" t="s">
        <v>1610</v>
      </c>
      <c r="D92" s="148"/>
      <c r="E92" s="116">
        <v>142</v>
      </c>
      <c r="F92" s="97">
        <f t="shared" si="4"/>
        <v>0</v>
      </c>
      <c r="G92" s="158" t="s">
        <v>129</v>
      </c>
      <c r="H92" s="141" t="s">
        <v>948</v>
      </c>
      <c r="I92" s="128" t="str">
        <f>VLOOKUP(H92,Presupuesto!$B$11:$C$565,2,0)</f>
        <v>UTENCILIOS DE COCINA Y COMEDOR</v>
      </c>
      <c r="J92" s="98" t="str">
        <f t="shared" si="3"/>
        <v>Posgrado</v>
      </c>
    </row>
    <row r="93" spans="3:10" x14ac:dyDescent="0.25">
      <c r="C93" s="140" t="s">
        <v>1611</v>
      </c>
      <c r="D93" s="148"/>
      <c r="E93" s="116">
        <v>123</v>
      </c>
      <c r="F93" s="97">
        <f t="shared" si="4"/>
        <v>0</v>
      </c>
      <c r="G93" s="158" t="s">
        <v>129</v>
      </c>
      <c r="H93" s="141" t="s">
        <v>948</v>
      </c>
      <c r="I93" s="128" t="str">
        <f>VLOOKUP(H93,Presupuesto!$B$11:$C$565,2,0)</f>
        <v>UTENCILIOS DE COCINA Y COMEDOR</v>
      </c>
      <c r="J93" s="98" t="str">
        <f t="shared" si="3"/>
        <v>Posgrado</v>
      </c>
    </row>
    <row r="94" spans="3:10" x14ac:dyDescent="0.25">
      <c r="C94" s="140" t="s">
        <v>1612</v>
      </c>
      <c r="D94" s="148"/>
      <c r="E94" s="116">
        <v>135</v>
      </c>
      <c r="F94" s="97">
        <f t="shared" si="4"/>
        <v>0</v>
      </c>
      <c r="G94" s="158" t="s">
        <v>129</v>
      </c>
      <c r="H94" s="141" t="s">
        <v>948</v>
      </c>
      <c r="I94" s="128" t="str">
        <f>VLOOKUP(H94,Presupuesto!$B$11:$C$565,2,0)</f>
        <v>UTENCILIOS DE COCINA Y COMEDOR</v>
      </c>
      <c r="J94" s="98" t="str">
        <f t="shared" si="3"/>
        <v>Posgrado</v>
      </c>
    </row>
    <row r="95" spans="3:10" x14ac:dyDescent="0.25">
      <c r="C95" s="140" t="s">
        <v>1613</v>
      </c>
      <c r="D95" s="148">
        <v>86</v>
      </c>
      <c r="E95" s="116">
        <v>2500</v>
      </c>
      <c r="F95" s="97">
        <f t="shared" si="4"/>
        <v>215000</v>
      </c>
      <c r="G95" s="158" t="s">
        <v>129</v>
      </c>
      <c r="H95" s="141" t="s">
        <v>955</v>
      </c>
      <c r="I95" s="128" t="str">
        <f>VLOOKUP(H95,Presupuesto!$B$11:$C$565,2,0)</f>
        <v>OTROS RESPUESTOS Y ACCESORIOS MENORES</v>
      </c>
      <c r="J95" s="98" t="str">
        <f t="shared" si="3"/>
        <v>Posgrado</v>
      </c>
    </row>
    <row r="96" spans="3:10" x14ac:dyDescent="0.25">
      <c r="C96" s="142" t="s">
        <v>1614</v>
      </c>
      <c r="D96" s="148"/>
      <c r="E96" s="116">
        <v>7000</v>
      </c>
      <c r="F96" s="97">
        <f t="shared" si="4"/>
        <v>0</v>
      </c>
      <c r="G96" s="158" t="s">
        <v>129</v>
      </c>
      <c r="H96" s="143" t="s">
        <v>661</v>
      </c>
      <c r="I96" s="128" t="str">
        <f>VLOOKUP(H96,Presupuesto!$B$11:$C$565,2,0)</f>
        <v>OTROS ALQUILERES</v>
      </c>
      <c r="J96" s="98" t="str">
        <f t="shared" si="3"/>
        <v>Posgrado</v>
      </c>
    </row>
    <row r="97" spans="3:10" x14ac:dyDescent="0.25">
      <c r="C97" s="142" t="s">
        <v>1615</v>
      </c>
      <c r="D97" s="148"/>
      <c r="E97" s="116">
        <v>5600</v>
      </c>
      <c r="F97" s="97">
        <f t="shared" si="4"/>
        <v>0</v>
      </c>
      <c r="G97" s="158" t="s">
        <v>129</v>
      </c>
      <c r="H97" s="143" t="s">
        <v>705</v>
      </c>
      <c r="I97" s="128" t="str">
        <f>VLOOKUP(H97,Presupuesto!$B$11:$C$565,2,0)</f>
        <v>OTROS SERVICIOS TECNICOS Y PROFESIONALES</v>
      </c>
      <c r="J97" s="98" t="str">
        <f t="shared" si="3"/>
        <v>Posgrado</v>
      </c>
    </row>
    <row r="98" spans="3:10" x14ac:dyDescent="0.25">
      <c r="C98" s="142" t="s">
        <v>1616</v>
      </c>
      <c r="D98" s="148"/>
      <c r="E98" s="116">
        <v>1200</v>
      </c>
      <c r="F98" s="97">
        <f t="shared" si="4"/>
        <v>0</v>
      </c>
      <c r="G98" s="158" t="s">
        <v>129</v>
      </c>
      <c r="H98" s="143" t="s">
        <v>629</v>
      </c>
      <c r="I98" s="128" t="str">
        <f>VLOOKUP(H98,Presupuesto!$B$11:$C$565,2,0)</f>
        <v>CORREO POSTAL</v>
      </c>
      <c r="J98" s="98" t="str">
        <f t="shared" si="3"/>
        <v>Posgrado</v>
      </c>
    </row>
    <row r="99" spans="3:10" ht="15.75" thickBot="1" x14ac:dyDescent="0.3">
      <c r="C99" s="144" t="s">
        <v>1617</v>
      </c>
      <c r="D99" s="512">
        <v>13</v>
      </c>
      <c r="E99" s="103">
        <v>15000</v>
      </c>
      <c r="F99" s="513">
        <f t="shared" si="4"/>
        <v>195000</v>
      </c>
      <c r="G99" s="158" t="s">
        <v>129</v>
      </c>
      <c r="H99" s="515" t="s">
        <v>755</v>
      </c>
      <c r="I99" s="128" t="str">
        <f>VLOOKUP(H99,Presupuesto!$B$11:$C$565,2,0)</f>
        <v>PASAJES AL EXTERIOR</v>
      </c>
      <c r="J99" s="98" t="str">
        <f t="shared" si="3"/>
        <v>Posgrado</v>
      </c>
    </row>
    <row r="100" spans="3:10" ht="15.75" thickBot="1" x14ac:dyDescent="0.3">
      <c r="C100" s="144" t="s">
        <v>1648</v>
      </c>
      <c r="D100" s="524">
        <v>6</v>
      </c>
      <c r="E100" s="525">
        <v>23000</v>
      </c>
      <c r="F100" s="105">
        <f t="shared" si="4"/>
        <v>138000</v>
      </c>
      <c r="G100" s="159" t="s">
        <v>129</v>
      </c>
      <c r="H100" s="515" t="s">
        <v>755</v>
      </c>
      <c r="I100" s="130" t="str">
        <f>VLOOKUP(H100,Presupuesto!$B$11:$C$565,2,0)</f>
        <v>PASAJES AL EXTERIOR</v>
      </c>
      <c r="J100" s="106" t="str">
        <f t="shared" si="3"/>
        <v>Posgrado</v>
      </c>
    </row>
    <row r="101" spans="3:10" ht="15.75" thickBot="1" x14ac:dyDescent="0.3">
      <c r="C101" s="144" t="s">
        <v>1617</v>
      </c>
      <c r="D101" s="524">
        <v>6</v>
      </c>
      <c r="E101" s="525">
        <v>23000</v>
      </c>
      <c r="F101" s="105">
        <f t="shared" ref="F101" si="5">D101*E101</f>
        <v>138000</v>
      </c>
      <c r="G101" s="159" t="s">
        <v>129</v>
      </c>
      <c r="H101" s="516" t="s">
        <v>755</v>
      </c>
      <c r="I101" s="130" t="str">
        <f>VLOOKUP(H101,Presupuesto!$B$11:$C$565,2,0)</f>
        <v>PASAJES AL EXTERIOR</v>
      </c>
      <c r="J101" s="106" t="str">
        <f t="shared" si="3"/>
        <v>Posgrado</v>
      </c>
    </row>
    <row r="106" spans="3:10" ht="15.75" thickBot="1" x14ac:dyDescent="0.3"/>
    <row r="107" spans="3:10" ht="15.75" thickBot="1" x14ac:dyDescent="0.3">
      <c r="C107" s="154" t="s">
        <v>53</v>
      </c>
      <c r="D107" s="368">
        <f>SUM(F115:F117)</f>
        <v>164064</v>
      </c>
      <c r="E107" s="459"/>
      <c r="F107" s="70"/>
      <c r="G107" s="79"/>
      <c r="H107" s="70"/>
      <c r="I107" s="70"/>
      <c r="J107" s="459"/>
    </row>
    <row r="108" spans="3:10" x14ac:dyDescent="0.25">
      <c r="C108" s="70"/>
      <c r="D108" s="31"/>
      <c r="E108" s="93"/>
      <c r="F108" s="93"/>
      <c r="G108" s="93"/>
      <c r="H108" s="76"/>
      <c r="I108" s="76"/>
      <c r="J108" s="76"/>
    </row>
    <row r="109" spans="3:10" x14ac:dyDescent="0.25">
      <c r="C109" s="70"/>
      <c r="D109" s="31"/>
      <c r="E109" s="93"/>
      <c r="F109" s="93"/>
      <c r="G109" s="93"/>
      <c r="H109" s="76"/>
      <c r="I109" s="76"/>
      <c r="J109" s="76"/>
    </row>
    <row r="110" spans="3:10" ht="15.75" x14ac:dyDescent="0.25">
      <c r="C110" s="199" t="s">
        <v>392</v>
      </c>
      <c r="D110" s="366" t="s">
        <v>1649</v>
      </c>
      <c r="E110" s="93"/>
      <c r="F110" s="93"/>
      <c r="G110" s="93"/>
      <c r="H110" s="76"/>
      <c r="I110" s="76"/>
      <c r="J110" s="76"/>
    </row>
    <row r="111" spans="3:10" ht="18.75" x14ac:dyDescent="0.25">
      <c r="C111" s="208" t="str">
        <f>IFERROR(VLOOKUP(D110,'1. Desarrollo e Innov. Curricu.'!$E:$F,2,FALSE),IFERROR(VLOOKUP(D110,'10. Posgrado'!$E:$F,2,FALSE),IFERROR(VLOOKUP(D110,'3. Vinculación Univ. Sociedad'!$E:$F,2,FALSE),IFERROR(VLOOKUP(D110,'4. Docencia y Profesorado Univ.'!$E:$F,2,FALSE),IFERROR(VLOOKUP(D110,'5. Estudiantes y Graduados'!$E:$F,2,FALSE),IFERROR(VLOOKUP(D110,'11. Gestion Administrativa'!$E:$F,2,FALSE),IFERROR(VLOOKUP(D110,'13. Gestión Académica'!$E:$F,2,FALSE),IFERROR(VLOOKUP(D110,'8. Asegura. de la Calid. y M'!$E:$F,2,FALSE),IFERROR(VLOOKUP(D110,'6. Gestión del Conocimiento'!$E:$F,2,FALSE),IFERROR(VLOOKUP(D110,'15. Gobernabilidad y Proceso...'!$E:$F,2,FALSE),IFERROR(VLOOKUP(D110,'12. Gestión del Talento Humano'!$E:$F,2,FALSE),IFERROR(VLOOKUP(D110,'14. Internacional... de la E.S.'!$E:$F,2,FALSE),IFERROR(VLOOKUP(D110,'10. Posgrado'!#REF!,2,FALSE),IFERROR(VLOOKUP(D110,'17. Gestión TIC'!$E:$F,2,FALSE),IFERROR(VLOOKUP(D110,'16. Desa. del Sistema Educ.Sup.'!$E:$F,2,FALSE),IFERROR(VLOOKUP(D110,'9. Cultura de Inno. Insti...'!$E:$F,2,FALSE),VLOOKUP(D110,'7. Lo Esencial de la Reforma U.'!$E:$F,2,0)))))))))))))))))</f>
        <v>35) Apoyar la ejecución de los acuerdos contraídos en el Consejo del CSUCA/SICAR.</v>
      </c>
      <c r="D111" s="31"/>
      <c r="E111" s="93"/>
      <c r="F111" s="93"/>
      <c r="G111" s="93"/>
      <c r="H111" s="76"/>
      <c r="I111" s="76"/>
      <c r="J111" s="76"/>
    </row>
    <row r="112" spans="3:10" ht="15.75" thickBot="1" x14ac:dyDescent="0.3">
      <c r="C112" s="459"/>
      <c r="D112" s="459"/>
      <c r="E112" s="459"/>
      <c r="F112" s="93"/>
      <c r="G112" s="76"/>
      <c r="H112" s="76"/>
      <c r="I112" s="76"/>
      <c r="J112" s="459"/>
    </row>
    <row r="113" spans="3:11" ht="30.75" thickBot="1" x14ac:dyDescent="0.3">
      <c r="C113" s="127" t="s">
        <v>44</v>
      </c>
      <c r="D113" s="127" t="s">
        <v>55</v>
      </c>
      <c r="E113" s="134" t="s">
        <v>57</v>
      </c>
      <c r="F113" s="133" t="s">
        <v>27</v>
      </c>
      <c r="G113" s="131" t="s">
        <v>131</v>
      </c>
      <c r="H113" s="134" t="s">
        <v>46</v>
      </c>
      <c r="I113" s="131" t="s">
        <v>132</v>
      </c>
      <c r="J113" s="131" t="s">
        <v>410</v>
      </c>
    </row>
    <row r="114" spans="3:11" ht="15.75" thickBot="1" x14ac:dyDescent="0.3">
      <c r="C114" s="218" t="s">
        <v>454</v>
      </c>
      <c r="D114" s="219"/>
      <c r="E114" s="217">
        <f>HLOOKUP(C114,$AH$2:$BU$3,2,0)</f>
        <v>4616.0730000000003</v>
      </c>
      <c r="F114" s="97">
        <f t="shared" ref="F114" si="6">D114*E114</f>
        <v>0</v>
      </c>
      <c r="G114" s="158"/>
      <c r="H114" s="139"/>
      <c r="I114" s="128" t="e">
        <f>VLOOKUP(H114,Presupuesto!$B$11:$C$565,2,0)</f>
        <v>#N/A</v>
      </c>
      <c r="J114" s="216" t="s">
        <v>1446</v>
      </c>
    </row>
    <row r="115" spans="3:11" x14ac:dyDescent="0.25">
      <c r="C115" s="528" t="s">
        <v>444</v>
      </c>
      <c r="D115" s="529">
        <v>2</v>
      </c>
      <c r="E115" s="530">
        <v>24000</v>
      </c>
      <c r="F115" s="326">
        <f>D115*E115</f>
        <v>48000</v>
      </c>
      <c r="G115" s="158" t="s">
        <v>129</v>
      </c>
      <c r="H115" s="514" t="s">
        <v>767</v>
      </c>
      <c r="I115" s="128" t="str">
        <f>VLOOKUP(H115,[1]Presupuesto!$B$11:$C$565,2,0)</f>
        <v>VIATICOS AL EXTERIOR</v>
      </c>
      <c r="J115" s="98">
        <f>$J$144</f>
        <v>0</v>
      </c>
      <c r="K115" s="98"/>
    </row>
    <row r="116" spans="3:11" x14ac:dyDescent="0.25">
      <c r="C116" s="531" t="s">
        <v>448</v>
      </c>
      <c r="D116" s="529">
        <v>2</v>
      </c>
      <c r="E116" s="530">
        <v>28032</v>
      </c>
      <c r="F116" s="532">
        <f>D116*E116</f>
        <v>56064</v>
      </c>
      <c r="G116" s="158" t="s">
        <v>129</v>
      </c>
      <c r="H116" s="533" t="s">
        <v>767</v>
      </c>
      <c r="I116" s="128" t="str">
        <f>VLOOKUP(H116,[1]Presupuesto!$B$11:$C$565,2,0)</f>
        <v>VIATICOS AL EXTERIOR</v>
      </c>
      <c r="J116" s="98">
        <f>$J$144</f>
        <v>0</v>
      </c>
      <c r="K116" s="98"/>
    </row>
    <row r="117" spans="3:11" ht="15.75" thickBot="1" x14ac:dyDescent="0.3">
      <c r="C117" s="534" t="s">
        <v>1657</v>
      </c>
      <c r="D117" s="535">
        <v>4</v>
      </c>
      <c r="E117" s="536">
        <v>15000</v>
      </c>
      <c r="F117" s="537">
        <f>D117*E117</f>
        <v>60000</v>
      </c>
      <c r="G117" s="158" t="s">
        <v>129</v>
      </c>
      <c r="H117" s="538" t="s">
        <v>755</v>
      </c>
      <c r="I117" s="128" t="str">
        <f>VLOOKUP(H117,[1]Presupuesto!$B$11:$C$565,2,0)</f>
        <v>PASAJES AL EXTERIOR</v>
      </c>
      <c r="J117" s="98">
        <f>$J$144</f>
        <v>0</v>
      </c>
      <c r="K117" s="98"/>
    </row>
  </sheetData>
  <dataConsolidate/>
  <dataValidations count="7">
    <dataValidation type="list" allowBlank="1" showInputMessage="1" showErrorMessage="1" errorTitle="¡Ingreso Inválido!" error="Seleccione una opción de la lista." promptTitle="Tipo de Presupuesto" prompt="Seleccione una opción de la lista." sqref="G17:G51 G66:G101 G114:G117">
      <formula1>$R$2:$S$2</formula1>
    </dataValidation>
    <dataValidation type="list" allowBlank="1" showInputMessage="1" showErrorMessage="1" errorTitle="¡Ingreso Inválido!" error="Seleccione una opción de la lista" promptTitle="Mes Requerido" prompt="Seleccione el mes en el que requiere el recurso." sqref="K17:K51 K115:K117">
      <formula1>$U$2:$AF$2</formula1>
    </dataValidation>
    <dataValidation type="list" allowBlank="1" showInputMessage="1" showErrorMessage="1" errorTitle="¡Ingreso Invalido!" error="Seleccione una opción de la lista." promptTitle="Categoria/Zona de Viáticos" prompt="Seleccione una opción de la lista" sqref="C17 C66 C114:C116">
      <formula1>$AH$2:$BU$2</formula1>
    </dataValidation>
    <dataValidation type="list" allowBlank="1" showInputMessage="1" showErrorMessage="1" errorTitle="¡Ingreso Inválido!" error="Verifique el valor ingresado." promptTitle="Ingrese el Objeto de Gasto" prompt="Ingrese el Objeto de Gasto" sqref="H17:H51 H66:H101 H114">
      <formula1>$A$1:$UI$1</formula1>
    </dataValidation>
    <dataValidation type="list" allowBlank="1" showInputMessage="1" showErrorMessage="1" errorTitle="¡Ingreso Inválido!" error="Seleccione una opción de la lista." promptTitle="Dimensión Estratégica" prompt="Seleccione una opción de la lista." sqref="J18:J51 J67:J101 J115:J117">
      <formula1>$A$2:$P$2</formula1>
    </dataValidation>
    <dataValidation type="list" allowBlank="1" showInputMessage="1" showErrorMessage="1" errorTitle="¡Ingreso Inválido!" error="Seleccione una opción de la lista." promptTitle="Dimensión Estratégica" prompt="Seleccione una opción de la lista." sqref="J17 J66 J114">
      <formula1>$A$2:$Q$2</formula1>
    </dataValidation>
    <dataValidation type="list" allowBlank="1" showInputMessage="1" showErrorMessage="1" errorTitle="¡Ingreso Inválido!" error="Verifique el valor ingresado." promptTitle="Ingrese el Objeto de Gasto" prompt="Ingrese el Objeto de Gasto" sqref="H115:H117">
      <formula1>#REF!</formula1>
    </dataValidation>
  </dataValidations>
  <pageMargins left="0.7" right="0.7" top="0.75" bottom="0.75" header="0.3" footer="0.3"/>
  <pageSetup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abSelected="1" topLeftCell="A4" zoomScale="86" zoomScaleNormal="86" workbookViewId="0">
      <selection activeCell="A5" sqref="A5"/>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0" customFormat="1" hidden="1" x14ac:dyDescent="0.25">
      <c r="A2" s="120" t="s">
        <v>1357</v>
      </c>
      <c r="B2" s="120" t="s">
        <v>1359</v>
      </c>
      <c r="C2" s="120" t="s">
        <v>471</v>
      </c>
      <c r="D2" s="120" t="s">
        <v>1358</v>
      </c>
      <c r="E2" s="120" t="s">
        <v>1360</v>
      </c>
      <c r="F2" s="120" t="s">
        <v>472</v>
      </c>
      <c r="G2" s="157" t="s">
        <v>1361</v>
      </c>
      <c r="H2" s="120" t="s">
        <v>1362</v>
      </c>
      <c r="I2" s="120" t="s">
        <v>1363</v>
      </c>
      <c r="J2" s="120" t="s">
        <v>1446</v>
      </c>
      <c r="K2" s="120" t="s">
        <v>1364</v>
      </c>
      <c r="L2" s="120" t="s">
        <v>1365</v>
      </c>
      <c r="M2" s="120" t="s">
        <v>1366</v>
      </c>
      <c r="N2" s="120" t="s">
        <v>1367</v>
      </c>
      <c r="O2" s="120" t="s">
        <v>1368</v>
      </c>
      <c r="P2" s="120" t="s">
        <v>1471</v>
      </c>
      <c r="Q2" s="120" t="s">
        <v>1509</v>
      </c>
      <c r="R2" s="455" t="str">
        <f>+Presupuesto!D11</f>
        <v>Recurrente</v>
      </c>
      <c r="S2" s="455" t="str">
        <f>+Presupuesto!E11</f>
        <v>Programa / Proyecto 2016</v>
      </c>
      <c r="U2" s="120" t="s">
        <v>394</v>
      </c>
      <c r="V2" s="120" t="s">
        <v>412</v>
      </c>
      <c r="W2" s="120" t="s">
        <v>395</v>
      </c>
      <c r="X2" s="120" t="s">
        <v>396</v>
      </c>
      <c r="Y2" s="120" t="s">
        <v>397</v>
      </c>
      <c r="Z2" s="120" t="s">
        <v>398</v>
      </c>
      <c r="AA2" s="120" t="s">
        <v>399</v>
      </c>
      <c r="AB2" s="120" t="s">
        <v>400</v>
      </c>
      <c r="AC2" s="120" t="s">
        <v>401</v>
      </c>
      <c r="AD2" s="120" t="s">
        <v>402</v>
      </c>
      <c r="AE2" s="120" t="s">
        <v>403</v>
      </c>
      <c r="AF2" s="120" t="s">
        <v>404</v>
      </c>
      <c r="AH2" s="450" t="s">
        <v>420</v>
      </c>
      <c r="AI2" s="450" t="s">
        <v>421</v>
      </c>
      <c r="AJ2" s="450" t="s">
        <v>422</v>
      </c>
      <c r="AK2" s="450" t="s">
        <v>423</v>
      </c>
      <c r="AL2" s="450" t="s">
        <v>424</v>
      </c>
      <c r="AM2" s="450" t="s">
        <v>427</v>
      </c>
      <c r="AN2" s="450" t="s">
        <v>425</v>
      </c>
      <c r="AO2" s="450" t="s">
        <v>426</v>
      </c>
      <c r="AP2" s="450" t="s">
        <v>428</v>
      </c>
      <c r="AQ2" s="450" t="s">
        <v>429</v>
      </c>
      <c r="AR2" s="450" t="s">
        <v>430</v>
      </c>
      <c r="AS2" s="450" t="s">
        <v>431</v>
      </c>
      <c r="AT2" s="450" t="s">
        <v>432</v>
      </c>
      <c r="AU2" s="450" t="s">
        <v>433</v>
      </c>
      <c r="AV2" s="450" t="s">
        <v>434</v>
      </c>
      <c r="AW2" s="450" t="s">
        <v>435</v>
      </c>
      <c r="AX2" s="450" t="s">
        <v>436</v>
      </c>
      <c r="AY2" s="450" t="s">
        <v>437</v>
      </c>
      <c r="AZ2" s="450" t="s">
        <v>438</v>
      </c>
      <c r="BA2" s="450" t="s">
        <v>439</v>
      </c>
      <c r="BB2" s="450" t="s">
        <v>440</v>
      </c>
      <c r="BC2" s="450" t="s">
        <v>441</v>
      </c>
      <c r="BD2" s="450" t="s">
        <v>442</v>
      </c>
      <c r="BE2" s="450" t="s">
        <v>443</v>
      </c>
      <c r="BF2" s="450" t="s">
        <v>444</v>
      </c>
      <c r="BG2" s="450" t="s">
        <v>445</v>
      </c>
      <c r="BH2" s="450" t="s">
        <v>446</v>
      </c>
      <c r="BI2" s="450" t="s">
        <v>447</v>
      </c>
      <c r="BJ2" s="450" t="s">
        <v>448</v>
      </c>
      <c r="BK2" s="450" t="s">
        <v>449</v>
      </c>
      <c r="BL2" s="450" t="s">
        <v>450</v>
      </c>
      <c r="BM2" s="450" t="s">
        <v>451</v>
      </c>
      <c r="BN2" s="450" t="s">
        <v>452</v>
      </c>
      <c r="BO2" s="450" t="s">
        <v>453</v>
      </c>
      <c r="BP2" s="450" t="s">
        <v>454</v>
      </c>
      <c r="BQ2" s="450" t="s">
        <v>455</v>
      </c>
      <c r="BR2" s="450" t="s">
        <v>456</v>
      </c>
      <c r="BS2" s="450" t="s">
        <v>457</v>
      </c>
      <c r="BT2" s="450" t="s">
        <v>458</v>
      </c>
      <c r="BU2" s="450" t="s">
        <v>459</v>
      </c>
    </row>
    <row r="3" spans="1:555" hidden="1" x14ac:dyDescent="0.25">
      <c r="AH3" s="451">
        <v>2500</v>
      </c>
      <c r="AI3" s="451">
        <v>1900</v>
      </c>
      <c r="AJ3" s="451">
        <v>1650</v>
      </c>
      <c r="AK3" s="451">
        <v>1580</v>
      </c>
      <c r="AL3" s="451">
        <v>2250</v>
      </c>
      <c r="AM3" s="451">
        <v>1650</v>
      </c>
      <c r="AN3" s="451">
        <v>1400</v>
      </c>
      <c r="AO3" s="452">
        <v>1340</v>
      </c>
      <c r="AP3" s="452">
        <v>2000</v>
      </c>
      <c r="AQ3" s="452">
        <v>1400</v>
      </c>
      <c r="AR3" s="452">
        <v>1150</v>
      </c>
      <c r="AS3" s="452">
        <v>1100</v>
      </c>
      <c r="AT3" s="452">
        <v>1750</v>
      </c>
      <c r="AU3" s="452">
        <v>1150</v>
      </c>
      <c r="AV3" s="452">
        <v>900</v>
      </c>
      <c r="AW3" s="452">
        <v>860</v>
      </c>
      <c r="AX3" s="452">
        <v>1200</v>
      </c>
      <c r="AY3" s="453">
        <v>900</v>
      </c>
      <c r="AZ3" s="453">
        <v>650</v>
      </c>
      <c r="BA3" s="453">
        <v>620</v>
      </c>
      <c r="BB3" s="451">
        <f>+'Cuadro Resumen'!C213</f>
        <v>5605.2314999999999</v>
      </c>
      <c r="BC3" s="451">
        <f>+'Cuadro Resumen'!D213</f>
        <v>5165.6055000000006</v>
      </c>
      <c r="BD3" s="451">
        <f>+'Cuadro Resumen'!E213</f>
        <v>6594.39</v>
      </c>
      <c r="BE3" s="451">
        <f>+'Cuadro Resumen'!F213</f>
        <v>6154.7640000000001</v>
      </c>
      <c r="BF3" s="451">
        <f>+'Cuadro Resumen'!C214</f>
        <v>4945.7925000000005</v>
      </c>
      <c r="BG3" s="451">
        <f>+'Cuadro Resumen'!D214</f>
        <v>4506.1665000000003</v>
      </c>
      <c r="BH3" s="451">
        <f>+'Cuadro Resumen'!E214</f>
        <v>5934.951</v>
      </c>
      <c r="BI3" s="451">
        <f>+'Cuadro Resumen'!F214</f>
        <v>5495.3249999999998</v>
      </c>
      <c r="BJ3" s="452">
        <f>+'Cuadro Resumen'!C215</f>
        <v>4286.3535000000002</v>
      </c>
      <c r="BK3" s="452">
        <f>+'Cuadro Resumen'!D215</f>
        <v>3956.634</v>
      </c>
      <c r="BL3" s="452">
        <f>+'Cuadro Resumen'!E215</f>
        <v>5275.5120000000006</v>
      </c>
      <c r="BM3" s="452">
        <f>+'Cuadro Resumen'!F215</f>
        <v>4835.8860000000004</v>
      </c>
      <c r="BN3" s="452">
        <f>+'Cuadro Resumen'!C216</f>
        <v>3626.9145000000003</v>
      </c>
      <c r="BO3" s="452">
        <f>+'Cuadro Resumen'!D216</f>
        <v>3297.1950000000002</v>
      </c>
      <c r="BP3" s="452">
        <f>+'Cuadro Resumen'!E216</f>
        <v>4616.0730000000003</v>
      </c>
      <c r="BQ3" s="452">
        <f>+'Cuadro Resumen'!F216</f>
        <v>4286.3535000000002</v>
      </c>
      <c r="BR3" s="452">
        <f>+'Cuadro Resumen'!C217</f>
        <v>3187.2885000000001</v>
      </c>
      <c r="BS3" s="452">
        <f>+'Cuadro Resumen'!D217</f>
        <v>2967.4755</v>
      </c>
      <c r="BT3" s="452">
        <f>+'Cuadro Resumen'!E217</f>
        <v>4066.5405000000001</v>
      </c>
      <c r="BU3" s="452">
        <f>+'Cuadro Resumen'!F217</f>
        <v>3736.8210000000004</v>
      </c>
    </row>
    <row r="4" spans="1:555" ht="15.75" thickBot="1" x14ac:dyDescent="0.3"/>
    <row r="5" spans="1:555" ht="27" thickBot="1" x14ac:dyDescent="0.3">
      <c r="C5" s="87" t="s">
        <v>388</v>
      </c>
      <c r="D5" s="195">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3"/>
    </row>
    <row r="10" spans="1:555" ht="15.75" thickBot="1" x14ac:dyDescent="0.3">
      <c r="C10" s="154" t="s">
        <v>53</v>
      </c>
      <c r="D10" s="368">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199" t="s">
        <v>392</v>
      </c>
      <c r="D13" s="366"/>
      <c r="E13" s="93"/>
      <c r="F13" s="93"/>
      <c r="G13" s="93"/>
      <c r="H13" s="76"/>
      <c r="I13" s="76"/>
      <c r="J13" s="76"/>
      <c r="K13" s="112"/>
    </row>
    <row r="14" spans="1:555" ht="18.75" x14ac:dyDescent="0.25">
      <c r="B14" s="93"/>
      <c r="C14" s="208" t="e">
        <f>IFERROR(VLOOKUP(D13,'1. Desarrollo e Innov. Curricu.'!$E:$F,2,FALSE),IFERROR(VLOOKUP(D13,'10. Posgrado'!$E:$F,2,FALSE),IFERROR(VLOOKUP(D13,'3.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Posgrado'!#REF!,2,FALSE),IFERROR(VLOOKUP(D13,'17.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F15" s="93"/>
      <c r="G15" s="76"/>
      <c r="H15" s="76"/>
      <c r="I15" s="76"/>
    </row>
    <row r="16" spans="1:555" ht="30.75" thickBot="1" x14ac:dyDescent="0.3">
      <c r="C16" s="127" t="s">
        <v>44</v>
      </c>
      <c r="D16" s="132" t="s">
        <v>55</v>
      </c>
      <c r="E16" s="134" t="s">
        <v>57</v>
      </c>
      <c r="F16" s="133" t="s">
        <v>27</v>
      </c>
      <c r="G16" s="131" t="s">
        <v>131</v>
      </c>
      <c r="H16" s="134" t="s">
        <v>46</v>
      </c>
      <c r="I16" s="131" t="s">
        <v>132</v>
      </c>
      <c r="J16" s="131" t="s">
        <v>410</v>
      </c>
      <c r="K16" s="131" t="s">
        <v>411</v>
      </c>
      <c r="L16" s="131" t="s">
        <v>465</v>
      </c>
    </row>
    <row r="17" spans="3:12" x14ac:dyDescent="0.25">
      <c r="C17" s="138"/>
      <c r="D17" s="155"/>
      <c r="E17" s="114"/>
      <c r="F17" s="97">
        <f t="shared" ref="F17:F38" si="0">D17*E17</f>
        <v>0</v>
      </c>
      <c r="G17" s="158"/>
      <c r="H17" s="139" t="s">
        <v>1066</v>
      </c>
      <c r="I17" s="128" t="str">
        <f>VLOOKUP(H17,Presupuesto!$B$11:$C$565,2,0)</f>
        <v>BECAS</v>
      </c>
      <c r="J17" s="216" t="s">
        <v>1446</v>
      </c>
      <c r="K17" s="98" t="s">
        <v>394</v>
      </c>
      <c r="L17" s="98"/>
    </row>
    <row r="18" spans="3:12" x14ac:dyDescent="0.25">
      <c r="C18" s="138"/>
      <c r="D18" s="155"/>
      <c r="E18" s="121"/>
      <c r="F18" s="97">
        <f t="shared" si="0"/>
        <v>0</v>
      </c>
      <c r="G18" s="158"/>
      <c r="H18" s="139" t="s">
        <v>1068</v>
      </c>
      <c r="I18" s="128" t="str">
        <f>VLOOKUP(H18,Presupuesto!$B$11:$C$565,2,0)</f>
        <v>BECAS ESTUDIANTES DE PREGRADO (PLAN REFORMA)</v>
      </c>
      <c r="J18" s="98" t="str">
        <f>$J$17</f>
        <v>Posgrado</v>
      </c>
      <c r="K18" s="98" t="s">
        <v>412</v>
      </c>
      <c r="L18" s="98"/>
    </row>
    <row r="19" spans="3:12" x14ac:dyDescent="0.25">
      <c r="C19" s="138"/>
      <c r="D19" s="155"/>
      <c r="E19" s="121"/>
      <c r="F19" s="97">
        <f t="shared" si="0"/>
        <v>0</v>
      </c>
      <c r="G19" s="158"/>
      <c r="H19" s="139" t="s">
        <v>1070</v>
      </c>
      <c r="I19" s="128" t="str">
        <f>VLOOKUP(H19,Presupuesto!$B$11:$C$565,2,0)</f>
        <v>BECAS CONVENIO MINISTERIO SALUD -IHSS-UNAH</v>
      </c>
      <c r="J19" s="98" t="str">
        <f t="shared" ref="J19:J37" si="1">$J$17</f>
        <v>Posgrado</v>
      </c>
      <c r="K19" s="98" t="s">
        <v>412</v>
      </c>
      <c r="L19" s="98"/>
    </row>
    <row r="20" spans="3:12" x14ac:dyDescent="0.25">
      <c r="C20" s="138"/>
      <c r="D20" s="155"/>
      <c r="E20" s="121"/>
      <c r="F20" s="97">
        <f t="shared" si="0"/>
        <v>0</v>
      </c>
      <c r="G20" s="158"/>
      <c r="H20" s="139" t="s">
        <v>1072</v>
      </c>
      <c r="I20" s="128" t="str">
        <f>VLOOKUP(H20,Presupuesto!$B$11:$C$565,2,0)</f>
        <v>BECAS DE ACTUALIZACION Y CAPACITACION DOCENTE</v>
      </c>
      <c r="J20" s="98" t="str">
        <f t="shared" si="1"/>
        <v>Posgrado</v>
      </c>
      <c r="K20" s="98" t="s">
        <v>412</v>
      </c>
      <c r="L20" s="98"/>
    </row>
    <row r="21" spans="3:12" x14ac:dyDescent="0.25">
      <c r="C21" s="138"/>
      <c r="D21" s="155"/>
      <c r="E21" s="121"/>
      <c r="F21" s="97">
        <f t="shared" si="0"/>
        <v>0</v>
      </c>
      <c r="G21" s="158"/>
      <c r="H21" s="139" t="s">
        <v>1074</v>
      </c>
      <c r="I21" s="128" t="str">
        <f>VLOOKUP(H21,Presupuesto!$B$11:$C$565,2,0)</f>
        <v>BECAS EXCELENCIA ACADEMICA</v>
      </c>
      <c r="J21" s="98" t="str">
        <f t="shared" si="1"/>
        <v>Posgrado</v>
      </c>
      <c r="K21" s="98" t="s">
        <v>412</v>
      </c>
      <c r="L21" s="98"/>
    </row>
    <row r="22" spans="3:12" x14ac:dyDescent="0.25">
      <c r="C22" s="138"/>
      <c r="D22" s="155"/>
      <c r="E22" s="121"/>
      <c r="F22" s="97">
        <f t="shared" si="0"/>
        <v>0</v>
      </c>
      <c r="G22" s="158"/>
      <c r="H22" s="139" t="s">
        <v>1076</v>
      </c>
      <c r="I22" s="128" t="str">
        <f>VLOOKUP(H22,Presupuesto!$B$11:$C$565,2,0)</f>
        <v>BECAS PARA HIJOS DE LOS TRABAJADORES</v>
      </c>
      <c r="J22" s="98" t="str">
        <f t="shared" si="1"/>
        <v>Posgrado</v>
      </c>
      <c r="K22" s="98" t="s">
        <v>401</v>
      </c>
      <c r="L22" s="98"/>
    </row>
    <row r="23" spans="3:12" x14ac:dyDescent="0.25">
      <c r="C23" s="138"/>
      <c r="D23" s="155"/>
      <c r="E23" s="121"/>
      <c r="F23" s="97">
        <f t="shared" si="0"/>
        <v>0</v>
      </c>
      <c r="G23" s="158"/>
      <c r="H23" s="139" t="s">
        <v>1078</v>
      </c>
      <c r="I23" s="128" t="str">
        <f>VLOOKUP(H23,Presupuesto!$B$11:$C$565,2,0)</f>
        <v>BECAS POST GRADO ECONOMIA</v>
      </c>
      <c r="J23" s="98" t="str">
        <f t="shared" si="1"/>
        <v>Posgrado</v>
      </c>
      <c r="K23" s="98" t="s">
        <v>412</v>
      </c>
      <c r="L23" s="98"/>
    </row>
    <row r="24" spans="3:12" x14ac:dyDescent="0.25">
      <c r="C24" s="138"/>
      <c r="D24" s="155"/>
      <c r="E24" s="121"/>
      <c r="F24" s="97">
        <f t="shared" si="0"/>
        <v>0</v>
      </c>
      <c r="G24" s="158"/>
      <c r="H24" s="139" t="s">
        <v>1080</v>
      </c>
      <c r="I24" s="128" t="str">
        <f>VLOOKUP(H24,Presupuesto!$B$11:$C$565,2,0)</f>
        <v>BECAS POST-GRADO DE TRABAJO SOCIAL</v>
      </c>
      <c r="J24" s="98" t="str">
        <f t="shared" si="1"/>
        <v>Posgrado</v>
      </c>
      <c r="K24" s="98" t="s">
        <v>412</v>
      </c>
      <c r="L24" s="98"/>
    </row>
    <row r="25" spans="3:12" x14ac:dyDescent="0.25">
      <c r="C25" s="138"/>
      <c r="D25" s="155"/>
      <c r="E25" s="121"/>
      <c r="F25" s="97">
        <f t="shared" si="0"/>
        <v>0</v>
      </c>
      <c r="G25" s="158"/>
      <c r="H25" s="139" t="s">
        <v>1082</v>
      </c>
      <c r="I25" s="128" t="str">
        <f>VLOOKUP(H25,Presupuesto!$B$11:$C$565,2,0)</f>
        <v>BECAS PROFESIONALIZANTES DOCENTE (PLAN DE REFORMA)</v>
      </c>
      <c r="J25" s="98" t="str">
        <f t="shared" si="1"/>
        <v>Posgrado</v>
      </c>
      <c r="K25" s="98" t="s">
        <v>412</v>
      </c>
      <c r="L25" s="98"/>
    </row>
    <row r="26" spans="3:12" x14ac:dyDescent="0.25">
      <c r="C26" s="138"/>
      <c r="D26" s="155"/>
      <c r="E26" s="121"/>
      <c r="F26" s="97">
        <f t="shared" si="0"/>
        <v>0</v>
      </c>
      <c r="G26" s="158"/>
      <c r="H26" s="139" t="s">
        <v>1084</v>
      </c>
      <c r="I26" s="128" t="str">
        <f>VLOOKUP(H26,Presupuesto!$B$11:$C$565,2,0)</f>
        <v>PRESTAMOS A ESTUDIANTES</v>
      </c>
      <c r="J26" s="98" t="str">
        <f t="shared" si="1"/>
        <v>Posgrado</v>
      </c>
      <c r="K26" s="98" t="s">
        <v>412</v>
      </c>
      <c r="L26" s="98"/>
    </row>
    <row r="27" spans="3:12" x14ac:dyDescent="0.25">
      <c r="C27" s="138"/>
      <c r="D27" s="155"/>
      <c r="E27" s="121"/>
      <c r="F27" s="97">
        <f t="shared" si="0"/>
        <v>0</v>
      </c>
      <c r="G27" s="158"/>
      <c r="H27" s="139" t="s">
        <v>1086</v>
      </c>
      <c r="I27" s="128" t="str">
        <f>VLOOKUP(H27,Presupuesto!$B$11:$C$565,2,0)</f>
        <v>BECAS TALLERES EMPLEADOS A ESTUDIANTES</v>
      </c>
      <c r="J27" s="98" t="str">
        <f t="shared" si="1"/>
        <v>Posgrado</v>
      </c>
      <c r="K27" s="98" t="s">
        <v>412</v>
      </c>
      <c r="L27" s="98"/>
    </row>
    <row r="28" spans="3:12" x14ac:dyDescent="0.25">
      <c r="C28" s="138"/>
      <c r="D28" s="155"/>
      <c r="E28" s="121"/>
      <c r="F28" s="97">
        <f t="shared" si="0"/>
        <v>0</v>
      </c>
      <c r="G28" s="158"/>
      <c r="H28" s="139" t="s">
        <v>1088</v>
      </c>
      <c r="I28" s="128" t="str">
        <f>VLOOKUP(H28,Presupuesto!$B$11:$C$565,2,0)</f>
        <v>BECAS EXTERNAS DE INVESTIGACION</v>
      </c>
      <c r="J28" s="98" t="str">
        <f t="shared" si="1"/>
        <v>Posgrado</v>
      </c>
      <c r="K28" s="98" t="s">
        <v>412</v>
      </c>
      <c r="L28" s="98"/>
    </row>
    <row r="29" spans="3:12" x14ac:dyDescent="0.25">
      <c r="C29" s="138"/>
      <c r="D29" s="155"/>
      <c r="E29" s="121"/>
      <c r="F29" s="97">
        <f t="shared" si="0"/>
        <v>0</v>
      </c>
      <c r="G29" s="158"/>
      <c r="H29" s="139" t="s">
        <v>1090</v>
      </c>
      <c r="I29" s="128" t="str">
        <f>VLOOKUP(H29,Presupuesto!$B$11:$C$565,2,0)</f>
        <v>BECAS SUSTANTIVAS DE INVESTIGACIÓN</v>
      </c>
      <c r="J29" s="98" t="str">
        <f t="shared" si="1"/>
        <v>Posgrado</v>
      </c>
      <c r="K29" s="98" t="s">
        <v>412</v>
      </c>
      <c r="L29" s="98"/>
    </row>
    <row r="30" spans="3:12" x14ac:dyDescent="0.25">
      <c r="C30" s="138"/>
      <c r="D30" s="155"/>
      <c r="E30" s="121"/>
      <c r="F30" s="97">
        <f t="shared" si="0"/>
        <v>0</v>
      </c>
      <c r="G30" s="158"/>
      <c r="H30" s="139" t="s">
        <v>1092</v>
      </c>
      <c r="I30" s="128" t="str">
        <f>VLOOKUP(H30,Presupuesto!$B$11:$C$565,2,0)</f>
        <v>BECAS DE INVEST, PARA ESTUD. DE PREGRADO</v>
      </c>
      <c r="J30" s="98" t="str">
        <f t="shared" si="1"/>
        <v>Posgrado</v>
      </c>
      <c r="K30" s="98" t="s">
        <v>412</v>
      </c>
      <c r="L30" s="98"/>
    </row>
    <row r="31" spans="3:12" x14ac:dyDescent="0.25">
      <c r="C31" s="138"/>
      <c r="D31" s="155"/>
      <c r="E31" s="121"/>
      <c r="F31" s="97">
        <f t="shared" si="0"/>
        <v>0</v>
      </c>
      <c r="G31" s="158"/>
      <c r="H31" s="139" t="s">
        <v>1094</v>
      </c>
      <c r="I31" s="128" t="str">
        <f>VLOOKUP(H31,Presupuesto!$B$11:$C$565,2,0)</f>
        <v>BECAS DE INVEST. PARA DOC.DE POST-GRADO</v>
      </c>
      <c r="J31" s="98" t="str">
        <f t="shared" si="1"/>
        <v>Posgrado</v>
      </c>
      <c r="K31" s="98" t="s">
        <v>412</v>
      </c>
      <c r="L31" s="98"/>
    </row>
    <row r="32" spans="3:12" x14ac:dyDescent="0.25">
      <c r="C32" s="138"/>
      <c r="D32" s="155"/>
      <c r="E32" s="121"/>
      <c r="F32" s="97">
        <f t="shared" si="0"/>
        <v>0</v>
      </c>
      <c r="G32" s="158"/>
      <c r="H32" s="139" t="s">
        <v>1096</v>
      </c>
      <c r="I32" s="128" t="str">
        <f>VLOOKUP(H32,Presupuesto!$B$11:$C$565,2,0)</f>
        <v>BECAS BÁSICAS DE INVESTIGACIÓN</v>
      </c>
      <c r="J32" s="98" t="str">
        <f t="shared" si="1"/>
        <v>Posgrado</v>
      </c>
      <c r="K32" s="98" t="s">
        <v>412</v>
      </c>
      <c r="L32" s="98"/>
    </row>
    <row r="33" spans="3:12" x14ac:dyDescent="0.25">
      <c r="C33" s="138"/>
      <c r="D33" s="155"/>
      <c r="E33" s="121"/>
      <c r="F33" s="97">
        <f t="shared" si="0"/>
        <v>0</v>
      </c>
      <c r="G33" s="158"/>
      <c r="H33" s="139" t="s">
        <v>1098</v>
      </c>
      <c r="I33" s="128" t="str">
        <f>VLOOKUP(H33,Presupuesto!$B$11:$C$565,2,0)</f>
        <v>BECAS RELEVO GENERACIONAL</v>
      </c>
      <c r="J33" s="98" t="str">
        <f t="shared" si="1"/>
        <v>Posgrado</v>
      </c>
      <c r="K33" s="98" t="s">
        <v>412</v>
      </c>
      <c r="L33" s="98"/>
    </row>
    <row r="34" spans="3:12" x14ac:dyDescent="0.25">
      <c r="C34" s="138"/>
      <c r="D34" s="155"/>
      <c r="E34" s="121"/>
      <c r="F34" s="97">
        <f t="shared" si="0"/>
        <v>0</v>
      </c>
      <c r="G34" s="158"/>
      <c r="H34" s="139" t="s">
        <v>1100</v>
      </c>
      <c r="I34" s="128" t="str">
        <f>VLOOKUP(H34,Presupuesto!$B$11:$C$565,2,0)</f>
        <v>BECAS DE EQUIDAD</v>
      </c>
      <c r="J34" s="98" t="str">
        <f t="shared" si="1"/>
        <v>Posgrado</v>
      </c>
      <c r="K34" s="98" t="s">
        <v>412</v>
      </c>
      <c r="L34" s="98"/>
    </row>
    <row r="35" spans="3:12" x14ac:dyDescent="0.25">
      <c r="C35" s="138"/>
      <c r="D35" s="155"/>
      <c r="E35" s="121"/>
      <c r="F35" s="97">
        <f t="shared" si="0"/>
        <v>0</v>
      </c>
      <c r="G35" s="158"/>
      <c r="H35" s="139" t="s">
        <v>1102</v>
      </c>
      <c r="I35" s="128" t="str">
        <f>VLOOKUP(H35,Presupuesto!$B$11:$C$565,2,0)</f>
        <v>PREMIOS AL INVESTIGADOR</v>
      </c>
      <c r="J35" s="98" t="str">
        <f t="shared" si="1"/>
        <v>Posgrado</v>
      </c>
      <c r="K35" s="98" t="s">
        <v>412</v>
      </c>
      <c r="L35" s="98"/>
    </row>
    <row r="36" spans="3:12" x14ac:dyDescent="0.25">
      <c r="C36" s="138"/>
      <c r="D36" s="155"/>
      <c r="E36" s="121"/>
      <c r="F36" s="97">
        <f t="shared" si="0"/>
        <v>0</v>
      </c>
      <c r="G36" s="158"/>
      <c r="H36" s="139" t="s">
        <v>1104</v>
      </c>
      <c r="I36" s="128" t="str">
        <f>VLOOKUP(H36,Presupuesto!$B$11:$C$565,2,0)</f>
        <v>BECAS DE INV. PARA ESTUDIANTES DE POSTGRADO</v>
      </c>
      <c r="J36" s="98" t="str">
        <f t="shared" si="1"/>
        <v>Posgrado</v>
      </c>
      <c r="K36" s="98" t="s">
        <v>412</v>
      </c>
      <c r="L36" s="98"/>
    </row>
    <row r="37" spans="3:12" x14ac:dyDescent="0.25">
      <c r="C37" s="138"/>
      <c r="D37" s="155"/>
      <c r="E37" s="121"/>
      <c r="F37" s="97">
        <f t="shared" si="0"/>
        <v>0</v>
      </c>
      <c r="G37" s="158"/>
      <c r="H37" s="139" t="s">
        <v>1106</v>
      </c>
      <c r="I37" s="128" t="str">
        <f>VLOOKUP(H37,Presupuesto!$B$11:$C$565,2,0)</f>
        <v>Becas Especiales de Investigación</v>
      </c>
      <c r="J37" s="98" t="str">
        <f t="shared" si="1"/>
        <v>Posgrado</v>
      </c>
      <c r="K37" s="98" t="s">
        <v>412</v>
      </c>
      <c r="L37" s="98"/>
    </row>
    <row r="38" spans="3:12" ht="15.75" thickBot="1" x14ac:dyDescent="0.3">
      <c r="C38" s="144"/>
      <c r="D38" s="220"/>
      <c r="E38" s="103"/>
      <c r="F38" s="105">
        <f t="shared" si="0"/>
        <v>0</v>
      </c>
      <c r="G38" s="159"/>
      <c r="H38" s="145"/>
      <c r="I38" s="130" t="e">
        <f>VLOOKUP(H38,Presupuesto!$B$11:$C$565,2,0)</f>
        <v>#N/A</v>
      </c>
      <c r="J38" s="106" t="str">
        <f t="shared" ref="J38" si="2">$J$17</f>
        <v>Posgrado</v>
      </c>
      <c r="K38" s="122" t="s">
        <v>394</v>
      </c>
      <c r="L38" s="122"/>
    </row>
    <row r="39" spans="3:12" x14ac:dyDescent="0.25">
      <c r="F39" s="90"/>
      <c r="G39" s="89"/>
      <c r="H39" s="90"/>
      <c r="I39" s="90"/>
    </row>
    <row r="40" spans="3:12" ht="15.75" thickBot="1" x14ac:dyDescent="0.3"/>
    <row r="41" spans="3:12" ht="15.75" thickBot="1" x14ac:dyDescent="0.3">
      <c r="C41" s="154" t="s">
        <v>53</v>
      </c>
      <c r="D41" s="368">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199" t="s">
        <v>392</v>
      </c>
      <c r="D44" s="366"/>
      <c r="E44" s="93"/>
      <c r="F44" s="93"/>
      <c r="G44" s="93"/>
      <c r="H44" s="76"/>
      <c r="I44" s="76"/>
      <c r="J44" s="76"/>
      <c r="K44" s="112"/>
    </row>
    <row r="45" spans="3:12" ht="18.75" x14ac:dyDescent="0.25">
      <c r="C45" s="208" t="e">
        <f>IFERROR(VLOOKUP(D44,'1. Desarrollo e Innov. Curricu.'!$E:$F,2,FALSE),IFERROR(VLOOKUP(D44,'10. Posgrado'!$E:$F,2,FALSE),IFERROR(VLOOKUP(D44,'3.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Posgrado'!#REF!,2,FALSE),IFERROR(VLOOKUP(D44,'17. Gestión TIC'!$E:$F,2,FALSE),IFERROR(VLOOKUP(D44,'16. Desa. del Sistema Educ.Sup.'!$E:$F,2,FALSE),IFERROR(VLOOKUP(D44,'9. Cultura de Inno. Insti...'!$E:$F,2,FALSE),VLOOKUP(D44,'7. Lo Esencial de la Reforma U.'!$E:$F,2,0)))))))))))))))))</f>
        <v>#N/A</v>
      </c>
      <c r="D45" s="31"/>
      <c r="E45" s="93"/>
      <c r="F45" s="93"/>
      <c r="G45" s="93"/>
      <c r="H45" s="76"/>
      <c r="I45" s="76"/>
      <c r="J45" s="76"/>
      <c r="K45" s="112"/>
    </row>
    <row r="46" spans="3:12" ht="15.75" thickBot="1" x14ac:dyDescent="0.3">
      <c r="F46" s="93"/>
      <c r="G46" s="76"/>
      <c r="H46" s="76"/>
      <c r="I46" s="76"/>
    </row>
    <row r="47" spans="3:12" ht="30.75" thickBot="1" x14ac:dyDescent="0.3">
      <c r="C47" s="127" t="s">
        <v>44</v>
      </c>
      <c r="D47" s="132" t="s">
        <v>55</v>
      </c>
      <c r="E47" s="134" t="s">
        <v>57</v>
      </c>
      <c r="F47" s="133" t="s">
        <v>27</v>
      </c>
      <c r="G47" s="131" t="s">
        <v>131</v>
      </c>
      <c r="H47" s="134" t="s">
        <v>46</v>
      </c>
      <c r="I47" s="131" t="s">
        <v>132</v>
      </c>
      <c r="J47" s="131" t="s">
        <v>410</v>
      </c>
      <c r="K47" s="131" t="s">
        <v>411</v>
      </c>
      <c r="L47" s="131" t="s">
        <v>465</v>
      </c>
    </row>
    <row r="48" spans="3:12" x14ac:dyDescent="0.25">
      <c r="C48" s="138"/>
      <c r="D48" s="155"/>
      <c r="E48" s="114"/>
      <c r="F48" s="97">
        <f t="shared" ref="F48:F69" si="3">D48*E48</f>
        <v>0</v>
      </c>
      <c r="G48" s="158"/>
      <c r="H48" s="139" t="s">
        <v>1066</v>
      </c>
      <c r="I48" s="128" t="str">
        <f>VLOOKUP(H48,Presupuesto!$B$11:$C$565,2,0)</f>
        <v>BECAS</v>
      </c>
      <c r="J48" s="216" t="s">
        <v>1446</v>
      </c>
      <c r="K48" s="98" t="s">
        <v>394</v>
      </c>
      <c r="L48" s="98"/>
    </row>
    <row r="49" spans="3:12" x14ac:dyDescent="0.25">
      <c r="C49" s="138"/>
      <c r="D49" s="155"/>
      <c r="E49" s="121"/>
      <c r="F49" s="97">
        <f t="shared" si="3"/>
        <v>0</v>
      </c>
      <c r="G49" s="158"/>
      <c r="H49" s="139" t="s">
        <v>1068</v>
      </c>
      <c r="I49" s="128" t="str">
        <f>VLOOKUP(H49,Presupuesto!$B$11:$C$565,2,0)</f>
        <v>BECAS ESTUDIANTES DE PREGRADO (PLAN REFORMA)</v>
      </c>
      <c r="J49" s="98" t="str">
        <f>$J$48</f>
        <v>Posgrado</v>
      </c>
      <c r="K49" s="98" t="s">
        <v>412</v>
      </c>
      <c r="L49" s="98"/>
    </row>
    <row r="50" spans="3:12" x14ac:dyDescent="0.25">
      <c r="C50" s="138"/>
      <c r="D50" s="155"/>
      <c r="E50" s="121"/>
      <c r="F50" s="97">
        <f t="shared" si="3"/>
        <v>0</v>
      </c>
      <c r="G50" s="158"/>
      <c r="H50" s="139" t="s">
        <v>1070</v>
      </c>
      <c r="I50" s="128" t="str">
        <f>VLOOKUP(H50,Presupuesto!$B$11:$C$565,2,0)</f>
        <v>BECAS CONVENIO MINISTERIO SALUD -IHSS-UNAH</v>
      </c>
      <c r="J50" s="98" t="str">
        <f t="shared" ref="J50:J69" si="4">$J$48</f>
        <v>Posgrado</v>
      </c>
      <c r="K50" s="98" t="s">
        <v>412</v>
      </c>
      <c r="L50" s="98"/>
    </row>
    <row r="51" spans="3:12" x14ac:dyDescent="0.25">
      <c r="C51" s="138"/>
      <c r="D51" s="155"/>
      <c r="E51" s="121"/>
      <c r="F51" s="97">
        <f t="shared" si="3"/>
        <v>0</v>
      </c>
      <c r="G51" s="158"/>
      <c r="H51" s="139" t="s">
        <v>1072</v>
      </c>
      <c r="I51" s="128" t="str">
        <f>VLOOKUP(H51,Presupuesto!$B$11:$C$565,2,0)</f>
        <v>BECAS DE ACTUALIZACION Y CAPACITACION DOCENTE</v>
      </c>
      <c r="J51" s="98" t="str">
        <f t="shared" si="4"/>
        <v>Posgrado</v>
      </c>
      <c r="K51" s="98" t="s">
        <v>412</v>
      </c>
      <c r="L51" s="98"/>
    </row>
    <row r="52" spans="3:12" x14ac:dyDescent="0.25">
      <c r="C52" s="138"/>
      <c r="D52" s="155"/>
      <c r="E52" s="121"/>
      <c r="F52" s="97">
        <f t="shared" si="3"/>
        <v>0</v>
      </c>
      <c r="G52" s="158"/>
      <c r="H52" s="139" t="s">
        <v>1074</v>
      </c>
      <c r="I52" s="128" t="str">
        <f>VLOOKUP(H52,Presupuesto!$B$11:$C$565,2,0)</f>
        <v>BECAS EXCELENCIA ACADEMICA</v>
      </c>
      <c r="J52" s="98" t="str">
        <f t="shared" si="4"/>
        <v>Posgrado</v>
      </c>
      <c r="K52" s="98" t="s">
        <v>412</v>
      </c>
      <c r="L52" s="98"/>
    </row>
    <row r="53" spans="3:12" x14ac:dyDescent="0.25">
      <c r="C53" s="138"/>
      <c r="D53" s="155"/>
      <c r="E53" s="121"/>
      <c r="F53" s="97">
        <f t="shared" si="3"/>
        <v>0</v>
      </c>
      <c r="G53" s="158"/>
      <c r="H53" s="139" t="s">
        <v>1076</v>
      </c>
      <c r="I53" s="128" t="str">
        <f>VLOOKUP(H53,Presupuesto!$B$11:$C$565,2,0)</f>
        <v>BECAS PARA HIJOS DE LOS TRABAJADORES</v>
      </c>
      <c r="J53" s="98" t="str">
        <f t="shared" si="4"/>
        <v>Posgrado</v>
      </c>
      <c r="K53" s="98" t="s">
        <v>401</v>
      </c>
      <c r="L53" s="98"/>
    </row>
    <row r="54" spans="3:12" x14ac:dyDescent="0.25">
      <c r="C54" s="138"/>
      <c r="D54" s="155"/>
      <c r="E54" s="121"/>
      <c r="F54" s="97">
        <f t="shared" si="3"/>
        <v>0</v>
      </c>
      <c r="G54" s="158"/>
      <c r="H54" s="139" t="s">
        <v>1078</v>
      </c>
      <c r="I54" s="128" t="str">
        <f>VLOOKUP(H54,Presupuesto!$B$11:$C$565,2,0)</f>
        <v>BECAS POST GRADO ECONOMIA</v>
      </c>
      <c r="J54" s="98" t="str">
        <f t="shared" si="4"/>
        <v>Posgrado</v>
      </c>
      <c r="K54" s="98" t="s">
        <v>412</v>
      </c>
      <c r="L54" s="98"/>
    </row>
    <row r="55" spans="3:12" x14ac:dyDescent="0.25">
      <c r="C55" s="138"/>
      <c r="D55" s="155"/>
      <c r="E55" s="121"/>
      <c r="F55" s="97">
        <f t="shared" si="3"/>
        <v>0</v>
      </c>
      <c r="G55" s="158"/>
      <c r="H55" s="139" t="s">
        <v>1080</v>
      </c>
      <c r="I55" s="128" t="str">
        <f>VLOOKUP(H55,Presupuesto!$B$11:$C$565,2,0)</f>
        <v>BECAS POST-GRADO DE TRABAJO SOCIAL</v>
      </c>
      <c r="J55" s="98" t="str">
        <f t="shared" si="4"/>
        <v>Posgrado</v>
      </c>
      <c r="K55" s="98" t="s">
        <v>412</v>
      </c>
      <c r="L55" s="98"/>
    </row>
    <row r="56" spans="3:12" x14ac:dyDescent="0.25">
      <c r="C56" s="138"/>
      <c r="D56" s="155"/>
      <c r="E56" s="121"/>
      <c r="F56" s="97">
        <f t="shared" si="3"/>
        <v>0</v>
      </c>
      <c r="G56" s="158"/>
      <c r="H56" s="139" t="s">
        <v>1082</v>
      </c>
      <c r="I56" s="128" t="str">
        <f>VLOOKUP(H56,Presupuesto!$B$11:$C$565,2,0)</f>
        <v>BECAS PROFESIONALIZANTES DOCENTE (PLAN DE REFORMA)</v>
      </c>
      <c r="J56" s="98" t="str">
        <f t="shared" si="4"/>
        <v>Posgrado</v>
      </c>
      <c r="K56" s="98" t="s">
        <v>412</v>
      </c>
      <c r="L56" s="98"/>
    </row>
    <row r="57" spans="3:12" x14ac:dyDescent="0.25">
      <c r="C57" s="138"/>
      <c r="D57" s="155"/>
      <c r="E57" s="121"/>
      <c r="F57" s="97">
        <f t="shared" si="3"/>
        <v>0</v>
      </c>
      <c r="G57" s="158"/>
      <c r="H57" s="139" t="s">
        <v>1084</v>
      </c>
      <c r="I57" s="128" t="str">
        <f>VLOOKUP(H57,Presupuesto!$B$11:$C$565,2,0)</f>
        <v>PRESTAMOS A ESTUDIANTES</v>
      </c>
      <c r="J57" s="98" t="str">
        <f t="shared" si="4"/>
        <v>Posgrado</v>
      </c>
      <c r="K57" s="98" t="s">
        <v>412</v>
      </c>
      <c r="L57" s="98"/>
    </row>
    <row r="58" spans="3:12" x14ac:dyDescent="0.25">
      <c r="C58" s="138"/>
      <c r="D58" s="155"/>
      <c r="E58" s="121"/>
      <c r="F58" s="97">
        <f t="shared" si="3"/>
        <v>0</v>
      </c>
      <c r="G58" s="158"/>
      <c r="H58" s="139" t="s">
        <v>1086</v>
      </c>
      <c r="I58" s="128" t="str">
        <f>VLOOKUP(H58,Presupuesto!$B$11:$C$565,2,0)</f>
        <v>BECAS TALLERES EMPLEADOS A ESTUDIANTES</v>
      </c>
      <c r="J58" s="98" t="str">
        <f t="shared" si="4"/>
        <v>Posgrado</v>
      </c>
      <c r="K58" s="98" t="s">
        <v>412</v>
      </c>
      <c r="L58" s="98"/>
    </row>
    <row r="59" spans="3:12" x14ac:dyDescent="0.25">
      <c r="C59" s="138"/>
      <c r="D59" s="155"/>
      <c r="E59" s="121"/>
      <c r="F59" s="97">
        <f t="shared" si="3"/>
        <v>0</v>
      </c>
      <c r="G59" s="158"/>
      <c r="H59" s="139" t="s">
        <v>1088</v>
      </c>
      <c r="I59" s="128" t="str">
        <f>VLOOKUP(H59,Presupuesto!$B$11:$C$565,2,0)</f>
        <v>BECAS EXTERNAS DE INVESTIGACION</v>
      </c>
      <c r="J59" s="98" t="str">
        <f t="shared" si="4"/>
        <v>Posgrado</v>
      </c>
      <c r="K59" s="98" t="s">
        <v>412</v>
      </c>
      <c r="L59" s="98"/>
    </row>
    <row r="60" spans="3:12" x14ac:dyDescent="0.25">
      <c r="C60" s="138"/>
      <c r="D60" s="155"/>
      <c r="E60" s="121"/>
      <c r="F60" s="97">
        <f t="shared" si="3"/>
        <v>0</v>
      </c>
      <c r="G60" s="158"/>
      <c r="H60" s="139" t="s">
        <v>1090</v>
      </c>
      <c r="I60" s="128" t="str">
        <f>VLOOKUP(H60,Presupuesto!$B$11:$C$565,2,0)</f>
        <v>BECAS SUSTANTIVAS DE INVESTIGACIÓN</v>
      </c>
      <c r="J60" s="98" t="str">
        <f t="shared" si="4"/>
        <v>Posgrado</v>
      </c>
      <c r="K60" s="98" t="s">
        <v>412</v>
      </c>
      <c r="L60" s="98"/>
    </row>
    <row r="61" spans="3:12" x14ac:dyDescent="0.25">
      <c r="C61" s="138"/>
      <c r="D61" s="155"/>
      <c r="E61" s="121"/>
      <c r="F61" s="97">
        <f t="shared" si="3"/>
        <v>0</v>
      </c>
      <c r="G61" s="158"/>
      <c r="H61" s="139" t="s">
        <v>1092</v>
      </c>
      <c r="I61" s="128" t="str">
        <f>VLOOKUP(H61,Presupuesto!$B$11:$C$565,2,0)</f>
        <v>BECAS DE INVEST, PARA ESTUD. DE PREGRADO</v>
      </c>
      <c r="J61" s="98" t="str">
        <f t="shared" si="4"/>
        <v>Posgrado</v>
      </c>
      <c r="K61" s="98" t="s">
        <v>412</v>
      </c>
      <c r="L61" s="98"/>
    </row>
    <row r="62" spans="3:12" x14ac:dyDescent="0.25">
      <c r="C62" s="138"/>
      <c r="D62" s="155"/>
      <c r="E62" s="121"/>
      <c r="F62" s="97">
        <f t="shared" si="3"/>
        <v>0</v>
      </c>
      <c r="G62" s="158"/>
      <c r="H62" s="139" t="s">
        <v>1094</v>
      </c>
      <c r="I62" s="128" t="str">
        <f>VLOOKUP(H62,Presupuesto!$B$11:$C$565,2,0)</f>
        <v>BECAS DE INVEST. PARA DOC.DE POST-GRADO</v>
      </c>
      <c r="J62" s="98" t="str">
        <f t="shared" si="4"/>
        <v>Posgrado</v>
      </c>
      <c r="K62" s="98" t="s">
        <v>412</v>
      </c>
      <c r="L62" s="98"/>
    </row>
    <row r="63" spans="3:12" x14ac:dyDescent="0.25">
      <c r="C63" s="138"/>
      <c r="D63" s="155"/>
      <c r="E63" s="121"/>
      <c r="F63" s="97">
        <f t="shared" si="3"/>
        <v>0</v>
      </c>
      <c r="G63" s="158"/>
      <c r="H63" s="139" t="s">
        <v>1096</v>
      </c>
      <c r="I63" s="128" t="str">
        <f>VLOOKUP(H63,Presupuesto!$B$11:$C$565,2,0)</f>
        <v>BECAS BÁSICAS DE INVESTIGACIÓN</v>
      </c>
      <c r="J63" s="98" t="str">
        <f t="shared" si="4"/>
        <v>Posgrado</v>
      </c>
      <c r="K63" s="98" t="s">
        <v>412</v>
      </c>
      <c r="L63" s="98"/>
    </row>
    <row r="64" spans="3:12" x14ac:dyDescent="0.25">
      <c r="C64" s="138"/>
      <c r="D64" s="155"/>
      <c r="E64" s="121"/>
      <c r="F64" s="97">
        <f t="shared" si="3"/>
        <v>0</v>
      </c>
      <c r="G64" s="158"/>
      <c r="H64" s="139" t="s">
        <v>1098</v>
      </c>
      <c r="I64" s="128" t="str">
        <f>VLOOKUP(H64,Presupuesto!$B$11:$C$565,2,0)</f>
        <v>BECAS RELEVO GENERACIONAL</v>
      </c>
      <c r="J64" s="98" t="str">
        <f t="shared" si="4"/>
        <v>Posgrado</v>
      </c>
      <c r="K64" s="98" t="s">
        <v>412</v>
      </c>
      <c r="L64" s="98"/>
    </row>
    <row r="65" spans="3:12" x14ac:dyDescent="0.25">
      <c r="C65" s="138"/>
      <c r="D65" s="155"/>
      <c r="E65" s="121"/>
      <c r="F65" s="97">
        <f t="shared" si="3"/>
        <v>0</v>
      </c>
      <c r="G65" s="158"/>
      <c r="H65" s="139" t="s">
        <v>1100</v>
      </c>
      <c r="I65" s="128" t="str">
        <f>VLOOKUP(H65,Presupuesto!$B$11:$C$565,2,0)</f>
        <v>BECAS DE EQUIDAD</v>
      </c>
      <c r="J65" s="98" t="str">
        <f t="shared" si="4"/>
        <v>Posgrado</v>
      </c>
      <c r="K65" s="98" t="s">
        <v>412</v>
      </c>
      <c r="L65" s="98"/>
    </row>
    <row r="66" spans="3:12" x14ac:dyDescent="0.25">
      <c r="C66" s="138"/>
      <c r="D66" s="155"/>
      <c r="E66" s="121"/>
      <c r="F66" s="97">
        <f t="shared" si="3"/>
        <v>0</v>
      </c>
      <c r="G66" s="158"/>
      <c r="H66" s="139" t="s">
        <v>1102</v>
      </c>
      <c r="I66" s="128" t="str">
        <f>VLOOKUP(H66,Presupuesto!$B$11:$C$565,2,0)</f>
        <v>PREMIOS AL INVESTIGADOR</v>
      </c>
      <c r="J66" s="98" t="str">
        <f t="shared" si="4"/>
        <v>Posgrado</v>
      </c>
      <c r="K66" s="98" t="s">
        <v>412</v>
      </c>
      <c r="L66" s="98"/>
    </row>
    <row r="67" spans="3:12" x14ac:dyDescent="0.25">
      <c r="C67" s="138"/>
      <c r="D67" s="155"/>
      <c r="E67" s="121"/>
      <c r="F67" s="97">
        <f t="shared" si="3"/>
        <v>0</v>
      </c>
      <c r="G67" s="158"/>
      <c r="H67" s="139" t="s">
        <v>1104</v>
      </c>
      <c r="I67" s="128" t="str">
        <f>VLOOKUP(H67,Presupuesto!$B$11:$C$565,2,0)</f>
        <v>BECAS DE INV. PARA ESTUDIANTES DE POSTGRADO</v>
      </c>
      <c r="J67" s="98" t="str">
        <f t="shared" si="4"/>
        <v>Posgrado</v>
      </c>
      <c r="K67" s="98" t="s">
        <v>412</v>
      </c>
      <c r="L67" s="98"/>
    </row>
    <row r="68" spans="3:12" x14ac:dyDescent="0.25">
      <c r="C68" s="138"/>
      <c r="D68" s="155"/>
      <c r="E68" s="121"/>
      <c r="F68" s="97">
        <f t="shared" si="3"/>
        <v>0</v>
      </c>
      <c r="G68" s="158"/>
      <c r="H68" s="139" t="s">
        <v>1106</v>
      </c>
      <c r="I68" s="128" t="str">
        <f>VLOOKUP(H68,Presupuesto!$B$11:$C$565,2,0)</f>
        <v>Becas Especiales de Investigación</v>
      </c>
      <c r="J68" s="98" t="str">
        <f t="shared" si="4"/>
        <v>Posgrado</v>
      </c>
      <c r="K68" s="98" t="s">
        <v>412</v>
      </c>
      <c r="L68" s="98"/>
    </row>
    <row r="69" spans="3:12" ht="15.75" thickBot="1" x14ac:dyDescent="0.3">
      <c r="C69" s="144"/>
      <c r="D69" s="220"/>
      <c r="E69" s="103"/>
      <c r="F69" s="105">
        <f t="shared" si="3"/>
        <v>0</v>
      </c>
      <c r="G69" s="159"/>
      <c r="H69" s="145"/>
      <c r="I69" s="130" t="e">
        <f>VLOOKUP(H69,Presupuesto!$B$11:$C$565,2,0)</f>
        <v>#N/A</v>
      </c>
      <c r="J69" s="106" t="str">
        <f t="shared" si="4"/>
        <v>Posgrado</v>
      </c>
      <c r="K69" s="122" t="s">
        <v>394</v>
      </c>
      <c r="L69" s="122"/>
    </row>
    <row r="71" spans="3:12" ht="15.75" thickBot="1" x14ac:dyDescent="0.3"/>
    <row r="72" spans="3:12" ht="15.75" thickBot="1" x14ac:dyDescent="0.3">
      <c r="C72" s="154" t="s">
        <v>53</v>
      </c>
      <c r="D72" s="368">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199" t="s">
        <v>392</v>
      </c>
      <c r="D75" s="366"/>
      <c r="E75" s="93"/>
      <c r="F75" s="93"/>
      <c r="G75" s="93"/>
      <c r="H75" s="76"/>
      <c r="I75" s="76"/>
      <c r="J75" s="76"/>
      <c r="K75" s="112"/>
    </row>
    <row r="76" spans="3:12" ht="18.75" x14ac:dyDescent="0.25">
      <c r="C76" s="208" t="e">
        <f>IFERROR(VLOOKUP(D75,'1. Desarrollo e Innov. Curricu.'!$E:$F,2,FALSE),IFERROR(VLOOKUP(D75,'10. Posgrado'!$E:$F,2,FALSE),IFERROR(VLOOKUP(D75,'3.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Posgrado'!#REF!,2,FALSE),IFERROR(VLOOKUP(D75,'17. Gestión TIC'!$E:$F,2,FALSE),IFERROR(VLOOKUP(D75,'16. Desa. del Sistema Educ.Sup.'!$E:$F,2,FALSE),IFERROR(VLOOKUP(D75,'9. Cultura de Inno. Insti...'!$E:$F,2,FALSE),VLOOKUP(D75,'7. Lo Esencial de la Reforma U.'!$E:$F,2,0)))))))))))))))))</f>
        <v>#N/A</v>
      </c>
      <c r="D76" s="31"/>
      <c r="E76" s="93"/>
      <c r="F76" s="93"/>
      <c r="G76" s="93"/>
      <c r="H76" s="76"/>
      <c r="I76" s="76"/>
      <c r="J76" s="76"/>
      <c r="K76" s="112"/>
    </row>
    <row r="77" spans="3:12" ht="15.75" thickBot="1" x14ac:dyDescent="0.3">
      <c r="F77" s="93"/>
      <c r="G77" s="76"/>
      <c r="H77" s="76"/>
      <c r="I77" s="76"/>
    </row>
    <row r="78" spans="3:12" ht="30.75" thickBot="1" x14ac:dyDescent="0.3">
      <c r="C78" s="127" t="s">
        <v>44</v>
      </c>
      <c r="D78" s="132" t="s">
        <v>55</v>
      </c>
      <c r="E78" s="134" t="s">
        <v>57</v>
      </c>
      <c r="F78" s="133" t="s">
        <v>27</v>
      </c>
      <c r="G78" s="131" t="s">
        <v>131</v>
      </c>
      <c r="H78" s="134" t="s">
        <v>46</v>
      </c>
      <c r="I78" s="131" t="s">
        <v>132</v>
      </c>
      <c r="J78" s="131" t="s">
        <v>410</v>
      </c>
      <c r="K78" s="131" t="s">
        <v>411</v>
      </c>
      <c r="L78" s="131" t="s">
        <v>465</v>
      </c>
    </row>
    <row r="79" spans="3:12" x14ac:dyDescent="0.25">
      <c r="C79" s="138"/>
      <c r="D79" s="155"/>
      <c r="E79" s="114"/>
      <c r="F79" s="97">
        <f t="shared" ref="F79:F100" si="5">D79*E79</f>
        <v>0</v>
      </c>
      <c r="G79" s="158"/>
      <c r="H79" s="139" t="s">
        <v>1066</v>
      </c>
      <c r="I79" s="128" t="str">
        <f>VLOOKUP(H79,Presupuesto!$B$11:$C$565,2,0)</f>
        <v>BECAS</v>
      </c>
      <c r="J79" s="216" t="s">
        <v>1446</v>
      </c>
      <c r="K79" s="98" t="s">
        <v>394</v>
      </c>
      <c r="L79" s="98"/>
    </row>
    <row r="80" spans="3:12" x14ac:dyDescent="0.25">
      <c r="C80" s="138"/>
      <c r="D80" s="155"/>
      <c r="E80" s="121"/>
      <c r="F80" s="97">
        <f t="shared" si="5"/>
        <v>0</v>
      </c>
      <c r="G80" s="158"/>
      <c r="H80" s="139" t="s">
        <v>1068</v>
      </c>
      <c r="I80" s="128" t="str">
        <f>VLOOKUP(H80,Presupuesto!$B$11:$C$565,2,0)</f>
        <v>BECAS ESTUDIANTES DE PREGRADO (PLAN REFORMA)</v>
      </c>
      <c r="J80" s="98" t="str">
        <f>$J$79</f>
        <v>Posgrado</v>
      </c>
      <c r="K80" s="98" t="s">
        <v>412</v>
      </c>
      <c r="L80" s="98"/>
    </row>
    <row r="81" spans="3:12" x14ac:dyDescent="0.25">
      <c r="C81" s="138"/>
      <c r="D81" s="155"/>
      <c r="E81" s="121"/>
      <c r="F81" s="97">
        <f t="shared" si="5"/>
        <v>0</v>
      </c>
      <c r="G81" s="158"/>
      <c r="H81" s="139" t="s">
        <v>1070</v>
      </c>
      <c r="I81" s="128" t="str">
        <f>VLOOKUP(H81,Presupuesto!$B$11:$C$565,2,0)</f>
        <v>BECAS CONVENIO MINISTERIO SALUD -IHSS-UNAH</v>
      </c>
      <c r="J81" s="98" t="str">
        <f t="shared" ref="J81:J100" si="6">$J$79</f>
        <v>Posgrado</v>
      </c>
      <c r="K81" s="98" t="s">
        <v>412</v>
      </c>
      <c r="L81" s="98"/>
    </row>
    <row r="82" spans="3:12" x14ac:dyDescent="0.25">
      <c r="C82" s="138"/>
      <c r="D82" s="155"/>
      <c r="E82" s="121"/>
      <c r="F82" s="97">
        <f t="shared" si="5"/>
        <v>0</v>
      </c>
      <c r="G82" s="158"/>
      <c r="H82" s="139" t="s">
        <v>1072</v>
      </c>
      <c r="I82" s="128" t="str">
        <f>VLOOKUP(H82,Presupuesto!$B$11:$C$565,2,0)</f>
        <v>BECAS DE ACTUALIZACION Y CAPACITACION DOCENTE</v>
      </c>
      <c r="J82" s="98" t="str">
        <f t="shared" si="6"/>
        <v>Posgrado</v>
      </c>
      <c r="K82" s="98" t="s">
        <v>412</v>
      </c>
      <c r="L82" s="98"/>
    </row>
    <row r="83" spans="3:12" x14ac:dyDescent="0.25">
      <c r="C83" s="138"/>
      <c r="D83" s="155"/>
      <c r="E83" s="121"/>
      <c r="F83" s="97">
        <f t="shared" si="5"/>
        <v>0</v>
      </c>
      <c r="G83" s="158"/>
      <c r="H83" s="139" t="s">
        <v>1074</v>
      </c>
      <c r="I83" s="128" t="str">
        <f>VLOOKUP(H83,Presupuesto!$B$11:$C$565,2,0)</f>
        <v>BECAS EXCELENCIA ACADEMICA</v>
      </c>
      <c r="J83" s="98" t="str">
        <f t="shared" si="6"/>
        <v>Posgrado</v>
      </c>
      <c r="K83" s="98" t="s">
        <v>412</v>
      </c>
      <c r="L83" s="98"/>
    </row>
    <row r="84" spans="3:12" x14ac:dyDescent="0.25">
      <c r="C84" s="138"/>
      <c r="D84" s="155"/>
      <c r="E84" s="121"/>
      <c r="F84" s="97">
        <f t="shared" si="5"/>
        <v>0</v>
      </c>
      <c r="G84" s="158"/>
      <c r="H84" s="139" t="s">
        <v>1076</v>
      </c>
      <c r="I84" s="128" t="str">
        <f>VLOOKUP(H84,Presupuesto!$B$11:$C$565,2,0)</f>
        <v>BECAS PARA HIJOS DE LOS TRABAJADORES</v>
      </c>
      <c r="J84" s="98" t="str">
        <f t="shared" si="6"/>
        <v>Posgrado</v>
      </c>
      <c r="K84" s="98" t="s">
        <v>401</v>
      </c>
      <c r="L84" s="98"/>
    </row>
    <row r="85" spans="3:12" x14ac:dyDescent="0.25">
      <c r="C85" s="138"/>
      <c r="D85" s="155"/>
      <c r="E85" s="121"/>
      <c r="F85" s="97">
        <f t="shared" si="5"/>
        <v>0</v>
      </c>
      <c r="G85" s="158"/>
      <c r="H85" s="139" t="s">
        <v>1078</v>
      </c>
      <c r="I85" s="128" t="str">
        <f>VLOOKUP(H85,Presupuesto!$B$11:$C$565,2,0)</f>
        <v>BECAS POST GRADO ECONOMIA</v>
      </c>
      <c r="J85" s="98" t="str">
        <f t="shared" si="6"/>
        <v>Posgrado</v>
      </c>
      <c r="K85" s="98" t="s">
        <v>412</v>
      </c>
      <c r="L85" s="98"/>
    </row>
    <row r="86" spans="3:12" x14ac:dyDescent="0.25">
      <c r="C86" s="138"/>
      <c r="D86" s="155"/>
      <c r="E86" s="121"/>
      <c r="F86" s="97">
        <f t="shared" si="5"/>
        <v>0</v>
      </c>
      <c r="G86" s="158"/>
      <c r="H86" s="139" t="s">
        <v>1080</v>
      </c>
      <c r="I86" s="128" t="str">
        <f>VLOOKUP(H86,Presupuesto!$B$11:$C$565,2,0)</f>
        <v>BECAS POST-GRADO DE TRABAJO SOCIAL</v>
      </c>
      <c r="J86" s="98" t="str">
        <f t="shared" si="6"/>
        <v>Posgrado</v>
      </c>
      <c r="K86" s="98" t="s">
        <v>412</v>
      </c>
      <c r="L86" s="98"/>
    </row>
    <row r="87" spans="3:12" x14ac:dyDescent="0.25">
      <c r="C87" s="138"/>
      <c r="D87" s="155"/>
      <c r="E87" s="121"/>
      <c r="F87" s="97">
        <f t="shared" si="5"/>
        <v>0</v>
      </c>
      <c r="G87" s="158"/>
      <c r="H87" s="139" t="s">
        <v>1082</v>
      </c>
      <c r="I87" s="128" t="str">
        <f>VLOOKUP(H87,Presupuesto!$B$11:$C$565,2,0)</f>
        <v>BECAS PROFESIONALIZANTES DOCENTE (PLAN DE REFORMA)</v>
      </c>
      <c r="J87" s="98" t="str">
        <f t="shared" si="6"/>
        <v>Posgrado</v>
      </c>
      <c r="K87" s="98" t="s">
        <v>412</v>
      </c>
      <c r="L87" s="98"/>
    </row>
    <row r="88" spans="3:12" x14ac:dyDescent="0.25">
      <c r="C88" s="138"/>
      <c r="D88" s="155"/>
      <c r="E88" s="121"/>
      <c r="F88" s="97">
        <f t="shared" si="5"/>
        <v>0</v>
      </c>
      <c r="G88" s="158"/>
      <c r="H88" s="139" t="s">
        <v>1084</v>
      </c>
      <c r="I88" s="128" t="str">
        <f>VLOOKUP(H88,Presupuesto!$B$11:$C$565,2,0)</f>
        <v>PRESTAMOS A ESTUDIANTES</v>
      </c>
      <c r="J88" s="98" t="str">
        <f t="shared" si="6"/>
        <v>Posgrado</v>
      </c>
      <c r="K88" s="98" t="s">
        <v>412</v>
      </c>
      <c r="L88" s="98"/>
    </row>
    <row r="89" spans="3:12" x14ac:dyDescent="0.25">
      <c r="C89" s="138"/>
      <c r="D89" s="155"/>
      <c r="E89" s="121"/>
      <c r="F89" s="97">
        <f t="shared" si="5"/>
        <v>0</v>
      </c>
      <c r="G89" s="158"/>
      <c r="H89" s="139" t="s">
        <v>1086</v>
      </c>
      <c r="I89" s="128" t="str">
        <f>VLOOKUP(H89,Presupuesto!$B$11:$C$565,2,0)</f>
        <v>BECAS TALLERES EMPLEADOS A ESTUDIANTES</v>
      </c>
      <c r="J89" s="98" t="str">
        <f t="shared" si="6"/>
        <v>Posgrado</v>
      </c>
      <c r="K89" s="98" t="s">
        <v>412</v>
      </c>
      <c r="L89" s="98"/>
    </row>
    <row r="90" spans="3:12" x14ac:dyDescent="0.25">
      <c r="C90" s="138"/>
      <c r="D90" s="155"/>
      <c r="E90" s="121"/>
      <c r="F90" s="97">
        <f t="shared" si="5"/>
        <v>0</v>
      </c>
      <c r="G90" s="158"/>
      <c r="H90" s="139" t="s">
        <v>1088</v>
      </c>
      <c r="I90" s="128" t="str">
        <f>VLOOKUP(H90,Presupuesto!$B$11:$C$565,2,0)</f>
        <v>BECAS EXTERNAS DE INVESTIGACION</v>
      </c>
      <c r="J90" s="98" t="str">
        <f t="shared" si="6"/>
        <v>Posgrado</v>
      </c>
      <c r="K90" s="98" t="s">
        <v>412</v>
      </c>
      <c r="L90" s="98"/>
    </row>
    <row r="91" spans="3:12" x14ac:dyDescent="0.25">
      <c r="C91" s="138"/>
      <c r="D91" s="155"/>
      <c r="E91" s="121"/>
      <c r="F91" s="97">
        <f t="shared" si="5"/>
        <v>0</v>
      </c>
      <c r="G91" s="158"/>
      <c r="H91" s="139" t="s">
        <v>1090</v>
      </c>
      <c r="I91" s="128" t="str">
        <f>VLOOKUP(H91,Presupuesto!$B$11:$C$565,2,0)</f>
        <v>BECAS SUSTANTIVAS DE INVESTIGACIÓN</v>
      </c>
      <c r="J91" s="98" t="str">
        <f t="shared" si="6"/>
        <v>Posgrado</v>
      </c>
      <c r="K91" s="98" t="s">
        <v>412</v>
      </c>
      <c r="L91" s="98"/>
    </row>
    <row r="92" spans="3:12" x14ac:dyDescent="0.25">
      <c r="C92" s="138"/>
      <c r="D92" s="155"/>
      <c r="E92" s="121"/>
      <c r="F92" s="97">
        <f t="shared" si="5"/>
        <v>0</v>
      </c>
      <c r="G92" s="158"/>
      <c r="H92" s="139" t="s">
        <v>1092</v>
      </c>
      <c r="I92" s="128" t="str">
        <f>VLOOKUP(H92,Presupuesto!$B$11:$C$565,2,0)</f>
        <v>BECAS DE INVEST, PARA ESTUD. DE PREGRADO</v>
      </c>
      <c r="J92" s="98" t="str">
        <f t="shared" si="6"/>
        <v>Posgrado</v>
      </c>
      <c r="K92" s="98" t="s">
        <v>412</v>
      </c>
      <c r="L92" s="98"/>
    </row>
    <row r="93" spans="3:12" x14ac:dyDescent="0.25">
      <c r="C93" s="138"/>
      <c r="D93" s="155"/>
      <c r="E93" s="121"/>
      <c r="F93" s="97">
        <f t="shared" si="5"/>
        <v>0</v>
      </c>
      <c r="G93" s="158"/>
      <c r="H93" s="139" t="s">
        <v>1094</v>
      </c>
      <c r="I93" s="128" t="str">
        <f>VLOOKUP(H93,Presupuesto!$B$11:$C$565,2,0)</f>
        <v>BECAS DE INVEST. PARA DOC.DE POST-GRADO</v>
      </c>
      <c r="J93" s="98" t="str">
        <f t="shared" si="6"/>
        <v>Posgrado</v>
      </c>
      <c r="K93" s="98" t="s">
        <v>412</v>
      </c>
      <c r="L93" s="98"/>
    </row>
    <row r="94" spans="3:12" x14ac:dyDescent="0.25">
      <c r="C94" s="138"/>
      <c r="D94" s="155"/>
      <c r="E94" s="121"/>
      <c r="F94" s="97">
        <f t="shared" si="5"/>
        <v>0</v>
      </c>
      <c r="G94" s="158"/>
      <c r="H94" s="139" t="s">
        <v>1096</v>
      </c>
      <c r="I94" s="128" t="str">
        <f>VLOOKUP(H94,Presupuesto!$B$11:$C$565,2,0)</f>
        <v>BECAS BÁSICAS DE INVESTIGACIÓN</v>
      </c>
      <c r="J94" s="98" t="str">
        <f t="shared" si="6"/>
        <v>Posgrado</v>
      </c>
      <c r="K94" s="98" t="s">
        <v>412</v>
      </c>
      <c r="L94" s="98"/>
    </row>
    <row r="95" spans="3:12" x14ac:dyDescent="0.25">
      <c r="C95" s="138"/>
      <c r="D95" s="155"/>
      <c r="E95" s="121"/>
      <c r="F95" s="97">
        <f t="shared" si="5"/>
        <v>0</v>
      </c>
      <c r="G95" s="158"/>
      <c r="H95" s="139" t="s">
        <v>1098</v>
      </c>
      <c r="I95" s="128" t="str">
        <f>VLOOKUP(H95,Presupuesto!$B$11:$C$565,2,0)</f>
        <v>BECAS RELEVO GENERACIONAL</v>
      </c>
      <c r="J95" s="98" t="str">
        <f t="shared" si="6"/>
        <v>Posgrado</v>
      </c>
      <c r="K95" s="98" t="s">
        <v>412</v>
      </c>
      <c r="L95" s="98"/>
    </row>
    <row r="96" spans="3:12" x14ac:dyDescent="0.25">
      <c r="C96" s="138"/>
      <c r="D96" s="155"/>
      <c r="E96" s="121"/>
      <c r="F96" s="97">
        <f t="shared" si="5"/>
        <v>0</v>
      </c>
      <c r="G96" s="158"/>
      <c r="H96" s="139" t="s">
        <v>1100</v>
      </c>
      <c r="I96" s="128" t="str">
        <f>VLOOKUP(H96,Presupuesto!$B$11:$C$565,2,0)</f>
        <v>BECAS DE EQUIDAD</v>
      </c>
      <c r="J96" s="98" t="str">
        <f t="shared" si="6"/>
        <v>Posgrado</v>
      </c>
      <c r="K96" s="98" t="s">
        <v>412</v>
      </c>
      <c r="L96" s="98"/>
    </row>
    <row r="97" spans="3:12" x14ac:dyDescent="0.25">
      <c r="C97" s="138"/>
      <c r="D97" s="155"/>
      <c r="E97" s="121"/>
      <c r="F97" s="97">
        <f t="shared" si="5"/>
        <v>0</v>
      </c>
      <c r="G97" s="158"/>
      <c r="H97" s="139" t="s">
        <v>1102</v>
      </c>
      <c r="I97" s="128" t="str">
        <f>VLOOKUP(H97,Presupuesto!$B$11:$C$565,2,0)</f>
        <v>PREMIOS AL INVESTIGADOR</v>
      </c>
      <c r="J97" s="98" t="str">
        <f t="shared" si="6"/>
        <v>Posgrado</v>
      </c>
      <c r="K97" s="98" t="s">
        <v>412</v>
      </c>
      <c r="L97" s="98"/>
    </row>
    <row r="98" spans="3:12" x14ac:dyDescent="0.25">
      <c r="C98" s="138"/>
      <c r="D98" s="155"/>
      <c r="E98" s="121"/>
      <c r="F98" s="97">
        <f t="shared" si="5"/>
        <v>0</v>
      </c>
      <c r="G98" s="158"/>
      <c r="H98" s="139" t="s">
        <v>1104</v>
      </c>
      <c r="I98" s="128" t="str">
        <f>VLOOKUP(H98,Presupuesto!$B$11:$C$565,2,0)</f>
        <v>BECAS DE INV. PARA ESTUDIANTES DE POSTGRADO</v>
      </c>
      <c r="J98" s="98" t="str">
        <f t="shared" si="6"/>
        <v>Posgrado</v>
      </c>
      <c r="K98" s="98" t="s">
        <v>412</v>
      </c>
      <c r="L98" s="98"/>
    </row>
    <row r="99" spans="3:12" x14ac:dyDescent="0.25">
      <c r="C99" s="138"/>
      <c r="D99" s="155"/>
      <c r="E99" s="121"/>
      <c r="F99" s="97">
        <f t="shared" si="5"/>
        <v>0</v>
      </c>
      <c r="G99" s="158"/>
      <c r="H99" s="139" t="s">
        <v>1106</v>
      </c>
      <c r="I99" s="128" t="str">
        <f>VLOOKUP(H99,Presupuesto!$B$11:$C$565,2,0)</f>
        <v>Becas Especiales de Investigación</v>
      </c>
      <c r="J99" s="98" t="str">
        <f t="shared" si="6"/>
        <v>Posgrado</v>
      </c>
      <c r="K99" s="98" t="s">
        <v>412</v>
      </c>
      <c r="L99" s="98"/>
    </row>
    <row r="100" spans="3:12" ht="15.75" thickBot="1" x14ac:dyDescent="0.3">
      <c r="C100" s="144"/>
      <c r="D100" s="220"/>
      <c r="E100" s="103"/>
      <c r="F100" s="105">
        <f t="shared" si="5"/>
        <v>0</v>
      </c>
      <c r="G100" s="159"/>
      <c r="H100" s="145"/>
      <c r="I100" s="130" t="e">
        <f>VLOOKUP(H100,Presupuesto!$B$11:$C$565,2,0)</f>
        <v>#N/A</v>
      </c>
      <c r="J100" s="106" t="str">
        <f t="shared" si="6"/>
        <v>Posgrado</v>
      </c>
      <c r="K100" s="122" t="s">
        <v>394</v>
      </c>
      <c r="L100" s="122"/>
    </row>
    <row r="102" spans="3:12" ht="15.75" thickBot="1" x14ac:dyDescent="0.3"/>
    <row r="103" spans="3:12" ht="15.75" thickBot="1" x14ac:dyDescent="0.3">
      <c r="C103" s="154" t="s">
        <v>53</v>
      </c>
      <c r="D103" s="368">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199" t="s">
        <v>392</v>
      </c>
      <c r="D106" s="366"/>
      <c r="E106" s="93"/>
      <c r="F106" s="93"/>
      <c r="G106" s="93"/>
      <c r="H106" s="76"/>
      <c r="I106" s="76"/>
      <c r="J106" s="76"/>
      <c r="K106" s="112"/>
    </row>
    <row r="107" spans="3:12" ht="18.75" x14ac:dyDescent="0.25">
      <c r="C107" s="208" t="e">
        <f>IFERROR(VLOOKUP(D106,'1. Desarrollo e Innov. Curricu.'!$E:$F,2,FALSE),IFERROR(VLOOKUP(D106,'10. Posgrado'!$E:$F,2,FALSE),IFERROR(VLOOKUP(D106,'3.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Posgrado'!#REF!,2,FALSE),IFERROR(VLOOKUP(D106,'17.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ht="15.75" thickBot="1" x14ac:dyDescent="0.3">
      <c r="F108" s="93"/>
      <c r="G108" s="76"/>
      <c r="H108" s="76"/>
      <c r="I108" s="76"/>
    </row>
    <row r="109" spans="3:12" ht="30.75" thickBot="1" x14ac:dyDescent="0.3">
      <c r="C109" s="127" t="s">
        <v>44</v>
      </c>
      <c r="D109" s="132" t="s">
        <v>55</v>
      </c>
      <c r="E109" s="134" t="s">
        <v>57</v>
      </c>
      <c r="F109" s="133" t="s">
        <v>27</v>
      </c>
      <c r="G109" s="131" t="s">
        <v>131</v>
      </c>
      <c r="H109" s="134" t="s">
        <v>46</v>
      </c>
      <c r="I109" s="131" t="s">
        <v>132</v>
      </c>
      <c r="J109" s="131" t="s">
        <v>410</v>
      </c>
      <c r="K109" s="131" t="s">
        <v>411</v>
      </c>
      <c r="L109" s="131" t="s">
        <v>465</v>
      </c>
    </row>
    <row r="110" spans="3:12" x14ac:dyDescent="0.25">
      <c r="C110" s="138"/>
      <c r="D110" s="155"/>
      <c r="E110" s="114"/>
      <c r="F110" s="97">
        <f t="shared" ref="F110:F131" si="7">D110*E110</f>
        <v>0</v>
      </c>
      <c r="G110" s="158"/>
      <c r="H110" s="139" t="s">
        <v>1066</v>
      </c>
      <c r="I110" s="128" t="str">
        <f>VLOOKUP(H110,Presupuesto!$B$11:$C$565,2,0)</f>
        <v>BECAS</v>
      </c>
      <c r="J110" s="216" t="s">
        <v>1446</v>
      </c>
      <c r="K110" s="98" t="s">
        <v>394</v>
      </c>
      <c r="L110" s="98"/>
    </row>
    <row r="111" spans="3:12" x14ac:dyDescent="0.25">
      <c r="C111" s="138"/>
      <c r="D111" s="155"/>
      <c r="E111" s="121"/>
      <c r="F111" s="97">
        <f t="shared" si="7"/>
        <v>0</v>
      </c>
      <c r="G111" s="158"/>
      <c r="H111" s="139" t="s">
        <v>1068</v>
      </c>
      <c r="I111" s="128" t="str">
        <f>VLOOKUP(H111,Presupuesto!$B$11:$C$565,2,0)</f>
        <v>BECAS ESTUDIANTES DE PREGRADO (PLAN REFORMA)</v>
      </c>
      <c r="J111" s="98" t="str">
        <f>$J$110</f>
        <v>Posgrado</v>
      </c>
      <c r="K111" s="98" t="s">
        <v>412</v>
      </c>
      <c r="L111" s="98"/>
    </row>
    <row r="112" spans="3:12" x14ac:dyDescent="0.25">
      <c r="C112" s="138"/>
      <c r="D112" s="155"/>
      <c r="E112" s="121"/>
      <c r="F112" s="97">
        <f t="shared" si="7"/>
        <v>0</v>
      </c>
      <c r="G112" s="158"/>
      <c r="H112" s="139" t="s">
        <v>1070</v>
      </c>
      <c r="I112" s="128" t="str">
        <f>VLOOKUP(H112,Presupuesto!$B$11:$C$565,2,0)</f>
        <v>BECAS CONVENIO MINISTERIO SALUD -IHSS-UNAH</v>
      </c>
      <c r="J112" s="98" t="str">
        <f t="shared" ref="J112:J131" si="8">$J$110</f>
        <v>Posgrado</v>
      </c>
      <c r="K112" s="98" t="s">
        <v>412</v>
      </c>
      <c r="L112" s="98"/>
    </row>
    <row r="113" spans="3:12" x14ac:dyDescent="0.25">
      <c r="C113" s="138"/>
      <c r="D113" s="155"/>
      <c r="E113" s="121"/>
      <c r="F113" s="97">
        <f t="shared" si="7"/>
        <v>0</v>
      </c>
      <c r="G113" s="158"/>
      <c r="H113" s="139" t="s">
        <v>1072</v>
      </c>
      <c r="I113" s="128" t="str">
        <f>VLOOKUP(H113,Presupuesto!$B$11:$C$565,2,0)</f>
        <v>BECAS DE ACTUALIZACION Y CAPACITACION DOCENTE</v>
      </c>
      <c r="J113" s="98" t="str">
        <f t="shared" si="8"/>
        <v>Posgrado</v>
      </c>
      <c r="K113" s="98" t="s">
        <v>412</v>
      </c>
      <c r="L113" s="98"/>
    </row>
    <row r="114" spans="3:12" x14ac:dyDescent="0.25">
      <c r="C114" s="138"/>
      <c r="D114" s="155"/>
      <c r="E114" s="121"/>
      <c r="F114" s="97">
        <f t="shared" si="7"/>
        <v>0</v>
      </c>
      <c r="G114" s="158"/>
      <c r="H114" s="139" t="s">
        <v>1074</v>
      </c>
      <c r="I114" s="128" t="str">
        <f>VLOOKUP(H114,Presupuesto!$B$11:$C$565,2,0)</f>
        <v>BECAS EXCELENCIA ACADEMICA</v>
      </c>
      <c r="J114" s="98" t="str">
        <f t="shared" si="8"/>
        <v>Posgrado</v>
      </c>
      <c r="K114" s="98" t="s">
        <v>412</v>
      </c>
      <c r="L114" s="98"/>
    </row>
    <row r="115" spans="3:12" x14ac:dyDescent="0.25">
      <c r="C115" s="138"/>
      <c r="D115" s="155"/>
      <c r="E115" s="121"/>
      <c r="F115" s="97">
        <f t="shared" si="7"/>
        <v>0</v>
      </c>
      <c r="G115" s="158"/>
      <c r="H115" s="139" t="s">
        <v>1076</v>
      </c>
      <c r="I115" s="128" t="str">
        <f>VLOOKUP(H115,Presupuesto!$B$11:$C$565,2,0)</f>
        <v>BECAS PARA HIJOS DE LOS TRABAJADORES</v>
      </c>
      <c r="J115" s="98" t="str">
        <f t="shared" si="8"/>
        <v>Posgrado</v>
      </c>
      <c r="K115" s="98" t="s">
        <v>401</v>
      </c>
      <c r="L115" s="98"/>
    </row>
    <row r="116" spans="3:12" x14ac:dyDescent="0.25">
      <c r="C116" s="138"/>
      <c r="D116" s="155"/>
      <c r="E116" s="121"/>
      <c r="F116" s="97">
        <f t="shared" si="7"/>
        <v>0</v>
      </c>
      <c r="G116" s="158"/>
      <c r="H116" s="139" t="s">
        <v>1078</v>
      </c>
      <c r="I116" s="128" t="str">
        <f>VLOOKUP(H116,Presupuesto!$B$11:$C$565,2,0)</f>
        <v>BECAS POST GRADO ECONOMIA</v>
      </c>
      <c r="J116" s="98" t="str">
        <f t="shared" si="8"/>
        <v>Posgrado</v>
      </c>
      <c r="K116" s="98" t="s">
        <v>412</v>
      </c>
      <c r="L116" s="98"/>
    </row>
    <row r="117" spans="3:12" x14ac:dyDescent="0.25">
      <c r="C117" s="138"/>
      <c r="D117" s="155"/>
      <c r="E117" s="121"/>
      <c r="F117" s="97">
        <f t="shared" si="7"/>
        <v>0</v>
      </c>
      <c r="G117" s="158"/>
      <c r="H117" s="139" t="s">
        <v>1080</v>
      </c>
      <c r="I117" s="128" t="str">
        <f>VLOOKUP(H117,Presupuesto!$B$11:$C$565,2,0)</f>
        <v>BECAS POST-GRADO DE TRABAJO SOCIAL</v>
      </c>
      <c r="J117" s="98" t="str">
        <f t="shared" si="8"/>
        <v>Posgrado</v>
      </c>
      <c r="K117" s="98" t="s">
        <v>412</v>
      </c>
      <c r="L117" s="98"/>
    </row>
    <row r="118" spans="3:12" x14ac:dyDescent="0.25">
      <c r="C118" s="138"/>
      <c r="D118" s="155"/>
      <c r="E118" s="121"/>
      <c r="F118" s="97">
        <f t="shared" si="7"/>
        <v>0</v>
      </c>
      <c r="G118" s="158"/>
      <c r="H118" s="139" t="s">
        <v>1082</v>
      </c>
      <c r="I118" s="128" t="str">
        <f>VLOOKUP(H118,Presupuesto!$B$11:$C$565,2,0)</f>
        <v>BECAS PROFESIONALIZANTES DOCENTE (PLAN DE REFORMA)</v>
      </c>
      <c r="J118" s="98" t="str">
        <f t="shared" si="8"/>
        <v>Posgrado</v>
      </c>
      <c r="K118" s="98" t="s">
        <v>412</v>
      </c>
      <c r="L118" s="98"/>
    </row>
    <row r="119" spans="3:12" x14ac:dyDescent="0.25">
      <c r="C119" s="138"/>
      <c r="D119" s="155"/>
      <c r="E119" s="121"/>
      <c r="F119" s="97">
        <f t="shared" si="7"/>
        <v>0</v>
      </c>
      <c r="G119" s="158"/>
      <c r="H119" s="139" t="s">
        <v>1084</v>
      </c>
      <c r="I119" s="128" t="str">
        <f>VLOOKUP(H119,Presupuesto!$B$11:$C$565,2,0)</f>
        <v>PRESTAMOS A ESTUDIANTES</v>
      </c>
      <c r="J119" s="98" t="str">
        <f t="shared" si="8"/>
        <v>Posgrado</v>
      </c>
      <c r="K119" s="98" t="s">
        <v>412</v>
      </c>
      <c r="L119" s="98"/>
    </row>
    <row r="120" spans="3:12" x14ac:dyDescent="0.25">
      <c r="C120" s="138"/>
      <c r="D120" s="155"/>
      <c r="E120" s="121"/>
      <c r="F120" s="97">
        <f t="shared" si="7"/>
        <v>0</v>
      </c>
      <c r="G120" s="158"/>
      <c r="H120" s="139" t="s">
        <v>1086</v>
      </c>
      <c r="I120" s="128" t="str">
        <f>VLOOKUP(H120,Presupuesto!$B$11:$C$565,2,0)</f>
        <v>BECAS TALLERES EMPLEADOS A ESTUDIANTES</v>
      </c>
      <c r="J120" s="98" t="str">
        <f t="shared" si="8"/>
        <v>Posgrado</v>
      </c>
      <c r="K120" s="98" t="s">
        <v>412</v>
      </c>
      <c r="L120" s="98"/>
    </row>
    <row r="121" spans="3:12" x14ac:dyDescent="0.25">
      <c r="C121" s="138"/>
      <c r="D121" s="155"/>
      <c r="E121" s="121"/>
      <c r="F121" s="97">
        <f t="shared" si="7"/>
        <v>0</v>
      </c>
      <c r="G121" s="158"/>
      <c r="H121" s="139" t="s">
        <v>1088</v>
      </c>
      <c r="I121" s="128" t="str">
        <f>VLOOKUP(H121,Presupuesto!$B$11:$C$565,2,0)</f>
        <v>BECAS EXTERNAS DE INVESTIGACION</v>
      </c>
      <c r="J121" s="98" t="str">
        <f t="shared" si="8"/>
        <v>Posgrado</v>
      </c>
      <c r="K121" s="98" t="s">
        <v>412</v>
      </c>
      <c r="L121" s="98"/>
    </row>
    <row r="122" spans="3:12" x14ac:dyDescent="0.25">
      <c r="C122" s="138"/>
      <c r="D122" s="155"/>
      <c r="E122" s="121"/>
      <c r="F122" s="97">
        <f t="shared" si="7"/>
        <v>0</v>
      </c>
      <c r="G122" s="158"/>
      <c r="H122" s="139" t="s">
        <v>1090</v>
      </c>
      <c r="I122" s="128" t="str">
        <f>VLOOKUP(H122,Presupuesto!$B$11:$C$565,2,0)</f>
        <v>BECAS SUSTANTIVAS DE INVESTIGACIÓN</v>
      </c>
      <c r="J122" s="98" t="str">
        <f t="shared" si="8"/>
        <v>Posgrado</v>
      </c>
      <c r="K122" s="98" t="s">
        <v>412</v>
      </c>
      <c r="L122" s="98"/>
    </row>
    <row r="123" spans="3:12" x14ac:dyDescent="0.25">
      <c r="C123" s="138"/>
      <c r="D123" s="155"/>
      <c r="E123" s="121"/>
      <c r="F123" s="97">
        <f t="shared" si="7"/>
        <v>0</v>
      </c>
      <c r="G123" s="158"/>
      <c r="H123" s="139" t="s">
        <v>1092</v>
      </c>
      <c r="I123" s="128" t="str">
        <f>VLOOKUP(H123,Presupuesto!$B$11:$C$565,2,0)</f>
        <v>BECAS DE INVEST, PARA ESTUD. DE PREGRADO</v>
      </c>
      <c r="J123" s="98" t="str">
        <f t="shared" si="8"/>
        <v>Posgrado</v>
      </c>
      <c r="K123" s="98" t="s">
        <v>412</v>
      </c>
      <c r="L123" s="98"/>
    </row>
    <row r="124" spans="3:12" x14ac:dyDescent="0.25">
      <c r="C124" s="138"/>
      <c r="D124" s="155"/>
      <c r="E124" s="121"/>
      <c r="F124" s="97">
        <f t="shared" si="7"/>
        <v>0</v>
      </c>
      <c r="G124" s="158"/>
      <c r="H124" s="139" t="s">
        <v>1094</v>
      </c>
      <c r="I124" s="128" t="str">
        <f>VLOOKUP(H124,Presupuesto!$B$11:$C$565,2,0)</f>
        <v>BECAS DE INVEST. PARA DOC.DE POST-GRADO</v>
      </c>
      <c r="J124" s="98" t="str">
        <f t="shared" si="8"/>
        <v>Posgrado</v>
      </c>
      <c r="K124" s="98" t="s">
        <v>412</v>
      </c>
      <c r="L124" s="98"/>
    </row>
    <row r="125" spans="3:12" x14ac:dyDescent="0.25">
      <c r="C125" s="138"/>
      <c r="D125" s="155"/>
      <c r="E125" s="121"/>
      <c r="F125" s="97">
        <f t="shared" si="7"/>
        <v>0</v>
      </c>
      <c r="G125" s="158"/>
      <c r="H125" s="139" t="s">
        <v>1096</v>
      </c>
      <c r="I125" s="128" t="str">
        <f>VLOOKUP(H125,Presupuesto!$B$11:$C$565,2,0)</f>
        <v>BECAS BÁSICAS DE INVESTIGACIÓN</v>
      </c>
      <c r="J125" s="98" t="str">
        <f t="shared" si="8"/>
        <v>Posgrado</v>
      </c>
      <c r="K125" s="98" t="s">
        <v>412</v>
      </c>
      <c r="L125" s="98"/>
    </row>
    <row r="126" spans="3:12" x14ac:dyDescent="0.25">
      <c r="C126" s="138"/>
      <c r="D126" s="155"/>
      <c r="E126" s="121"/>
      <c r="F126" s="97">
        <f t="shared" si="7"/>
        <v>0</v>
      </c>
      <c r="G126" s="158"/>
      <c r="H126" s="139" t="s">
        <v>1098</v>
      </c>
      <c r="I126" s="128" t="str">
        <f>VLOOKUP(H126,Presupuesto!$B$11:$C$565,2,0)</f>
        <v>BECAS RELEVO GENERACIONAL</v>
      </c>
      <c r="J126" s="98" t="str">
        <f t="shared" si="8"/>
        <v>Posgrado</v>
      </c>
      <c r="K126" s="98" t="s">
        <v>412</v>
      </c>
      <c r="L126" s="98"/>
    </row>
    <row r="127" spans="3:12" x14ac:dyDescent="0.25">
      <c r="C127" s="138"/>
      <c r="D127" s="155"/>
      <c r="E127" s="121"/>
      <c r="F127" s="97">
        <f t="shared" si="7"/>
        <v>0</v>
      </c>
      <c r="G127" s="158"/>
      <c r="H127" s="139" t="s">
        <v>1100</v>
      </c>
      <c r="I127" s="128" t="str">
        <f>VLOOKUP(H127,Presupuesto!$B$11:$C$565,2,0)</f>
        <v>BECAS DE EQUIDAD</v>
      </c>
      <c r="J127" s="98" t="str">
        <f t="shared" si="8"/>
        <v>Posgrado</v>
      </c>
      <c r="K127" s="98" t="s">
        <v>412</v>
      </c>
      <c r="L127" s="98"/>
    </row>
    <row r="128" spans="3:12" x14ac:dyDescent="0.25">
      <c r="C128" s="138"/>
      <c r="D128" s="155"/>
      <c r="E128" s="121"/>
      <c r="F128" s="97">
        <f t="shared" si="7"/>
        <v>0</v>
      </c>
      <c r="G128" s="158"/>
      <c r="H128" s="139" t="s">
        <v>1102</v>
      </c>
      <c r="I128" s="128" t="str">
        <f>VLOOKUP(H128,Presupuesto!$B$11:$C$565,2,0)</f>
        <v>PREMIOS AL INVESTIGADOR</v>
      </c>
      <c r="J128" s="98" t="str">
        <f t="shared" si="8"/>
        <v>Posgrado</v>
      </c>
      <c r="K128" s="98" t="s">
        <v>412</v>
      </c>
      <c r="L128" s="98"/>
    </row>
    <row r="129" spans="3:12" x14ac:dyDescent="0.25">
      <c r="C129" s="138"/>
      <c r="D129" s="155"/>
      <c r="E129" s="121"/>
      <c r="F129" s="97">
        <f t="shared" si="7"/>
        <v>0</v>
      </c>
      <c r="G129" s="158"/>
      <c r="H129" s="139" t="s">
        <v>1104</v>
      </c>
      <c r="I129" s="128" t="str">
        <f>VLOOKUP(H129,Presupuesto!$B$11:$C$565,2,0)</f>
        <v>BECAS DE INV. PARA ESTUDIANTES DE POSTGRADO</v>
      </c>
      <c r="J129" s="98" t="str">
        <f t="shared" si="8"/>
        <v>Posgrado</v>
      </c>
      <c r="K129" s="98" t="s">
        <v>412</v>
      </c>
      <c r="L129" s="98"/>
    </row>
    <row r="130" spans="3:12" x14ac:dyDescent="0.25">
      <c r="C130" s="138"/>
      <c r="D130" s="155"/>
      <c r="E130" s="121"/>
      <c r="F130" s="97">
        <f t="shared" si="7"/>
        <v>0</v>
      </c>
      <c r="G130" s="158"/>
      <c r="H130" s="139" t="s">
        <v>1106</v>
      </c>
      <c r="I130" s="128" t="str">
        <f>VLOOKUP(H130,Presupuesto!$B$11:$C$565,2,0)</f>
        <v>Becas Especiales de Investigación</v>
      </c>
      <c r="J130" s="98" t="str">
        <f t="shared" si="8"/>
        <v>Posgrado</v>
      </c>
      <c r="K130" s="98" t="s">
        <v>412</v>
      </c>
      <c r="L130" s="98"/>
    </row>
    <row r="131" spans="3:12" ht="15.75" thickBot="1" x14ac:dyDescent="0.3">
      <c r="C131" s="144"/>
      <c r="D131" s="220"/>
      <c r="E131" s="103"/>
      <c r="F131" s="105">
        <f t="shared" si="7"/>
        <v>0</v>
      </c>
      <c r="G131" s="159"/>
      <c r="H131" s="145"/>
      <c r="I131" s="130" t="e">
        <f>VLOOKUP(H131,Presupuesto!$B$11:$C$565,2,0)</f>
        <v>#N/A</v>
      </c>
      <c r="J131" s="106" t="str">
        <f t="shared" si="8"/>
        <v>Posgrado</v>
      </c>
      <c r="K131" s="122" t="s">
        <v>394</v>
      </c>
      <c r="L131" s="122"/>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3</vt:i4>
      </vt:variant>
    </vt:vector>
  </HeadingPairs>
  <TitlesOfParts>
    <vt:vector size="32"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10. Posgrado</vt:lpstr>
      <vt:lpstr>Programa rediseño</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KARLA FLORES</cp:lastModifiedBy>
  <cp:lastPrinted>2014-04-11T16:36:49Z</cp:lastPrinted>
  <dcterms:created xsi:type="dcterms:W3CDTF">2010-05-02T01:28:32Z</dcterms:created>
  <dcterms:modified xsi:type="dcterms:W3CDTF">2015-10-09T17:32:01Z</dcterms:modified>
</cp:coreProperties>
</file>