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0" windowWidth="11880" windowHeight="3375" tabRatio="767" firstSheet="21"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Referencia" sheetId="51" r:id="rId29"/>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E30" i="38" l="1"/>
  <c r="G65" i="8"/>
  <c r="D10" i="8"/>
  <c r="J68" i="8"/>
  <c r="J128" i="8"/>
  <c r="D70" i="8"/>
  <c r="F128" i="8"/>
  <c r="G128" i="8"/>
  <c r="G68" i="8"/>
  <c r="F68" i="8"/>
  <c r="P15" i="24"/>
  <c r="O18" i="24" l="1"/>
  <c r="P18" i="24"/>
  <c r="O19" i="24"/>
  <c r="P19" i="24"/>
  <c r="O20" i="24"/>
  <c r="P20" i="24"/>
  <c r="O21" i="24"/>
  <c r="P21" i="24"/>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16" i="50"/>
  <c r="P16" i="50"/>
  <c r="O17" i="50"/>
  <c r="P17" i="50"/>
  <c r="O18" i="50"/>
  <c r="P18" i="50"/>
  <c r="O19" i="50"/>
  <c r="P19" i="50"/>
  <c r="O20" i="50"/>
  <c r="P20" i="50"/>
  <c r="O21" i="50"/>
  <c r="P21" i="50"/>
  <c r="O22" i="50"/>
  <c r="P22" i="50"/>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N71" i="50"/>
  <c r="M71" i="50"/>
  <c r="L71" i="50"/>
  <c r="K71" i="50"/>
  <c r="J71" i="50"/>
  <c r="I71" i="50"/>
  <c r="H71" i="50"/>
  <c r="G71" i="50"/>
  <c r="P70" i="50"/>
  <c r="O70" i="50"/>
  <c r="P15" i="50"/>
  <c r="O15" i="50"/>
  <c r="P14" i="50"/>
  <c r="O14" i="50"/>
  <c r="P13" i="50"/>
  <c r="O13" i="50"/>
  <c r="P12" i="50"/>
  <c r="O12" i="50"/>
  <c r="P11" i="50"/>
  <c r="O11" i="50"/>
  <c r="O71" i="50" l="1"/>
  <c r="P71"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3" i="44"/>
  <c r="O13" i="44"/>
  <c r="P12" i="44"/>
  <c r="O12" i="44"/>
  <c r="O9" i="44"/>
  <c r="P9" i="44"/>
  <c r="O10" i="44"/>
  <c r="P10" i="44"/>
  <c r="O11" i="44"/>
  <c r="P11" i="44"/>
  <c r="O14" i="44"/>
  <c r="P14"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O51" i="46"/>
  <c r="P51"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15" i="44"/>
  <c r="P15" i="44"/>
  <c r="O16" i="44"/>
  <c r="P16" i="44"/>
  <c r="O17" i="44"/>
  <c r="P17" i="44"/>
  <c r="O18" i="44"/>
  <c r="P18" i="44"/>
  <c r="O19" i="44"/>
  <c r="P19" i="44"/>
  <c r="P8" i="44"/>
  <c r="O8" i="44"/>
  <c r="P11" i="24"/>
  <c r="P12" i="24"/>
  <c r="P13" i="24"/>
  <c r="P14" i="24"/>
  <c r="O16" i="24"/>
  <c r="P16" i="24"/>
  <c r="O17" i="24"/>
  <c r="P17"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O39" i="24"/>
  <c r="P39" i="24"/>
  <c r="O40" i="24"/>
  <c r="P40" i="24"/>
  <c r="P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G43" i="7"/>
  <c r="J42" i="7"/>
  <c r="G42" i="7"/>
  <c r="J41" i="7"/>
  <c r="G41" i="7"/>
  <c r="J40" i="7"/>
  <c r="G40" i="7"/>
  <c r="J39" i="7"/>
  <c r="G39" i="7"/>
  <c r="J38" i="7"/>
  <c r="G38" i="7"/>
  <c r="J37" i="7"/>
  <c r="G37" i="7"/>
  <c r="J36" i="7"/>
  <c r="G36" i="7"/>
  <c r="D72" i="40" l="1"/>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52" i="46"/>
  <c r="H52" i="46"/>
  <c r="I52" i="46"/>
  <c r="J52" i="46"/>
  <c r="K52" i="46"/>
  <c r="L52" i="46"/>
  <c r="M52" i="46"/>
  <c r="N52" i="46"/>
  <c r="O52" i="46"/>
  <c r="P52"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490" i="8" l="1"/>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8" i="10"/>
  <c r="J25" i="9"/>
  <c r="J24" i="9"/>
  <c r="J23" i="9"/>
  <c r="J22" i="9"/>
  <c r="J21" i="9"/>
  <c r="J20" i="9"/>
  <c r="J19" i="9"/>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8" i="7"/>
  <c r="P43" i="48"/>
  <c r="I13" i="27" s="1"/>
  <c r="O43" i="48"/>
  <c r="N43" i="48"/>
  <c r="M43" i="48"/>
  <c r="L43" i="48"/>
  <c r="K43" i="48"/>
  <c r="J43" i="48"/>
  <c r="I43" i="48"/>
  <c r="H43" i="48"/>
  <c r="G43" i="48"/>
  <c r="K122" i="8" l="1"/>
  <c r="K118" i="8"/>
  <c r="K114" i="8"/>
  <c r="K110" i="8"/>
  <c r="K106" i="8"/>
  <c r="K102" i="8"/>
  <c r="K98" i="8"/>
  <c r="K94" i="8"/>
  <c r="K90" i="8"/>
  <c r="K86" i="8"/>
  <c r="K82" i="8"/>
  <c r="K78"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0" i="44"/>
  <c r="P20" i="44"/>
  <c r="I19" i="27" s="1"/>
  <c r="O27" i="23"/>
  <c r="P27" i="23"/>
  <c r="I9" i="27" s="1"/>
  <c r="O36" i="33"/>
  <c r="P36" i="33"/>
  <c r="I11" i="27" s="1"/>
  <c r="O21" i="31"/>
  <c r="P21" i="31"/>
  <c r="I20" i="27" s="1"/>
  <c r="O41" i="24"/>
  <c r="P41"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41" i="24"/>
  <c r="M41" i="24"/>
  <c r="L41" i="24"/>
  <c r="K41" i="24"/>
  <c r="J41" i="24"/>
  <c r="I41" i="24"/>
  <c r="H41" i="24"/>
  <c r="G41"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0" i="44"/>
  <c r="M20" i="44"/>
  <c r="L20" i="44"/>
  <c r="K20" i="44"/>
  <c r="J20" i="44"/>
  <c r="I20" i="44"/>
  <c r="H20" i="44"/>
  <c r="G20"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D56" i="27"/>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J19" i="7"/>
  <c r="G20" i="7"/>
  <c r="J20" i="7"/>
  <c r="G21" i="7"/>
  <c r="D248" i="38" s="1"/>
  <c r="J21" i="7"/>
  <c r="G22" i="7"/>
  <c r="J22" i="7"/>
  <c r="G23" i="7"/>
  <c r="J23" i="7"/>
  <c r="G24" i="7"/>
  <c r="J24" i="7"/>
  <c r="J26" i="7"/>
  <c r="E225" i="38" l="1"/>
  <c r="AD225" i="38"/>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AE225" i="38" l="1"/>
  <c r="AD223" i="38"/>
  <c r="AE223" i="38" s="1"/>
  <c r="F225" i="38"/>
  <c r="E223" i="38"/>
  <c r="D222" i="38"/>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E222" i="38" l="1"/>
  <c r="F223" i="38"/>
  <c r="J225" i="38"/>
  <c r="H225" i="38"/>
  <c r="F222" i="38"/>
  <c r="J222" i="38" s="1"/>
  <c r="I22" i="27"/>
  <c r="I25" i="27" s="1"/>
  <c r="I27" i="27" s="1"/>
  <c r="Y162" i="38"/>
  <c r="Y149" i="38" s="1"/>
  <c r="Y106" i="38" s="1"/>
  <c r="J243" i="38"/>
  <c r="H243"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H222" i="38" l="1"/>
  <c r="H223" i="38"/>
  <c r="J223" i="38"/>
  <c r="AB64" i="38"/>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5" i="8"/>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<sst xmlns="http://schemas.openxmlformats.org/spreadsheetml/2006/main" count="13669" uniqueCount="1608">
  <si>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</si>
  <si>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</si>
  <si>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</si>
  <si>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</si>
  <si>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</si>
  <si>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</si>
  <si>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</si>
  <si>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</si>
  <si>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</si>
  <si>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</si>
  <si>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</si>
  <si>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</si>
  <si>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</si>
  <si>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</si>
  <si>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</si>
  <si>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</si>
  <si>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</si>
  <si>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</si>
  <si>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</si>
  <si>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</si>
  <si>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</si>
  <si>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</si>
  <si>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</si>
  <si>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</si>
  <si>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</si>
  <si>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</si>
  <si>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</si>
  <si>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</si>
  <si>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</si>
  <si>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</si>
  <si>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</si>
  <si>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</si>
  <si>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</si>
  <si>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</si>
  <si>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</si>
  <si>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</si>
  <si>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</si>
  <si>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</si>
  <si>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</si>
  <si>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</si>
  <si>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</si>
  <si>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</si>
  <si>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</si>
  <si>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</si>
  <si>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</si>
  <si>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</si>
  <si>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</si>
  <si>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</si>
  <si>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</si>
  <si>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</si>
  <si>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</si>
  <si>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</si>
  <si>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</si>
  <si>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</si>
  <si>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</si>
  <si>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</si>
  <si>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</si>
  <si>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</si>
  <si>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</si>
  <si>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</si>
  <si>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</si>
  <si>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</si>
  <si>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</si>
  <si>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</si>
  <si>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</si>
  <si>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</si>
  <si>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</si>
  <si>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</si>
  <si>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</si>
  <si>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</si>
  <si>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</si>
  <si>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</si>
  <si>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</si>
  <si>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</si>
  <si>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</si>
  <si>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</si>
  <si>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</si>
  <si>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</si>
  <si>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</si>
  <si>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</si>
  <si>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</si>
  <si>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</si>
  <si>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</si>
  <si>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</si>
  <si>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</si>
  <si>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</si>
  <si>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</si>
  <si>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</si>
  <si>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</si>
  <si>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</si>
  <si>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</si>
  <si>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</si>
  <si>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</si>
  <si>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</si>
  <si>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</si>
  <si>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</si>
  <si>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</si>
  <si>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</si>
  <si>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</si>
  <si>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</si>
  <si>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</si>
  <si>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</si>
  <si>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</si>
  <si>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</si>
  <si>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</si>
  <si>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</si>
  <si>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</si>
  <si>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</si>
  <si>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</si>
  <si>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</si>
  <si>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</si>
  <si>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</si>
  <si>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</si>
  <si>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</si>
  <si>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</si>
  <si>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</si>
  <si>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</si>
  <si>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</si>
  <si>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</si>
  <si>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</si>
  <si>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</si>
  <si>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</si>
  <si>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</si>
  <si>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</si>
  <si>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</si>
  <si>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</si>
  <si>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</si>
  <si>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</si>
  <si>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</si>
  <si>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</si>
  <si>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</si>
  <si>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</si>
  <si>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</si>
  <si>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</si>
  <si>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</si>
  <si>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</si>
  <si>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</si>
  <si>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</si>
  <si>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</si>
  <si>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</si>
  <si>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</si>
  <si>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</si>
  <si>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</si>
  <si>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</si>
  <si>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</si>
  <si>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</si>
  <si>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</si>
  <si>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</si>
  <si>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</si>
  <si>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</si>
  <si>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</si>
  <si>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</si>
  <si>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</si>
  <si>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</si>
  <si>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</si>
  <si>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</si>
  <si>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</si>
  <si>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</si>
  <si>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</si>
  <si>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</si>
  <si>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</si>
  <si>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</si>
  <si>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</si>
  <si>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</si>
  <si>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</si>
  <si>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</si>
  <si>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</si>
  <si>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</si>
  <si>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</si>
  <si>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</si>
  <si>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</si>
  <si>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</si>
  <si>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</si>
  <si>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</si>
  <si>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</si>
  <si>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</si>
  <si>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</si>
  <si>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</si>
  <si>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</si>
  <si>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</si>
  <si>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</si>
  <si>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</si>
  <si>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</si>
  <si>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</si>
  <si>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</si>
  <si>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</si>
  <si>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</si>
  <si>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</si>
  <si>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</si>
  <si>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</si>
  <si>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</si>
  <si>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</si>
  <si>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</si>
  <si>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</si>
  <si>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</si>
  <si>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</si>
  <si>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</si>
  <si>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</si>
  <si>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</si>
  <si>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</si>
  <si>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</si>
  <si>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</si>
  <si>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</si>
  <si>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</si>
  <si>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</si>
  <si>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</si>
  <si>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</si>
  <si>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</si>
  <si>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</si>
  <si>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</si>
  <si>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</si>
  <si>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</si>
  <si>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</si>
  <si>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</si>
  <si>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</si>
  <si>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</si>
  <si>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</si>
  <si>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</si>
  <si>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</si>
  <si>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</si>
  <si>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</si>
  <si>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</si>
  <si>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</si>
  <si>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</si>
  <si>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</si>
  <si>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</si>
  <si>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</si>
  <si>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</si>
  <si>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</si>
  <si>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</si>
  <si>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</si>
  <si>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</si>
  <si>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</si>
  <si>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</si>
  <si>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</si>
  <si>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</si>
  <si>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</si>
  <si>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</si>
  <si>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</si>
  <si>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</si>
  <si>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</si>
  <si>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</si>
  <si>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</si>
  <si>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</si>
  <si>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</si>
  <si>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</si>
  <si>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</si>
  <si>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</si>
  <si>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</si>
  <si>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</si>
  <si>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</si>
  <si>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</si>
  <si>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</si>
  <si>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</si>
  <si>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</si>
  <si>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</si>
  <si>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</si>
  <si>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</si>
  <si>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</si>
  <si>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</si>
  <si>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</si>
  <si>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</si>
  <si>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</si>
  <si>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</si>
  <si>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</si>
  <si>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</si>
  <si>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</si>
  <si>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</si>
  <si>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</si>
  <si>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</si>
  <si>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</si>
  <si>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</si>
  <si>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</si>
  <si>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</si>
  <si>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</si>
  <si>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</si>
  <si>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</si>
  <si>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</si>
  <si>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</si>
  <si>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</si>
  <si>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</si>
  <si>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</si>
  <si>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</si>
  <si>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</si>
  <si>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</si>
  <si>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</si>
  <si>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</si>
  <si>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</si>
  <si>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</si>
  <si>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</si>
  <si>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</si>
  <si>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</si>
  <si>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</si>
  <si>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</si>
  <si>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</si>
  <si>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</si>
  <si>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</si>
  <si>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</si>
  <si>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</si>
  <si>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</si>
  <si>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</si>
  <si>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</si>
  <si>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</si>
  <si>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</si>
  <si>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</si>
  <si>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</si>
  <si>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</si>
  <si>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</si>
  <si>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</si>
  <si>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</si>
  <si>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</si>
  <si>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</si>
  <si>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</si>
  <si>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</si>
  <si>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</si>
  <si>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</si>
  <si>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</si>
  <si>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</si>
  <si>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</si>
  <si>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</si>
  <si>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</si>
  <si>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</si>
  <si>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</si>
  <si>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</si>
  <si>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</si>
  <si>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</si>
  <si>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</si>
  <si>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</si>
  <si>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</si>
  <si>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</si>
  <si>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</si>
  <si>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</si>
  <si>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</si>
  <si>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</si>
  <si>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</si>
  <si>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</si>
  <si>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</si>
  <si>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</si>
  <si>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</si>
  <si>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</si>
  <si>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</si>
  <si>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</si>
  <si>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</si>
  <si>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</si>
  <si>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</si>
  <si>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</si>
  <si>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</si>
  <si>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</si>
  <si>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</si>
  <si>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</si>
  <si>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</si>
  <si>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</si>
  <si>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</si>
  <si>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</si>
  <si>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</si>
  <si>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</si>
  <si>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</si>
  <si>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</si>
  <si>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</si>
  <si>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</si>
  <si>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</si>
  <si>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</si>
  <si>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</si>
  <si>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</si>
  <si>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</si>
  <si>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</si>
  <si>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</si>
  <si>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</si>
  <si>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</si>
  <si>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</si>
  <si>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</si>
  <si>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</si>
  <si>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</si>
  <si>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</si>
  <si>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</si>
  <si>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</si>
  <si>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</si>
  <si>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</si>
  <si>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</si>
  <si>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</si>
  <si>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</si>
  <si>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</si>
  <si>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</si>
  <si>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</si>
  <si>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</si>
  <si>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</si>
  <si>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</si>
  <si>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</si>
  <si>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</si>
  <si>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</si>
  <si>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</si>
  <si>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</si>
  <si>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</si>
  <si>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</si>
  <si>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</si>
  <si>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</si>
  <si>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</si>
  <si>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</si>
  <si>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</si>
  <si>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</si>
  <si>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</si>
  <si>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</si>
  <si>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</si>
  <si>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</si>
  <si>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</si>
  <si>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</si>
  <si>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</si>
  <si>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</si>
  <si>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</si>
  <si>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</si>
  <si>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</si>
  <si>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</si>
  <si>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</si>
  <si>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</si>
  <si>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</si>
  <si>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</si>
  <si>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</si>
  <si>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</si>
  <si>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</si>
  <si>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</si>
  <si>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</si>
  <si>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</si>
  <si>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</si>
  <si>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</si>
  <si>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</si>
  <si>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</si>
  <si>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</si>
  <si>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</si>
  <si>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</si>
  <si>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</si>
  <si>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</si>
  <si>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</si>
  <si>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</si>
  <si>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</si>
  <si>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</si>
  <si>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</si>
  <si>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</si>
  <si>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</si>
  <si>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</si>
  <si>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</si>
  <si>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</si>
  <si>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</si>
  <si>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</si>
  <si>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</si>
  <si>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</si>
  <si>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</si>
  <si>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</si>
  <si>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</si>
  <si>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</si>
  <si>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</si>
  <si>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</si>
  <si>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</si>
  <si>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</si>
  <si>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</si>
  <si>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</si>
  <si>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</si>
  <si>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</si>
  <si>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</si>
  <si>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</si>
  <si>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</si>
  <si>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</si>
  <si>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</si>
  <si>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</si>
  <si>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</si>
  <si>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</si>
  <si>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</si>
  <si>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</si>
  <si>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</si>
  <si>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</si>
  <si>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</si>
  <si>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</si>
  <si>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</si>
  <si>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</si>
  <si>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</si>
  <si>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</si>
  <si>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</si>
  <si>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</si>
  <si>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</si>
  <si>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</si>
  <si>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</si>
  <si>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</si>
  <si>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</si>
  <si>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</si>
  <si>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</si>
  <si>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</si>
  <si>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</si>
  <si>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</si>
  <si>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</si>
  <si>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</si>
  <si>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</si>
  <si>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</si>
  <si>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</si>
  <si>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</si>
  <si>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</si>
  <si>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</si>
  <si>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</si>
  <si>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</si>
  <si>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</si>
  <si>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</si>
  <si>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</si>
  <si>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</si>
  <si>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</si>
  <si>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</si>
  <si>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</si>
  <si>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</si>
  <si>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</si>
  <si>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</si>
  <si>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</si>
  <si>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</si>
  <si>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</si>
  <si>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</si>
  <si>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</si>
  <si>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</si>
  <si>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</si>
  <si>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</si>
  <si>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</si>
  <si>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</si>
  <si>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</si>
  <si>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</si>
  <si>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</si>
  <si>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</si>
  <si>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</si>
  <si>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</si>
  <si>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</si>
  <si>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</si>
  <si>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</si>
  <si>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</si>
  <si>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</si>
  <si>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</si>
  <si>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</si>
  <si>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</si>
  <si>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</si>
  <si>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</si>
  <si>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</si>
  <si>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</si>
  <si>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</si>
  <si>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</si>
  <si>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</si>
  <si>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</si>
  <si>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</si>
  <si>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</si>
  <si>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</si>
  <si>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</si>
  <si>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</si>
  <si>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</si>
  <si>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</si>
  <si>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</si>
  <si>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</si>
  <si>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</si>
  <si>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</si>
  <si>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</si>
  <si>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</si>
  <si>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</si>
  <si>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</si>
  <si>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</si>
  <si>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</si>
  <si>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</si>
  <si>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</si>
  <si>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</si>
  <si>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</si>
  <si>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</si>
  <si>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</si>
  <si>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</si>
  <si>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</si>
  <si>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</si>
  <si>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</si>
  <si>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</si>
  <si>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</si>
  <si>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</si>
  <si>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</si>
  <si>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</si>
  <si>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</si>
  <si>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</si>
  <si>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</si>
  <si>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</si>
  <si>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</si>
  <si>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</si>
  <si>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</si>
  <si>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</si>
  <si>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</si>
  <si>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</si>
  <si>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</si>
  <si>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</si>
  <si>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</si>
  <si>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</si>
  <si>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</si>
  <si>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</si>
  <si>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</si>
  <si>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</si>
  <si>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</si>
  <si>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</si>
  <si>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</si>
  <si>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</si>
  <si>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</si>
  <si>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</si>
  <si>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</si>
  <si>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</si>
  <si>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</si>
  <si>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</si>
  <si>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</si>
  <si>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</si>
  <si>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</si>
  <si>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</si>
  <si>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</si>
  <si>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</si>
  <si>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</si>
  <si>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</si>
  <si>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</si>
  <si>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</si>
  <si>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</si>
  <si>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</si>
  <si>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</si>
  <si>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</si>
  <si>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</si>
  <si>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</si>
  <si>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</si>
  <si>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</si>
  <si>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</si>
  <si>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</si>
  <si>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</si>
  <si>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</si>
  <si>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</si>
  <si>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</si>
  <si>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</si>
  <si>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</si>
  <si>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</si>
  <si>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</si>
  <si>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</si>
  <si>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</si>
  <si>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</si>
  <si>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</si>
  <si>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</si>
  <si>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</si>
  <si>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</si>
  <si>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</si>
  <si>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</si>
  <si>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</si>
  <si>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</si>
  <si>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</si>
  <si>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</si>
  <si>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</si>
  <si>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</si>
  <si>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</si>
  <si>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</si>
  <si>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</si>
  <si>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</si>
  <si>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</si>
  <si>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</si>
  <si>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</si>
  <si>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</si>
  <si>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</si>
  <si>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</si>
  <si>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</si>
  <si>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</si>
  <si>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</si>
  <si>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</si>
  <si>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</si>
  <si>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</si>
  <si>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</si>
  <si>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</si>
  <si>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</si>
  <si>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</si>
  <si>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</si>
  <si>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</si>
  <si>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</si>
  <si>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</si>
  <si>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</si>
  <si>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</si>
  <si>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</si>
  <si>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</si>
  <si>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</si>
  <si>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</si>
  <si>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</si>
  <si>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</si>
  <si>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</si>
  <si>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</si>
  <si>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</si>
  <si>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</si>
  <si>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</si>
  <si>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</si>
  <si>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</si>
  <si>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</si>
  <si>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</si>
  <si>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</si>
  <si>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</si>
  <si>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</si>
  <si>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</si>
  <si>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</si>
  <si>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</si>
  <si>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</si>
  <si>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</si>
  <si>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</si>
  <si>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</si>
  <si>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</si>
  <si>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</si>
  <si>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</si>
  <si>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</si>
  <si>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</si>
  <si>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</si>
  <si>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</si>
  <si>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</si>
  <si>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</si>
  <si>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</si>
  <si>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</si>
  <si>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</si>
  <si>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</si>
  <si>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</si>
  <si>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</si>
  <si>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</si>
  <si>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</si>
  <si>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</si>
  <si>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</si>
  <si>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</si>
  <si>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</si>
  <si>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</si>
  <si>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</si>
  <si>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</si>
  <si>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</si>
  <si>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</si>
  <si>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</si>
  <si>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</si>
  <si>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</si>
  <si>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</si>
  <si>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</si>
  <si>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</si>
  <si>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</si>
  <si>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</si>
  <si>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</si>
  <si>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</si>
  <si>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</si>
  <si>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</si>
  <si>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</si>
  <si>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</si>
  <si>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</si>
  <si>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</si>
  <si>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</si>
  <si>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</si>
  <si>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</si>
  <si>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</si>
  <si>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</si>
  <si>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</si>
  <si>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</si>
  <si>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</si>
  <si>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</si>
  <si>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</si>
  <si>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</si>
  <si>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</si>
  <si>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</si>
  <si>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</si>
  <si>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</si>
  <si>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</si>
  <si>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</si>
  <si>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</si>
  <si>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</si>
  <si>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</si>
  <si>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</si>
  <si>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</si>
  <si>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</si>
  <si>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</si>
  <si>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</si>
  <si>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</si>
  <si>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</si>
  <si>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</si>
  <si>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</si>
  <si>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</si>
  <si>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</si>
  <si>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</si>
  <si>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</si>
  <si>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</si>
  <si>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</si>
  <si>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</si>
  <si>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</si>
  <si>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</si>
  <si>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</si>
  <si>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</si>
  <si>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</si>
  <si>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</si>
  <si>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</si>
  <si>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</si>
  <si>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</si>
  <si>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</si>
  <si>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</si>
  <si>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</si>
  <si>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</si>
  <si>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</si>
  <si>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</si>
  <si>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</si>
  <si>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</si>
  <si>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</si>
  <si>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</si>
  <si>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</si>
  <si>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</si>
  <si>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</si>
  <si>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</si>
  <si>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</si>
  <si>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</si>
  <si>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</si>
  <si>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</si>
  <si>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</si>
  <si>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</si>
  <si>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</si>
  <si>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</si>
  <si>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</si>
  <si>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</si>
  <si>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</si>
  <si>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</si>
  <si>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</si>
  <si>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</si>
  <si>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</si>
  <si>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</si>
  <si>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</si>
  <si>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</si>
  <si>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</si>
  <si>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</si>
  <si>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</si>
  <si>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</si>
  <si>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</si>
  <si>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</si>
  <si>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</si>
  <si>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</si>
  <si>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</si>
  <si>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</si>
  <si>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</si>
  <si>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</si>
  <si>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</si>
  <si>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</si>
  <si>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</si>
  <si>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</si>
  <si>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</si>
  <si>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</si>
  <si>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</si>
  <si>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</si>
  <si>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</si>
  <si>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</si>
  <si>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</si>
  <si>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</si>
  <si>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</si>
  <si>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</si>
  <si>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</si>
  <si>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</si>
  <si>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</si>
  <si>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</si>
  <si>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</si>
  <si>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</si>
  <si>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</si>
  <si>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</si>
  <si>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</si>
  <si>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</si>
  <si>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</si>
  <si>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</si>
  <si>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</si>
  <si>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</si>
  <si>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</si>
  <si>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</si>
  <si>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</si>
  <si>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</si>
  <si>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</si>
  <si>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</si>
  <si>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</si>
  <si>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</si>
  <si>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</si>
  <si>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</si>
  <si>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</si>
  <si>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</si>
  <si>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</si>
  <si>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</si>
  <si>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</si>
  <si>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</si>
  <si>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</si>
  <si>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</si>
  <si>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</si>
  <si>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</si>
  <si>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</si>
  <si>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</si>
  <si>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</si>
  <si>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</si>
  <si>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</si>
  <si>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</si>
  <si>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</si>
  <si>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</si>
  <si>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</si>
  <si>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</si>
  <si>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</si>
  <si>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</si>
  <si>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</si>
  <si>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</si>
  <si>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</si>
  <si>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</si>
  <si>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</si>
  <si>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</si>
  <si>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</si>
  <si>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</si>
  <si>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</si>
  <si>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</si>
  <si>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</si>
  <si>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</si>
  <si>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</si>
  <si>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</si>
  <si>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</si>
  <si>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</si>
  <si>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</si>
  <si>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</si>
  <si>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</si>
  <si>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</si>
  <si>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</si>
  <si>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</si>
  <si>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</si>
  <si>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</si>
  <si>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</si>
  <si>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</si>
  <si>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</si>
  <si>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</si>
  <si>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</si>
  <si>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</si>
  <si>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</si>
  <si>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</si>
  <si>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</si>
  <si>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</si>
  <si>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</si>
  <si>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</si>
  <si>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</si>
  <si>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</si>
  <si>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</si>
  <si>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</si>
  <si>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</si>
  <si>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</si>
  <si>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</si>
  <si>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</si>
  <si>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</si>
  <si>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</si>
  <si>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</si>
  <si>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</si>
  <si>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</si>
  <si>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</si>
  <si>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</si>
  <si>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</si>
  <si>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</si>
  <si>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</si>
  <si>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</si>
  <si>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</si>
  <si>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</si>
  <si>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</si>
  <si>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</si>
  <si>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</si>
  <si>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</si>
  <si>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</si>
  <si>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</si>
  <si>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</si>
  <si>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</si>
  <si>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</si>
  <si>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</si>
  <si>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</si>
  <si>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</si>
  <si>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</si>
  <si>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</si>
  <si>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</si>
  <si>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</si>
  <si>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</si>
  <si>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</si>
  <si>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</si>
  <si>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</si>
  <si>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</si>
  <si>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</si>
  <si>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</si>
  <si>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</si>
  <si>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</si>
  <si>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</si>
  <si>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</si>
  <si>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</si>
  <si>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</si>
  <si>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</si>
  <si>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</si>
  <si>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</si>
  <si>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</si>
  <si>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</si>
  <si>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</si>
  <si>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</si>
  <si>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</si>
  <si>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</si>
  <si>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</si>
  <si>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</si>
  <si>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</si>
  <si>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</si>
  <si>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</si>
  <si>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</si>
  <si>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</si>
  <si>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</si>
  <si>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</si>
  <si>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</si>
  <si>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</si>
  <si>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</si>
  <si>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</si>
  <si>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</si>
  <si>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</si>
  <si>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</si>
  <si>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</si>
  <si>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</si>
  <si>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</si>
  <si>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</si>
  <si>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</si>
  <si>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</si>
  <si>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</si>
  <si>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</si>
  <si>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</si>
  <si>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</si>
  <si>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</si>
  <si>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</si>
  <si>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</si>
  <si>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</si>
  <si>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</si>
  <si>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</si>
  <si>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</si>
  <si>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</si>
  <si>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</si>
  <si>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</si>
  <si>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</si>
  <si>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</si>
  <si>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</si>
  <si>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</si>
  <si>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</si>
  <si>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</si>
  <si>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</si>
  <si>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</si>
  <si>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</si>
  <si>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</si>
  <si>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</si>
  <si>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</si>
  <si>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</si>
  <si>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</si>
  <si>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</si>
  <si>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</si>
  <si>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</si>
  <si>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</si>
  <si>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</si>
  <si>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</si>
  <si>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</si>
  <si>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</si>
  <si>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</si>
  <si>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</si>
  <si>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</si>
  <si>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</si>
  <si>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</si>
  <si>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</si>
  <si>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</si>
  <si>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</si>
  <si>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</si>
  <si>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</si>
  <si>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</si>
  <si>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</si>
  <si>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</si>
  <si>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</si>
  <si>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</si>
  <si>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</si>
  <si>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</si>
  <si>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</si>
  <si>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</si>
  <si>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</si>
  <si>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</si>
  <si>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</si>
  <si>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</si>
  <si>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</si>
  <si>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</si>
  <si>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</si>
  <si>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</si>
  <si>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</si>
  <si>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</si>
  <si>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</si>
  <si>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</si>
  <si>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</si>
  <si>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</si>
  <si>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</si>
  <si>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</si>
  <si>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</si>
  <si>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</si>
  <si>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</si>
  <si>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</si>
  <si>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</si>
  <si>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</si>
  <si>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</si>
  <si>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</si>
  <si>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</si>
  <si>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</si>
  <si>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</si>
  <si>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</si>
  <si>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</si>
  <si>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</si>
  <si>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</si>
  <si>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</si>
  <si>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</si>
  <si>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</si>
  <si>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</si>
  <si>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</si>
  <si>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</si>
  <si>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</si>
  <si>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</si>
  <si>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</si>
  <si>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</si>
  <si>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</si>
  <si>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</si>
  <si>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</si>
  <si>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</si>
  <si>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</si>
  <si>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</si>
  <si>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</si>
  <si>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</si>
  <si>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</si>
  <si>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</si>
  <si>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</si>
  <si>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</si>
  <si>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</si>
  <si>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</si>
  <si>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</si>
  <si>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</si>
  <si>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</si>
  <si>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</si>
  <si>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</si>
  <si>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</si>
  <si>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</si>
  <si>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</si>
  <si>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</si>
  <si>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</si>
  <si>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</si>
  <si>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</si>
  <si>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</si>
  <si>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</si>
  <si>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</si>
  <si>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</si>
  <si>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</si>
  <si>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</si>
  <si>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</si>
  <si>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</si>
  <si>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</si>
  <si>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</si>
  <si>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</si>
  <si>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</si>
  <si>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</si>
  <si>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</si>
  <si>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</si>
  <si>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</si>
  <si>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</si>
  <si>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</si>
  <si>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</si>
  <si>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</si>
  <si>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</si>
  <si>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</si>
  <si>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</si>
  <si>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</si>
  <si>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</si>
  <si>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</si>
  <si>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</si>
  <si>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</si>
  <si>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</si>
  <si>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</si>
  <si>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</si>
  <si>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</si>
  <si>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</si>
  <si>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</si>
  <si>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</si>
  <si>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</si>
  <si>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</si>
  <si>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</si>
  <si>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</si>
  <si>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</si>
  <si>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</si>
  <si>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</si>
  <si>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</si>
  <si>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</si>
  <si>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</si>
  <si>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</si>
  <si>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</si>
  <si>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</si>
  <si>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</si>
  <si>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</si>
  <si>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</si>
  <si>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</si>
  <si>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</si>
  <si>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</si>
  <si>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</si>
  <si>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</si>
  <si>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</si>
  <si>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</si>
  <si>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</si>
  <si>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</si>
  <si>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</si>
  <si>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</si>
  <si>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</si>
  <si>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</si>
  <si>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</si>
  <si>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</si>
  <si>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</si>
  <si>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</si>
  <si>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</si>
  <si>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</si>
  <si>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</si>
  <si>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</si>
  <si>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</si>
  <si>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</si>
  <si>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</si>
  <si>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</si>
  <si>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</si>
  <si>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</si>
  <si>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</si>
  <si>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</si>
  <si>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</si>
  <si>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</si>
  <si>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</si>
  <si>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</si>
  <si>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</si>
  <si>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</si>
  <si>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</si>
  <si>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</si>
  <si>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</si>
  <si>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</si>
  <si>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</si>
  <si>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</si>
  <si>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</si>
  <si>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</si>
  <si>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</si>
  <si>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</si>
  <si>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</si>
  <si>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</si>
  <si>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</si>
  <si>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</si>
  <si>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</si>
  <si>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</si>
  <si>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</si>
  <si>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</si>
  <si>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</si>
  <si>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</si>
  <si>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</si>
  <si>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</si>
  <si>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</si>
  <si>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</si>
  <si>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</si>
  <si>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</si>
  <si>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</si>
  <si>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</si>
  <si>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</si>
  <si>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</si>
  <si>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</si>
  <si>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</si>
  <si>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</si>
  <si>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</si>
  <si>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</si>
  <si>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</si>
  <si>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</si>
  <si>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</si>
  <si>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</si>
  <si>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</si>
  <si>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</si>
  <si>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</si>
  <si>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</si>
  <si>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</si>
  <si>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</si>
  <si>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</si>
  <si>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</si>
  <si>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</si>
  <si>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</si>
  <si>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</si>
  <si>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</si>
  <si>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</si>
  <si>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</si>
  <si>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</si>
  <si>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</si>
  <si>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</si>
  <si>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</si>
  <si>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</si>
  <si>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</si>
  <si>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</si>
  <si>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</si>
  <si>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</si>
  <si>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</si>
  <si>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</si>
  <si>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</si>
  <si>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</si>
  <si>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</si>
  <si>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</si>
  <si>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</si>
  <si>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</si>
  <si>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</si>
  <si>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</si>
  <si>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</si>
  <si>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</si>
  <si>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</si>
  <si>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</si>
  <si>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</si>
  <si>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</si>
  <si>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</si>
  <si>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</si>
  <si>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</si>
  <si>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</si>
  <si>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</si>
  <si>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</si>
  <si>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</si>
  <si>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</si>
  <si>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</si>
  <si>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</si>
  <si>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</si>
  <si>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</si>
  <si>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</si>
  <si>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</si>
  <si>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</si>
  <si>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</si>
  <si>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</si>
  <si>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</si>
  <si>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</si>
  <si>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</si>
  <si>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</si>
  <si>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</si>
  <si>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</si>
  <si>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</si>
  <si>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</si>
  <si>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</si>
  <si>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</si>
  <si>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</si>
  <si>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</si>
  <si>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</si>
  <si>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</si>
  <si>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</si>
  <si>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</si>
  <si>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</si>
  <si>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</si>
  <si>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</si>
  <si>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</si>
  <si>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</si>
  <si>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</si>
  <si>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</si>
  <si>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</si>
  <si>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</si>
  <si>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</si>
  <si>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</si>
  <si>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</si>
  <si>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</si>
  <si>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</si>
  <si>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</si>
  <si>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</si>
  <si>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</si>
  <si>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</si>
  <si>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</si>
  <si>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</si>
  <si>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</si>
  <si>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</si>
  <si>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</si>
  <si>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</si>
  <si>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</si>
  <si>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</si>
  <si>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</si>
  <si>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</si>
  <si>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</si>
  <si>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</si>
  <si>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</si>
  <si>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</si>
  <si>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</si>
  <si>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</si>
  <si>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</si>
  <si>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</si>
  <si>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</si>
  <si>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</si>
  <si>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</si>
  <si>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</si>
  <si>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</si>
  <si>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</si>
  <si>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</si>
  <si>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</si>
  <si>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</si>
  <si>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</si>
  <si>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</si>
  <si>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</si>
  <si>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</si>
  <si>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</si>
  <si>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</si>
  <si>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</si>
  <si>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</si>
  <si>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</si>
  <si>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</si>
  <si>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</si>
  <si>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</si>
  <si>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</si>
  <si>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</si>
  <si>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</si>
  <si>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</si>
  <si>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</si>
  <si>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</si>
  <si>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</si>
  <si>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</si>
  <si>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</si>
  <si>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</si>
  <si>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</si>
  <si>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</si>
  <si>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</si>
  <si>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</si>
  <si>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</si>
  <si>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</si>
  <si>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</si>
  <si>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</si>
  <si>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</si>
  <si>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</si>
  <si>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</si>
  <si>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</si>
  <si>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</si>
  <si>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</si>
  <si>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</si>
  <si>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</si>
  <si>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</si>
  <si>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</si>
  <si>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</si>
  <si>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</si>
  <si>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</si>
  <si>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</si>
  <si>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</si>
  <si>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</si>
  <si>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</si>
  <si>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</si>
  <si>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</si>
  <si>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</si>
  <si>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</si>
  <si>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</si>
  <si>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</si>
  <si>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</si>
  <si>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</si>
  <si>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</si>
  <si>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</si>
  <si>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</si>
  <si>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</si>
  <si>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</si>
  <si>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</si>
  <si>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</si>
  <si>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</si>
  <si>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</si>
  <si>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</si>
  <si>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</si>
  <si>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</si>
  <si>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</si>
  <si>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</si>
  <si>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</si>
  <si>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</si>
  <si>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</si>
  <si>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</si>
  <si>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</si>
  <si>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</si>
  <si>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</si>
  <si>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</si>
  <si>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</si>
  <si>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</si>
  <si>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</si>
  <si>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</si>
  <si>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</si>
  <si>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</si>
  <si>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</si>
  <si>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</si>
  <si>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</si>
  <si>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</si>
  <si>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</si>
  <si>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</si>
  <si>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</si>
  <si>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</si>
  <si>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</si>
  <si>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</si>
  <si>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</si>
  <si>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</si>
  <si>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</si>
  <si>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</si>
  <si>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</si>
  <si>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</si>
  <si>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</si>
  <si>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</si>
  <si>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</si>
  <si>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</si>
  <si>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</si>
  <si>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</si>
  <si>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</si>
  <si>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</si>
  <si>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</si>
  <si>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</si>
  <si>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</si>
  <si>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</si>
  <si>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</si>
  <si>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</si>
  <si>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</si>
  <si>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</si>
  <si>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</si>
  <si>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</si>
  <si>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</si>
  <si>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</si>
  <si>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</si>
  <si>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</si>
  <si>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</si>
  <si>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</si>
  <si>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</si>
  <si>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</si>
  <si>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</si>
  <si>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</si>
  <si>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</si>
  <si>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</si>
  <si>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</si>
  <si>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</si>
  <si>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</si>
  <si>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</si>
  <si>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</si>
  <si>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</si>
  <si>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</si>
  <si>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</si>
  <si>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</si>
  <si>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</si>
  <si>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</si>
  <si>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</si>
  <si>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</si>
  <si>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</si>
  <si>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</si>
  <si>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</si>
  <si>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</si>
  <si>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</si>
  <si>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</si>
  <si>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</si>
  <si>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</si>
  <si>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</si>
  <si>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</si>
  <si>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</si>
  <si>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</si>
  <si>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</si>
  <si>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</si>
  <si>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</si>
  <si>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</si>
  <si>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</si>
  <si>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</si>
  <si>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</si>
  <si>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</si>
  <si>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</si>
  <si>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</si>
  <si>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</si>
  <si>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</si>
  <si>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</si>
  <si>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Registro automatizado del gasto mensual en SIAFI-GES.</t>
  </si>
  <si>
    <t>Procesos operativos más eficientes y eficaces.</t>
  </si>
  <si>
    <t>Finanzas y Presupuesto     SEAF              SEDP</t>
  </si>
  <si>
    <t>Personal de Finanzas y Presupuesto.</t>
  </si>
  <si>
    <t>Departamento de Finanzas y Presupuesto.</t>
  </si>
  <si>
    <t>Reestructuración de las unidades de la SEAF.</t>
  </si>
  <si>
    <t>Personal del Departamento capacitado</t>
  </si>
  <si>
    <t>Presupuesto ejecutado de acuerdo a lo planeado.</t>
  </si>
  <si>
    <t>Finanzas y Presupuesto       SEDI                     Unidad Ejecutora</t>
  </si>
  <si>
    <t>Ejecución presupuestaria ejecutada satisfactoriamente.</t>
  </si>
  <si>
    <t>Unidades Administrativas y Académicas.</t>
  </si>
  <si>
    <t>Presupuesto de Ingresos 2017, incorporado en el Sistema Administrativo Financiero SAFI-2016 de la UNAH.</t>
  </si>
  <si>
    <t>Documentos escaneados y digitalizados.</t>
  </si>
  <si>
    <t>Presupuesto de sueldos y salarios sistematizado.</t>
  </si>
  <si>
    <t>Gestionar el desarrollo de aplicación informática con personal de la DEGT y SEFIN.</t>
  </si>
  <si>
    <t>Información presupuestaria registrada en SIAFI-GES</t>
  </si>
  <si>
    <t>12.1.1.1</t>
  </si>
  <si>
    <t>12.1.1.2</t>
  </si>
  <si>
    <t>11.1.1.1</t>
  </si>
  <si>
    <t>11.4.1.1</t>
  </si>
  <si>
    <t>Equipo de Computo actualizado.</t>
  </si>
  <si>
    <t>Sustitución del Equipo obsoleto del Deptartamento.</t>
  </si>
  <si>
    <t>11.1.2.2</t>
  </si>
  <si>
    <t>11.1.3.3</t>
  </si>
  <si>
    <t>11.1.4.4</t>
  </si>
  <si>
    <t>11.1.5.5</t>
  </si>
  <si>
    <t>11.1.6.6</t>
  </si>
  <si>
    <t>Dimension</t>
  </si>
  <si>
    <t>Area Estrategica</t>
  </si>
  <si>
    <t>Resultado</t>
  </si>
  <si>
    <t>Nomenclatura del correlativo de la Actividad.</t>
  </si>
  <si>
    <t>Finanzas y Presupuesto     SEAF                       DEGT    INVENTARIOS</t>
  </si>
  <si>
    <t>Unidades Administrativas de la SEAF.</t>
  </si>
  <si>
    <t>Finanzas y Presupuesto       Contabilidad         Tesorería             DEGT</t>
  </si>
  <si>
    <t>Reporte del gasto generado.</t>
  </si>
  <si>
    <t>Finanzas y Presupuesto.</t>
  </si>
  <si>
    <t>Documentos digitalizados.</t>
  </si>
  <si>
    <t>Reportería de Ingresos generada desde SAFI-2016.</t>
  </si>
  <si>
    <t>Aplicación Informática instalada y funcionado.</t>
  </si>
  <si>
    <t>Información Salarial consolidada.</t>
  </si>
  <si>
    <t>Finanzas y Presupuesto                            DEGT                      SEDP</t>
  </si>
  <si>
    <t>Unidades Administrativas.</t>
  </si>
  <si>
    <t>Coordinar el desarrollo de aplicación informática con personal de la DEGT y SEDP.</t>
  </si>
  <si>
    <t>Actas de Recepción provisional y definitiva.</t>
  </si>
  <si>
    <t>Acceso inmediato a la documentación del Departamento.</t>
  </si>
  <si>
    <t>Unidades administrativas y académicas.</t>
  </si>
  <si>
    <t>Base de datos conteniendo los documentos.</t>
  </si>
  <si>
    <t>Disposición Legal para las Instituciones Descentralizadas.</t>
  </si>
  <si>
    <t>Dirección General de Presupuesto.</t>
  </si>
  <si>
    <t>Evaluar la ejecución presupuestaria de las unidades de acuerdo con lo planificado para el  año 2016.</t>
  </si>
  <si>
    <t>Reporte de ejecución presupuestaria.</t>
  </si>
  <si>
    <t>Acuerdos de nombramiento.</t>
  </si>
  <si>
    <t>Personal del Departamento de Finanzas y Presupuesto</t>
  </si>
  <si>
    <t>Constancia de participación o listado de asistencia.</t>
  </si>
  <si>
    <t>Personal contratado.</t>
  </si>
  <si>
    <t>Equipo nuevo instalado y funcionando satisfactoriamente.</t>
  </si>
  <si>
    <t>Presupuesto Ingresado en el Sistema Admón. Financiera Integrada 2016.</t>
  </si>
  <si>
    <t>Informe de Avance trimestral POA-PRESUPUESTO.</t>
  </si>
  <si>
    <t>Generación del reporte mensual del gasto efectuado.</t>
  </si>
  <si>
    <t>11.1.6.7</t>
  </si>
  <si>
    <t>1. Gestionar la adquisición de equipo de computo  instalación y configuración del Equipo de Computo.</t>
  </si>
  <si>
    <t>2. Coordinar la instalación y configuración del Equipo de Computo.</t>
  </si>
  <si>
    <t>Personal capacitado.</t>
  </si>
  <si>
    <t>Bonificacion por Vacaciones</t>
  </si>
  <si>
    <t>Constancia de implementacion del  Modulo de Ingresos en el SAFI-2016.</t>
  </si>
  <si>
    <t xml:space="preserve">1. Fortalecimiento en el area de Análisis Financiero y Control Documental por medio de la contratación de personal.                              </t>
  </si>
  <si>
    <t>Finanzas y Presupuesto.   SEAF</t>
  </si>
  <si>
    <t>Acta de  Recepción.          Orden de Trabajo de la DEGT.                 Constancia de Inventarios.</t>
  </si>
  <si>
    <t>Control de los Ingresos recibidos por los distintos rubros de recursos.</t>
  </si>
  <si>
    <t>Digitalizar de los documentos entrantes y salientes en el Departamento.</t>
  </si>
  <si>
    <t xml:space="preserve">1. Contribuir en la elaboración de catalogo de cuentas de ingresos.   </t>
  </si>
  <si>
    <t>2. Gestionar con la DEGT el desarrollo del Módulo de Ingresos en SAFI-2016.</t>
  </si>
  <si>
    <t>2. Capacitación del personal nuevo y asignado al Departamento.</t>
  </si>
  <si>
    <t>Ante proyecto de Presupuesto Institucional 2017, formulado en el SIAFI-GES-2016.</t>
  </si>
  <si>
    <t>Ingresar el anteproyecto de presupuesto institucional 2017 en el SIAFI-GES-2016.</t>
  </si>
  <si>
    <t>Reporte del Presupuesto ingresado en SIAFI-GES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</si>
</sst>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8"/>
      <name val="Arial"/>
      <family val="2"/>
    </font>
    <font>
      <b/>
      <sz val="8"/>
      <color indexed="56"/>
      <name val="Arial"/>
      <family val="2"/>
    </font>
    <font>
      <b/>
      <sz val="8"/>
      <color theme="3" tint="-0.499984740745262"/>
      <name val="Arial"/>
      <family val="2"/>
    </font>
    <font>
      <b/>
      <sz val="8"/>
      <color theme="0"/>
      <name val="Arial"/>
      <family val="2"/>
    </font>
    <font>
      <sz val="8"/>
      <color theme="1"/>
      <name val="Arial"/>
      <family val="2"/>
    </font>
    <font>
      <sz val="8"/>
      <color indexed="8"/>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66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6" fontId="42" fillId="0" borderId="0" xfId="18" applyNumberFormat="1" applyFont="1" applyAlignment="1">
      <alignment vertical="center"/>
    </xf>
    <xf numFmtId="0" fontId="43" fillId="0" borderId="0" xfId="0" applyFont="1" applyAlignment="1">
      <alignment vertical="center"/>
    </xf>
    <xf numFmtId="176"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5"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5"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5"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2" fillId="0" borderId="0" xfId="18" applyNumberFormat="1" applyFont="1" applyAlignment="1">
      <alignment horizontal="center" vertical="center"/>
    </xf>
    <xf numFmtId="176" fontId="44" fillId="0" borderId="0" xfId="18" applyNumberFormat="1" applyFont="1" applyAlignment="1">
      <alignment horizontal="center" vertical="center"/>
    </xf>
    <xf numFmtId="165"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6"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6"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6"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6"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167"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5"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6" fillId="0" borderId="0" xfId="0" applyFont="1" applyAlignment="1">
      <alignment horizontal="center" vertical="center"/>
    </xf>
    <xf numFmtId="167" fontId="56" fillId="0" borderId="0" xfId="18" applyFont="1" applyAlignment="1">
      <alignment vertical="center"/>
    </xf>
    <xf numFmtId="176" fontId="56" fillId="0" borderId="0" xfId="18" applyNumberFormat="1" applyFont="1" applyAlignment="1">
      <alignment vertical="center"/>
    </xf>
    <xf numFmtId="176"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2" fillId="0" borderId="0" xfId="0" applyFont="1" applyFill="1" applyBorder="1" applyAlignment="1">
      <alignment vertical="center"/>
    </xf>
    <xf numFmtId="166" fontId="62"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167" fontId="36"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67" fillId="0" borderId="26" xfId="0" applyFont="1" applyFill="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7" fillId="0" borderId="26" xfId="0" applyFont="1" applyFill="1" applyBorder="1" applyAlignment="1">
      <alignment horizontal="center" vertical="center" wrapText="1"/>
    </xf>
    <xf numFmtId="0" fontId="70" fillId="0" borderId="0" xfId="19" applyFont="1" applyAlignment="1">
      <alignment horizontal="left" vertical="top"/>
    </xf>
    <xf numFmtId="175"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167" fontId="33" fillId="0" borderId="26" xfId="16" applyNumberFormat="1" applyFont="1" applyBorder="1" applyAlignment="1">
      <alignment horizontal="center" vertical="center" wrapText="1"/>
    </xf>
    <xf numFmtId="167" fontId="25" fillId="8" borderId="0" xfId="19" applyNumberFormat="1" applyFont="1" applyFill="1" applyBorder="1" applyAlignment="1">
      <alignment vertical="center"/>
    </xf>
    <xf numFmtId="167" fontId="27" fillId="8" borderId="13" xfId="19" applyNumberFormat="1" applyFont="1" applyFill="1" applyBorder="1" applyAlignment="1">
      <alignment vertical="center" wrapText="1"/>
    </xf>
    <xf numFmtId="167" fontId="33" fillId="0" borderId="26" xfId="19" applyNumberFormat="1" applyFont="1" applyBorder="1" applyAlignment="1">
      <alignment horizontal="center" vertical="center" wrapText="1"/>
    </xf>
    <xf numFmtId="167" fontId="33" fillId="0" borderId="26" xfId="18" applyNumberFormat="1" applyFont="1" applyBorder="1" applyAlignment="1">
      <alignment horizontal="center" vertical="center" wrapText="1"/>
    </xf>
    <xf numFmtId="167" fontId="33" fillId="0" borderId="26" xfId="17" applyNumberFormat="1" applyFont="1" applyBorder="1" applyAlignment="1">
      <alignment horizontal="center" vertical="center" wrapText="1"/>
    </xf>
    <xf numFmtId="167" fontId="33" fillId="0" borderId="0" xfId="19" applyNumberFormat="1" applyFont="1" applyBorder="1" applyAlignment="1">
      <alignment vertical="center" wrapText="1"/>
    </xf>
    <xf numFmtId="167" fontId="26" fillId="0" borderId="0" xfId="19" applyNumberFormat="1" applyFont="1" applyBorder="1" applyAlignment="1">
      <alignment vertical="center" wrapText="1"/>
    </xf>
    <xf numFmtId="167" fontId="39" fillId="0" borderId="26" xfId="19" applyNumberFormat="1" applyFont="1" applyBorder="1" applyAlignment="1">
      <alignment horizontal="center" vertical="center" wrapText="1"/>
    </xf>
    <xf numFmtId="167" fontId="39" fillId="0" borderId="26" xfId="18" applyNumberFormat="1" applyFont="1" applyBorder="1" applyAlignment="1">
      <alignment horizontal="center" vertical="center" wrapText="1"/>
    </xf>
    <xf numFmtId="167" fontId="39" fillId="0" borderId="26" xfId="18" applyNumberFormat="1" applyFont="1" applyFill="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25" fillId="8" borderId="0" xfId="19" applyNumberFormat="1" applyFont="1" applyFill="1" applyBorder="1" applyAlignment="1">
      <alignment vertical="top"/>
    </xf>
    <xf numFmtId="167" fontId="27" fillId="9" borderId="13" xfId="19" applyNumberFormat="1" applyFont="1" applyFill="1" applyBorder="1" applyAlignment="1" applyProtection="1">
      <alignment vertical="top"/>
      <protection locked="0"/>
    </xf>
    <xf numFmtId="167" fontId="36"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9" fillId="0" borderId="26" xfId="19" applyNumberFormat="1" applyFont="1" applyFill="1" applyBorder="1" applyAlignment="1">
      <alignment horizontal="center" vertical="center"/>
    </xf>
    <xf numFmtId="167" fontId="39" fillId="0" borderId="26" xfId="18" applyNumberFormat="1" applyFont="1" applyFill="1" applyBorder="1" applyAlignment="1">
      <alignment horizontal="center" vertical="center"/>
    </xf>
    <xf numFmtId="167" fontId="32" fillId="0" borderId="26" xfId="0" applyNumberFormat="1" applyFont="1" applyBorder="1" applyAlignment="1">
      <alignment horizontal="center" vertical="center" wrapText="1"/>
    </xf>
    <xf numFmtId="167" fontId="32" fillId="0" borderId="26" xfId="18" applyNumberFormat="1" applyFont="1" applyBorder="1" applyAlignment="1">
      <alignment horizontal="center" vertical="center" wrapText="1"/>
    </xf>
    <xf numFmtId="167"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167" fontId="33" fillId="0" borderId="26" xfId="17" applyNumberFormat="1" applyFont="1" applyFill="1" applyBorder="1" applyAlignment="1">
      <alignment horizontal="center" vertical="center" wrapText="1"/>
    </xf>
    <xf numFmtId="167" fontId="33" fillId="0" borderId="26" xfId="16" applyNumberFormat="1" applyFont="1" applyFill="1" applyBorder="1" applyAlignment="1">
      <alignment horizontal="center" vertical="center" wrapText="1"/>
    </xf>
    <xf numFmtId="167" fontId="37" fillId="0" borderId="26" xfId="16" applyNumberFormat="1" applyFont="1" applyFill="1" applyBorder="1" applyAlignment="1">
      <alignment horizontal="center" vertical="center" wrapText="1"/>
    </xf>
    <xf numFmtId="167"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167"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4" fillId="0" borderId="47" xfId="0" applyFont="1" applyBorder="1" applyAlignment="1">
      <alignment horizontal="center" vertical="center"/>
    </xf>
    <xf numFmtId="166" fontId="14" fillId="0" borderId="48" xfId="0" applyNumberFormat="1" applyFont="1" applyBorder="1" applyAlignment="1">
      <alignment horizontal="center" vertical="center"/>
    </xf>
    <xf numFmtId="0" fontId="14" fillId="0" borderId="32" xfId="0" applyFont="1" applyFill="1" applyBorder="1" applyAlignment="1">
      <alignment vertical="center"/>
    </xf>
    <xf numFmtId="166" fontId="14" fillId="0" borderId="50" xfId="18" applyNumberFormat="1" applyFont="1" applyFill="1" applyBorder="1" applyAlignment="1">
      <alignment vertical="center"/>
    </xf>
    <xf numFmtId="0" fontId="14" fillId="0" borderId="48" xfId="0" applyFont="1" applyBorder="1" applyAlignment="1">
      <alignment horizontal="center" vertical="center"/>
    </xf>
    <xf numFmtId="166" fontId="14" fillId="0" borderId="49" xfId="0" applyNumberFormat="1" applyFont="1" applyBorder="1" applyAlignment="1">
      <alignment horizontal="center" vertical="center"/>
    </xf>
    <xf numFmtId="0" fontId="62" fillId="17" borderId="6" xfId="0" applyFont="1" applyFill="1" applyBorder="1" applyAlignment="1">
      <alignment vertical="center"/>
    </xf>
    <xf numFmtId="166" fontId="62" fillId="17" borderId="3" xfId="0" applyNumberFormat="1" applyFont="1" applyFill="1" applyBorder="1" applyAlignment="1">
      <alignment vertical="center"/>
    </xf>
    <xf numFmtId="176" fontId="43"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72" fillId="0" borderId="53" xfId="0" applyFont="1" applyBorder="1" applyAlignment="1">
      <alignment horizontal="left" vertical="center"/>
    </xf>
    <xf numFmtId="166" fontId="0" fillId="0" borderId="54" xfId="0" applyNumberFormat="1" applyFill="1" applyBorder="1" applyAlignment="1">
      <alignment vertical="center"/>
    </xf>
    <xf numFmtId="0" fontId="74"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6" fontId="14"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6" fillId="3" borderId="0" xfId="10" applyNumberFormat="1" applyFont="1" applyFill="1" applyAlignment="1">
      <alignment vertical="center"/>
    </xf>
    <xf numFmtId="167" fontId="0" fillId="3" borderId="0" xfId="0" applyNumberFormat="1" applyFill="1" applyAlignment="1">
      <alignment vertical="center"/>
    </xf>
    <xf numFmtId="167"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7" fontId="23" fillId="22" borderId="0" xfId="0" applyNumberFormat="1" applyFont="1" applyFill="1" applyAlignment="1">
      <alignment vertical="center"/>
    </xf>
    <xf numFmtId="0" fontId="14" fillId="22" borderId="0" xfId="0" applyFont="1" applyFill="1" applyAlignment="1">
      <alignment vertical="center"/>
    </xf>
    <xf numFmtId="177" fontId="0" fillId="0" borderId="0" xfId="0" applyNumberFormat="1"/>
    <xf numFmtId="0" fontId="14" fillId="0" borderId="6" xfId="0" applyFont="1" applyFill="1" applyBorder="1" applyAlignment="1">
      <alignment vertical="center"/>
    </xf>
    <xf numFmtId="166" fontId="14"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167"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75" fillId="0" borderId="0" xfId="19" applyFont="1" applyAlignment="1">
      <alignment wrapText="1"/>
    </xf>
    <xf numFmtId="0" fontId="76" fillId="8" borderId="0" xfId="19" applyFont="1" applyFill="1" applyBorder="1" applyAlignment="1"/>
    <xf numFmtId="0" fontId="77" fillId="0" borderId="0" xfId="19" applyFont="1" applyAlignment="1">
      <alignment wrapText="1"/>
    </xf>
    <xf numFmtId="0" fontId="78" fillId="19" borderId="26" xfId="0" applyFont="1" applyFill="1" applyBorder="1" applyAlignment="1" applyProtection="1">
      <alignment horizontal="center" vertical="center" wrapText="1"/>
      <protection locked="0"/>
    </xf>
    <xf numFmtId="0" fontId="76" fillId="20" borderId="44" xfId="0" applyFont="1" applyFill="1" applyBorder="1" applyAlignment="1">
      <alignment horizontal="center" vertical="center" wrapText="1"/>
    </xf>
    <xf numFmtId="0" fontId="76" fillId="20" borderId="28" xfId="0" applyFont="1" applyFill="1" applyBorder="1" applyAlignment="1">
      <alignment horizontal="center" vertical="center" wrapText="1"/>
    </xf>
    <xf numFmtId="0" fontId="76" fillId="21" borderId="27" xfId="0" applyFont="1" applyFill="1" applyBorder="1" applyAlignment="1" applyProtection="1">
      <alignment horizontal="center" vertical="center" wrapText="1"/>
      <protection locked="0"/>
    </xf>
    <xf numFmtId="0" fontId="78" fillId="21" borderId="27" xfId="0" applyFont="1" applyFill="1" applyBorder="1" applyAlignment="1" applyProtection="1">
      <alignment horizontal="center" vertical="center" wrapText="1"/>
      <protection locked="0"/>
    </xf>
    <xf numFmtId="0" fontId="76" fillId="21" borderId="26" xfId="0" applyFont="1" applyFill="1" applyBorder="1" applyAlignment="1" applyProtection="1">
      <alignment horizontal="center" vertical="center" wrapText="1"/>
      <protection locked="0"/>
    </xf>
    <xf numFmtId="0" fontId="76" fillId="20" borderId="27" xfId="0" applyFont="1" applyFill="1" applyBorder="1" applyAlignment="1">
      <alignment horizontal="center" vertical="center" wrapText="1"/>
    </xf>
    <xf numFmtId="0" fontId="79" fillId="0" borderId="26" xfId="0" applyFont="1" applyFill="1" applyBorder="1" applyAlignment="1">
      <alignment horizontal="center" vertical="center" wrapText="1"/>
    </xf>
    <xf numFmtId="9" fontId="79" fillId="0" borderId="26" xfId="0" applyNumberFormat="1" applyFont="1" applyFill="1" applyBorder="1" applyAlignment="1">
      <alignment horizontal="center" vertical="center" wrapText="1"/>
    </xf>
    <xf numFmtId="167" fontId="79" fillId="0" borderId="26" xfId="18" applyFont="1" applyFill="1" applyBorder="1" applyAlignment="1">
      <alignment horizontal="center" vertical="center" wrapText="1"/>
    </xf>
    <xf numFmtId="167" fontId="75" fillId="0" borderId="26" xfId="19" applyNumberFormat="1" applyFont="1" applyFill="1" applyBorder="1" applyAlignment="1">
      <alignment horizontal="center" vertical="center" wrapText="1"/>
    </xf>
    <xf numFmtId="167" fontId="75" fillId="0" borderId="26" xfId="18" applyNumberFormat="1" applyFont="1" applyFill="1" applyBorder="1" applyAlignment="1">
      <alignment horizontal="center" vertical="center" wrapText="1"/>
    </xf>
    <xf numFmtId="0" fontId="80" fillId="0" borderId="26" xfId="19" applyFont="1" applyFill="1" applyBorder="1" applyAlignment="1">
      <alignment horizontal="center" vertical="center" wrapText="1"/>
    </xf>
    <xf numFmtId="0" fontId="76" fillId="10" borderId="37" xfId="19" applyFont="1" applyFill="1" applyBorder="1" applyAlignment="1">
      <alignment vertical="top"/>
    </xf>
    <xf numFmtId="0" fontId="76" fillId="10" borderId="16" xfId="19" applyFont="1" applyFill="1" applyBorder="1" applyAlignment="1">
      <alignment vertical="top"/>
    </xf>
    <xf numFmtId="0" fontId="76" fillId="10" borderId="36" xfId="19" applyFont="1" applyFill="1" applyBorder="1" applyAlignment="1">
      <alignment vertical="top"/>
    </xf>
    <xf numFmtId="0" fontId="75" fillId="10" borderId="26" xfId="19" applyFont="1" applyFill="1" applyBorder="1" applyAlignment="1">
      <alignment vertical="top" wrapText="1"/>
    </xf>
    <xf numFmtId="167" fontId="75" fillId="10" borderId="26" xfId="18" applyFont="1" applyFill="1" applyBorder="1" applyAlignment="1">
      <alignment vertical="top" wrapText="1"/>
    </xf>
    <xf numFmtId="0" fontId="76" fillId="10" borderId="26" xfId="19" applyFont="1" applyFill="1" applyBorder="1" applyAlignment="1">
      <alignment vertical="top" wrapText="1"/>
    </xf>
    <xf numFmtId="0" fontId="79" fillId="0" borderId="26" xfId="0" applyFont="1" applyFill="1" applyBorder="1" applyAlignment="1">
      <alignment horizontal="left" vertical="center" wrapText="1"/>
    </xf>
    <xf numFmtId="0" fontId="79" fillId="2" borderId="26" xfId="0" applyFont="1" applyFill="1" applyBorder="1" applyAlignment="1">
      <alignment horizontal="center" vertical="center" wrapText="1"/>
    </xf>
    <xf numFmtId="0" fontId="79" fillId="2" borderId="26" xfId="0" applyFont="1" applyFill="1" applyBorder="1" applyAlignment="1">
      <alignment horizontal="left" vertical="top" wrapText="1"/>
    </xf>
    <xf numFmtId="0" fontId="79" fillId="2" borderId="26" xfId="0" applyFont="1" applyFill="1" applyBorder="1" applyAlignment="1">
      <alignment horizontal="left" vertical="center" wrapText="1"/>
    </xf>
    <xf numFmtId="9" fontId="75" fillId="0" borderId="26" xfId="19" applyNumberFormat="1" applyFont="1" applyFill="1" applyBorder="1" applyAlignment="1">
      <alignment horizontal="center" vertical="center" wrapText="1"/>
    </xf>
    <xf numFmtId="1" fontId="79" fillId="0" borderId="26" xfId="0" applyNumberFormat="1" applyFont="1" applyFill="1" applyBorder="1" applyAlignment="1">
      <alignment horizontal="center" vertical="center" wrapText="1"/>
    </xf>
    <xf numFmtId="0" fontId="0" fillId="0" borderId="26" xfId="0" applyBorder="1" applyAlignment="1">
      <alignment horizontal="center"/>
    </xf>
    <xf numFmtId="0" fontId="14" fillId="0" borderId="0" xfId="0" applyFont="1"/>
    <xf numFmtId="0" fontId="14" fillId="0" borderId="26" xfId="0" applyFont="1" applyBorder="1" applyAlignment="1">
      <alignment horizontal="center"/>
    </xf>
    <xf numFmtId="0" fontId="79" fillId="0" borderId="0" xfId="0" applyFont="1"/>
    <xf numFmtId="0" fontId="76" fillId="8" borderId="0" xfId="19" applyFont="1" applyFill="1" applyBorder="1" applyAlignment="1">
      <alignment vertical="top"/>
    </xf>
    <xf numFmtId="167" fontId="79" fillId="0" borderId="0" xfId="18" applyFont="1"/>
    <xf numFmtId="0" fontId="76" fillId="9" borderId="13" xfId="19" applyFont="1" applyFill="1" applyBorder="1" applyAlignment="1" applyProtection="1">
      <alignment vertical="top"/>
      <protection locked="0"/>
    </xf>
    <xf numFmtId="0" fontId="79" fillId="0" borderId="26" xfId="0" applyFont="1" applyBorder="1" applyAlignment="1">
      <alignment horizontal="center" vertical="center" wrapText="1"/>
    </xf>
    <xf numFmtId="0" fontId="79" fillId="0" borderId="26" xfId="0" applyFont="1" applyBorder="1" applyAlignment="1">
      <alignment horizontal="left" vertical="top" wrapText="1"/>
    </xf>
    <xf numFmtId="9" fontId="79" fillId="0" borderId="26" xfId="0" applyNumberFormat="1" applyFont="1" applyBorder="1" applyAlignment="1">
      <alignment horizontal="center" vertical="center" wrapText="1"/>
    </xf>
    <xf numFmtId="167" fontId="79" fillId="0" borderId="26" xfId="18" applyFont="1" applyBorder="1" applyAlignment="1">
      <alignment horizontal="center" vertical="center" wrapText="1"/>
    </xf>
    <xf numFmtId="0" fontId="79" fillId="0" borderId="26" xfId="0" applyFont="1" applyBorder="1" applyAlignment="1">
      <alignment horizontal="left" vertical="center" wrapText="1"/>
    </xf>
    <xf numFmtId="0" fontId="76" fillId="10" borderId="37" xfId="19" applyFont="1" applyFill="1" applyBorder="1" applyAlignment="1">
      <alignment vertical="center"/>
    </xf>
    <xf numFmtId="0" fontId="76" fillId="10" borderId="16" xfId="19" applyFont="1" applyFill="1" applyBorder="1" applyAlignment="1">
      <alignment vertical="center"/>
    </xf>
    <xf numFmtId="0" fontId="76" fillId="10" borderId="36" xfId="19" applyFont="1" applyFill="1" applyBorder="1" applyAlignment="1">
      <alignment vertical="center"/>
    </xf>
    <xf numFmtId="0" fontId="75" fillId="10" borderId="26" xfId="19" applyFont="1" applyFill="1" applyBorder="1" applyAlignment="1">
      <alignment horizontal="right" wrapText="1"/>
    </xf>
    <xf numFmtId="167" fontId="75" fillId="10" borderId="26" xfId="18" applyFont="1" applyFill="1" applyBorder="1" applyAlignment="1">
      <alignment horizontal="right" wrapText="1"/>
    </xf>
    <xf numFmtId="1" fontId="75" fillId="0" borderId="26" xfId="19" applyNumberFormat="1" applyFont="1" applyFill="1" applyBorder="1" applyAlignment="1">
      <alignment horizontal="center" vertical="center" wrapText="1"/>
    </xf>
    <xf numFmtId="165" fontId="22" fillId="2" borderId="20" xfId="0" applyNumberFormat="1" applyFont="1" applyFill="1" applyBorder="1" applyAlignment="1">
      <alignment vertical="center"/>
    </xf>
    <xf numFmtId="0" fontId="22" fillId="2" borderId="20" xfId="0" applyFont="1" applyFill="1" applyBorder="1" applyAlignment="1">
      <alignment horizontal="center" vertical="center"/>
    </xf>
    <xf numFmtId="165" fontId="22" fillId="2" borderId="26" xfId="0" applyNumberFormat="1" applyFont="1" applyFill="1" applyBorder="1" applyAlignment="1">
      <alignment vertical="center"/>
    </xf>
    <xf numFmtId="165" fontId="0" fillId="0" borderId="26" xfId="0" applyNumberFormat="1" applyBorder="1" applyAlignment="1">
      <alignment vertical="center"/>
    </xf>
    <xf numFmtId="0" fontId="22" fillId="2" borderId="26"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71"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8" borderId="28" xfId="0" applyFont="1" applyFill="1" applyBorder="1" applyAlignment="1">
      <alignment horizontal="center" vertical="center" wrapText="1"/>
    </xf>
    <xf numFmtId="0" fontId="73" fillId="18" borderId="27" xfId="0" applyFont="1" applyFill="1" applyBorder="1" applyAlignment="1">
      <alignment horizontal="center" vertical="center" wrapText="1"/>
    </xf>
    <xf numFmtId="0" fontId="73"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3" fillId="18" borderId="37" xfId="0" applyFont="1" applyFill="1" applyBorder="1" applyAlignment="1">
      <alignment horizontal="center" vertical="center" wrapText="1"/>
    </xf>
    <xf numFmtId="0" fontId="73" fillId="18" borderId="36" xfId="0" applyFont="1" applyFill="1" applyBorder="1" applyAlignment="1">
      <alignment horizontal="center" vertical="center" wrapText="1"/>
    </xf>
    <xf numFmtId="0" fontId="73" fillId="18" borderId="16" xfId="0" applyFont="1" applyFill="1" applyBorder="1" applyAlignment="1">
      <alignment horizontal="center" vertical="center" wrapText="1"/>
    </xf>
    <xf numFmtId="0" fontId="74" fillId="19" borderId="30" xfId="0" applyFont="1" applyFill="1" applyBorder="1" applyAlignment="1" applyProtection="1">
      <alignment horizontal="center" vertical="center" wrapText="1"/>
      <protection locked="0"/>
    </xf>
    <xf numFmtId="0" fontId="74" fillId="19" borderId="28" xfId="0" applyFont="1" applyFill="1" applyBorder="1" applyAlignment="1" applyProtection="1">
      <alignment horizontal="center" vertical="center" wrapText="1"/>
      <protection locked="0"/>
    </xf>
    <xf numFmtId="0" fontId="74" fillId="19" borderId="27" xfId="0" applyFont="1" applyFill="1" applyBorder="1" applyAlignment="1" applyProtection="1">
      <alignment horizontal="center" vertical="center" wrapText="1"/>
      <protection locked="0"/>
    </xf>
    <xf numFmtId="0" fontId="73" fillId="19" borderId="29" xfId="0" applyFont="1" applyFill="1" applyBorder="1" applyAlignment="1" applyProtection="1">
      <alignment horizontal="center" vertical="center" wrapText="1"/>
      <protection locked="0"/>
    </xf>
    <xf numFmtId="0" fontId="73" fillId="19" borderId="31" xfId="0" applyFont="1" applyFill="1" applyBorder="1" applyAlignment="1" applyProtection="1">
      <alignment horizontal="center" vertical="center" wrapText="1"/>
      <protection locked="0"/>
    </xf>
    <xf numFmtId="0" fontId="73" fillId="19" borderId="42" xfId="0" applyFont="1" applyFill="1" applyBorder="1" applyAlignment="1" applyProtection="1">
      <alignment horizontal="center" vertical="center" wrapText="1"/>
      <protection locked="0"/>
    </xf>
    <xf numFmtId="0" fontId="73"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9" fillId="0" borderId="26"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0" fontId="68" fillId="0" borderId="30" xfId="19" applyFont="1" applyFill="1" applyBorder="1" applyAlignment="1">
      <alignment horizontal="center" vertical="center" wrapText="1"/>
    </xf>
    <xf numFmtId="0" fontId="68" fillId="0" borderId="28" xfId="19" applyFont="1" applyFill="1" applyBorder="1" applyAlignment="1">
      <alignment horizontal="center" vertical="center" wrapText="1"/>
    </xf>
    <xf numFmtId="0" fontId="68"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79" fillId="0" borderId="30" xfId="0" applyFont="1" applyFill="1" applyBorder="1" applyAlignment="1">
      <alignment horizontal="center" vertical="center" wrapText="1"/>
    </xf>
    <xf numFmtId="0" fontId="79" fillId="0" borderId="27" xfId="0" applyFont="1" applyFill="1" applyBorder="1" applyAlignment="1">
      <alignment horizontal="center" vertical="center" wrapText="1"/>
    </xf>
    <xf numFmtId="9" fontId="79" fillId="0" borderId="30" xfId="0" applyNumberFormat="1" applyFont="1" applyFill="1" applyBorder="1" applyAlignment="1">
      <alignment horizontal="center" vertical="center" wrapText="1"/>
    </xf>
    <xf numFmtId="9" fontId="79" fillId="0" borderId="27" xfId="0" applyNumberFormat="1" applyFont="1" applyFill="1" applyBorder="1" applyAlignment="1">
      <alignment horizontal="center" vertical="center" wrapText="1"/>
    </xf>
    <xf numFmtId="167" fontId="79" fillId="0" borderId="30" xfId="18" applyFont="1" applyFill="1" applyBorder="1" applyAlignment="1">
      <alignment horizontal="center" vertical="center" wrapText="1"/>
    </xf>
    <xf numFmtId="167" fontId="79" fillId="0" borderId="27" xfId="18" applyFont="1" applyFill="1" applyBorder="1" applyAlignment="1">
      <alignment horizontal="center" vertical="center" wrapText="1"/>
    </xf>
    <xf numFmtId="9" fontId="75" fillId="0" borderId="30" xfId="19" applyNumberFormat="1" applyFont="1" applyFill="1" applyBorder="1" applyAlignment="1">
      <alignment horizontal="center" vertical="center" wrapText="1"/>
    </xf>
    <xf numFmtId="9" fontId="75" fillId="0" borderId="27" xfId="19" applyNumberFormat="1" applyFont="1" applyFill="1" applyBorder="1" applyAlignment="1">
      <alignment horizontal="center" vertical="center" wrapText="1"/>
    </xf>
    <xf numFmtId="167" fontId="75" fillId="0" borderId="30" xfId="18" applyNumberFormat="1" applyFont="1" applyFill="1" applyBorder="1" applyAlignment="1">
      <alignment horizontal="center" vertical="center" wrapText="1"/>
    </xf>
    <xf numFmtId="167" fontId="75" fillId="0" borderId="27" xfId="18" applyNumberFormat="1" applyFont="1" applyFill="1" applyBorder="1" applyAlignment="1">
      <alignment horizontal="center" vertical="center" wrapText="1"/>
    </xf>
    <xf numFmtId="0" fontId="79" fillId="2" borderId="30" xfId="0" applyFont="1" applyFill="1" applyBorder="1" applyAlignment="1">
      <alignment horizontal="center" vertical="center" wrapText="1"/>
    </xf>
    <xf numFmtId="0" fontId="79" fillId="2" borderId="27" xfId="0" applyFont="1" applyFill="1" applyBorder="1" applyAlignment="1">
      <alignment horizontal="center" vertical="center" wrapText="1"/>
    </xf>
    <xf numFmtId="0" fontId="77" fillId="0" borderId="0" xfId="19" applyFont="1" applyAlignment="1">
      <alignment horizontal="left" vertical="center" wrapText="1"/>
    </xf>
    <xf numFmtId="0" fontId="76" fillId="0" borderId="30" xfId="19" applyFont="1" applyBorder="1" applyAlignment="1">
      <alignment horizontal="center" vertical="center" wrapText="1"/>
    </xf>
    <xf numFmtId="0" fontId="76" fillId="0" borderId="28" xfId="19" applyFont="1" applyBorder="1" applyAlignment="1">
      <alignment horizontal="center" vertical="center" wrapText="1"/>
    </xf>
    <xf numFmtId="0" fontId="76" fillId="0" borderId="27" xfId="19" applyFont="1" applyBorder="1" applyAlignment="1">
      <alignment horizontal="center" vertical="center" wrapText="1"/>
    </xf>
    <xf numFmtId="0" fontId="78" fillId="18" borderId="28" xfId="0" applyFont="1" applyFill="1" applyBorder="1" applyAlignment="1">
      <alignment horizontal="center" vertical="center" wrapText="1"/>
    </xf>
    <xf numFmtId="0" fontId="78" fillId="18" borderId="27" xfId="0" applyFont="1" applyFill="1" applyBorder="1" applyAlignment="1">
      <alignment horizontal="center" vertical="center" wrapText="1"/>
    </xf>
    <xf numFmtId="0" fontId="78" fillId="18" borderId="30" xfId="0" applyFont="1" applyFill="1" applyBorder="1" applyAlignment="1">
      <alignment horizontal="center" vertical="center" wrapText="1"/>
    </xf>
    <xf numFmtId="0" fontId="78" fillId="19" borderId="30" xfId="0" applyFont="1" applyFill="1" applyBorder="1" applyAlignment="1" applyProtection="1">
      <alignment horizontal="center" vertical="center" wrapText="1"/>
      <protection locked="0"/>
    </xf>
    <xf numFmtId="0" fontId="78" fillId="19" borderId="28" xfId="0" applyFont="1" applyFill="1" applyBorder="1" applyAlignment="1" applyProtection="1">
      <alignment horizontal="center" vertical="center" wrapText="1"/>
      <protection locked="0"/>
    </xf>
    <xf numFmtId="0" fontId="78" fillId="19" borderId="27" xfId="0" applyFont="1" applyFill="1" applyBorder="1" applyAlignment="1" applyProtection="1">
      <alignment horizontal="center" vertical="center" wrapText="1"/>
      <protection locked="0"/>
    </xf>
    <xf numFmtId="0" fontId="76" fillId="0" borderId="26" xfId="19" applyFont="1" applyBorder="1" applyAlignment="1">
      <alignment horizontal="center" vertical="center" wrapText="1"/>
    </xf>
    <xf numFmtId="0" fontId="76" fillId="8" borderId="13" xfId="19" applyFont="1" applyFill="1" applyBorder="1" applyAlignment="1">
      <alignment horizontal="left" vertical="top" wrapText="1"/>
    </xf>
    <xf numFmtId="0" fontId="78" fillId="18" borderId="37" xfId="0" applyFont="1" applyFill="1" applyBorder="1" applyAlignment="1">
      <alignment horizontal="center" vertical="center" wrapText="1"/>
    </xf>
    <xf numFmtId="0" fontId="78" fillId="18" borderId="36" xfId="0" applyFont="1" applyFill="1" applyBorder="1" applyAlignment="1">
      <alignment horizontal="center" vertical="center" wrapText="1"/>
    </xf>
    <xf numFmtId="0" fontId="78" fillId="18" borderId="16" xfId="0" applyFont="1" applyFill="1" applyBorder="1" applyAlignment="1">
      <alignment horizontal="center" vertical="center" wrapText="1"/>
    </xf>
    <xf numFmtId="0" fontId="78" fillId="19" borderId="29" xfId="0" applyFont="1" applyFill="1" applyBorder="1" applyAlignment="1" applyProtection="1">
      <alignment horizontal="center" vertical="center" wrapText="1"/>
      <protection locked="0"/>
    </xf>
    <xf numFmtId="0" fontId="78" fillId="19" borderId="31" xfId="0" applyFont="1" applyFill="1" applyBorder="1" applyAlignment="1" applyProtection="1">
      <alignment horizontal="center" vertical="center" wrapText="1"/>
      <protection locked="0"/>
    </xf>
    <xf numFmtId="0" fontId="78" fillId="19" borderId="42" xfId="0" applyFont="1" applyFill="1" applyBorder="1" applyAlignment="1" applyProtection="1">
      <alignment horizontal="center" vertical="center" wrapText="1"/>
      <protection locked="0"/>
    </xf>
    <xf numFmtId="0" fontId="78" fillId="19" borderId="43" xfId="0" applyFont="1" applyFill="1" applyBorder="1" applyAlignment="1" applyProtection="1">
      <alignment horizontal="center" vertical="center" wrapText="1"/>
      <protection locked="0"/>
    </xf>
    <xf numFmtId="0" fontId="79" fillId="0" borderId="30" xfId="0" applyFont="1" applyBorder="1" applyAlignment="1">
      <alignment horizontal="center" vertical="center" wrapText="1"/>
    </xf>
    <xf numFmtId="0" fontId="79" fillId="0" borderId="27" xfId="0"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7" fillId="0" borderId="26" xfId="0" applyFont="1" applyFill="1" applyBorder="1" applyAlignment="1">
      <alignment horizontal="center" vertical="center" wrapText="1"/>
    </xf>
    <xf numFmtId="0" fontId="65" fillId="0" borderId="26" xfId="19" applyFont="1" applyBorder="1" applyAlignment="1">
      <alignment horizontal="center" vertical="center" wrapText="1"/>
    </xf>
    <xf numFmtId="0" fontId="63"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6"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0" fillId="0" borderId="0" xfId="16" applyFont="1" applyFill="1" applyBorder="1" applyAlignment="1">
      <alignment horizontal="center" vertical="top" wrapText="1"/>
    </xf>
    <xf numFmtId="0" fontId="79" fillId="2" borderId="30" xfId="0" applyFont="1" applyFill="1" applyBorder="1" applyAlignment="1">
      <alignment horizontal="left" vertical="center" wrapText="1"/>
    </xf>
    <xf numFmtId="0" fontId="79" fillId="2" borderId="27" xfId="0" applyFont="1" applyFill="1" applyBorder="1" applyAlignment="1">
      <alignment horizontal="left"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66"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66"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66"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justifyLastLine="0" shrinkToFit="0" readingOrder="0"/>
    </dxf>
    <dxf>
      <font>
        <sz val="14"/>
      </font>
      <numFmt numFmtId="176"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4</c:v>
                </c:pt>
              </c:numCache>
            </c:numRef>
          </c:val>
        </c:ser>
        <c:dLbls>
          <c:showLegendKey val="0"/>
          <c:showVal val="0"/>
          <c:showCatName val="0"/>
          <c:showSerName val="0"/>
          <c:showPercent val="0"/>
          <c:showBubbleSize val="0"/>
        </c:dLbls>
        <c:gapWidth val="150"/>
        <c:shape val="box"/>
        <c:axId val="415776128"/>
        <c:axId val="417076352"/>
        <c:axId val="0"/>
      </c:bar3DChart>
      <c:catAx>
        <c:axId val="415776128"/>
        <c:scaling>
          <c:orientation val="minMax"/>
        </c:scaling>
        <c:delete val="0"/>
        <c:axPos val="b"/>
        <c:majorTickMark val="none"/>
        <c:minorTickMark val="none"/>
        <c:tickLblPos val="nextTo"/>
        <c:txPr>
          <a:bodyPr/>
          <a:lstStyle/>
          <a:p>
            <a:pPr>
              <a:defRPr lang="es-HN"/>
            </a:pPr>
            <a:endParaRPr lang="es-HN"/>
          </a:p>
        </c:txPr>
        <c:crossAx val="417076352"/>
        <c:crosses val="autoZero"/>
        <c:auto val="1"/>
        <c:lblAlgn val="ctr"/>
        <c:lblOffset val="100"/>
        <c:noMultiLvlLbl val="0"/>
      </c:catAx>
      <c:valAx>
        <c:axId val="4170763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577612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417103232"/>
        <c:axId val="417113216"/>
        <c:axId val="0"/>
      </c:bar3DChart>
      <c:catAx>
        <c:axId val="417103232"/>
        <c:scaling>
          <c:orientation val="minMax"/>
        </c:scaling>
        <c:delete val="0"/>
        <c:axPos val="b"/>
        <c:majorTickMark val="none"/>
        <c:minorTickMark val="none"/>
        <c:tickLblPos val="nextTo"/>
        <c:txPr>
          <a:bodyPr/>
          <a:lstStyle/>
          <a:p>
            <a:pPr>
              <a:defRPr lang="es-HN"/>
            </a:pPr>
            <a:endParaRPr lang="es-HN"/>
          </a:p>
        </c:txPr>
        <c:crossAx val="417113216"/>
        <c:crosses val="autoZero"/>
        <c:auto val="1"/>
        <c:lblAlgn val="ctr"/>
        <c:lblOffset val="100"/>
        <c:noMultiLvlLbl val="0"/>
      </c:catAx>
      <c:valAx>
        <c:axId val="4171132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71032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3</c:v>
                </c:pt>
                <c:pt idx="4">
                  <c:v>0</c:v>
                </c:pt>
                <c:pt idx="5">
                  <c:v>1</c:v>
                </c:pt>
                <c:pt idx="6">
                  <c:v>1</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31168512"/>
        <c:axId val="431170304"/>
        <c:axId val="0"/>
      </c:bar3DChart>
      <c:catAx>
        <c:axId val="431168512"/>
        <c:scaling>
          <c:orientation val="minMax"/>
        </c:scaling>
        <c:delete val="0"/>
        <c:axPos val="b"/>
        <c:majorTickMark val="none"/>
        <c:minorTickMark val="none"/>
        <c:tickLblPos val="nextTo"/>
        <c:txPr>
          <a:bodyPr/>
          <a:lstStyle/>
          <a:p>
            <a:pPr>
              <a:defRPr lang="es-HN"/>
            </a:pPr>
            <a:endParaRPr lang="es-HN"/>
          </a:p>
        </c:txPr>
        <c:crossAx val="431170304"/>
        <c:crosses val="autoZero"/>
        <c:auto val="1"/>
        <c:lblAlgn val="ctr"/>
        <c:lblOffset val="100"/>
        <c:noMultiLvlLbl val="0"/>
      </c:catAx>
      <c:valAx>
        <c:axId val="4311703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3116851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1532804</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5"/>
      <c r="U2" s="555"/>
      <c r="V2" s="555"/>
      <c r="W2" s="555"/>
      <c r="X2" s="555"/>
      <c r="Y2" s="555"/>
      <c r="Z2" s="555"/>
      <c r="AA2" s="555"/>
      <c r="AB2" s="555"/>
      <c r="AC2" s="555" t="s">
        <v>25</v>
      </c>
      <c r="AD2" s="555"/>
      <c r="AE2" s="555"/>
      <c r="AF2" s="555"/>
      <c r="AG2" s="555"/>
      <c r="AH2" s="555"/>
      <c r="AI2" s="555"/>
      <c r="AJ2" s="555"/>
    </row>
    <row r="3" spans="2:36" ht="16.5" customHeight="1" x14ac:dyDescent="0.25">
      <c r="B3" s="33" t="s">
        <v>7</v>
      </c>
      <c r="C3" s="33"/>
      <c r="D3" s="33"/>
      <c r="E3" s="33"/>
      <c r="F3" s="33"/>
      <c r="G3" s="33"/>
      <c r="H3" s="33"/>
      <c r="I3" s="33"/>
      <c r="J3" s="33"/>
      <c r="K3" s="33"/>
      <c r="L3" s="33"/>
      <c r="M3" s="33"/>
      <c r="N3" s="33"/>
      <c r="O3" s="33"/>
      <c r="P3" s="33"/>
      <c r="Q3" s="33"/>
      <c r="R3" s="33"/>
      <c r="S3" s="33"/>
      <c r="T3" s="555"/>
      <c r="U3" s="555"/>
      <c r="V3" s="555"/>
      <c r="W3" s="555"/>
      <c r="X3" s="555"/>
      <c r="Y3" s="555"/>
      <c r="Z3" s="555"/>
      <c r="AA3" s="555"/>
      <c r="AB3" s="555"/>
      <c r="AC3" s="555" t="s">
        <v>7</v>
      </c>
      <c r="AD3" s="555"/>
      <c r="AE3" s="555"/>
      <c r="AF3" s="555"/>
      <c r="AG3" s="555"/>
      <c r="AH3" s="555"/>
      <c r="AI3" s="555"/>
      <c r="AJ3" s="555"/>
    </row>
    <row r="4" spans="2:36" ht="12.75" customHeight="1" x14ac:dyDescent="0.25">
      <c r="B4" s="33" t="s">
        <v>36</v>
      </c>
      <c r="C4" s="33"/>
      <c r="D4" s="33"/>
      <c r="E4" s="33"/>
      <c r="F4" s="33"/>
      <c r="G4" s="33"/>
      <c r="H4" s="33"/>
      <c r="I4" s="33"/>
      <c r="J4" s="33"/>
      <c r="K4" s="33"/>
      <c r="L4" s="33"/>
      <c r="M4" s="33"/>
      <c r="N4" s="33"/>
      <c r="O4" s="33"/>
      <c r="P4" s="33"/>
      <c r="Q4" s="33"/>
      <c r="R4" s="33"/>
      <c r="S4" s="33"/>
      <c r="T4" s="555"/>
      <c r="U4" s="555"/>
      <c r="V4" s="555"/>
      <c r="W4" s="555"/>
      <c r="X4" s="555"/>
      <c r="Y4" s="555"/>
      <c r="Z4" s="555"/>
      <c r="AA4" s="555"/>
      <c r="AB4" s="555"/>
      <c r="AC4" s="555" t="s">
        <v>36</v>
      </c>
      <c r="AD4" s="555"/>
      <c r="AE4" s="555"/>
      <c r="AF4" s="555"/>
      <c r="AG4" s="555"/>
      <c r="AH4" s="555"/>
      <c r="AI4" s="555"/>
      <c r="AJ4" s="555"/>
    </row>
    <row r="5" spans="2:36" ht="15.75" x14ac:dyDescent="0.25">
      <c r="B5" s="2"/>
      <c r="C5" s="2"/>
      <c r="D5" s="2"/>
    </row>
    <row r="6" spans="2:36" ht="16.5" thickBot="1" x14ac:dyDescent="0.3">
      <c r="B6" s="2"/>
      <c r="C6" s="2"/>
      <c r="D6" s="2"/>
    </row>
    <row r="7" spans="2:36" ht="75.75" customHeight="1" x14ac:dyDescent="0.25">
      <c r="B7" s="550" t="s">
        <v>20</v>
      </c>
      <c r="C7" s="550" t="s">
        <v>38</v>
      </c>
      <c r="D7" s="550" t="s">
        <v>39</v>
      </c>
      <c r="E7" s="552" t="s">
        <v>40</v>
      </c>
      <c r="F7" s="550" t="s">
        <v>37</v>
      </c>
      <c r="G7" s="552" t="s">
        <v>9</v>
      </c>
      <c r="H7" s="554" t="s">
        <v>0</v>
      </c>
      <c r="I7" s="554" t="s">
        <v>8</v>
      </c>
      <c r="J7" s="554" t="s">
        <v>16</v>
      </c>
      <c r="K7" s="554"/>
      <c r="L7" s="554" t="s">
        <v>13</v>
      </c>
      <c r="M7" s="554"/>
      <c r="N7" s="554"/>
      <c r="O7" s="554"/>
      <c r="P7" s="554"/>
      <c r="Q7" s="554"/>
      <c r="R7" s="554"/>
      <c r="S7" s="554"/>
      <c r="T7" s="550" t="s">
        <v>14</v>
      </c>
      <c r="U7" s="554" t="s">
        <v>18</v>
      </c>
      <c r="V7" s="554" t="s">
        <v>26</v>
      </c>
      <c r="W7" s="554"/>
      <c r="X7" s="554" t="s">
        <v>15</v>
      </c>
      <c r="Y7" s="554" t="s">
        <v>17</v>
      </c>
      <c r="Z7" s="554"/>
      <c r="AA7" s="554" t="s">
        <v>22</v>
      </c>
      <c r="AB7" s="554" t="s">
        <v>32</v>
      </c>
      <c r="AC7" s="556" t="s">
        <v>31</v>
      </c>
      <c r="AD7" s="556"/>
      <c r="AE7" s="556"/>
      <c r="AF7" s="556"/>
      <c r="AG7" s="554" t="s">
        <v>28</v>
      </c>
      <c r="AH7" s="554" t="s">
        <v>29</v>
      </c>
      <c r="AI7" s="554" t="s">
        <v>1</v>
      </c>
      <c r="AJ7" s="554" t="s">
        <v>2</v>
      </c>
    </row>
    <row r="8" spans="2:36" ht="15.75" customHeight="1" x14ac:dyDescent="0.25">
      <c r="B8" s="551"/>
      <c r="C8" s="551"/>
      <c r="D8" s="551"/>
      <c r="E8" s="553"/>
      <c r="F8" s="551"/>
      <c r="G8" s="553"/>
      <c r="H8" s="549"/>
      <c r="I8" s="549"/>
      <c r="J8" s="549" t="s">
        <v>33</v>
      </c>
      <c r="K8" s="549" t="s">
        <v>19</v>
      </c>
      <c r="L8" s="557" t="s">
        <v>3</v>
      </c>
      <c r="M8" s="557"/>
      <c r="N8" s="557" t="s">
        <v>4</v>
      </c>
      <c r="O8" s="557"/>
      <c r="P8" s="557" t="s">
        <v>5</v>
      </c>
      <c r="Q8" s="557"/>
      <c r="R8" s="557" t="s">
        <v>6</v>
      </c>
      <c r="S8" s="557"/>
      <c r="T8" s="551"/>
      <c r="U8" s="549"/>
      <c r="V8" s="549" t="s">
        <v>23</v>
      </c>
      <c r="W8" s="549" t="s">
        <v>21</v>
      </c>
      <c r="X8" s="549"/>
      <c r="Y8" s="549" t="s">
        <v>23</v>
      </c>
      <c r="Z8" s="549" t="s">
        <v>21</v>
      </c>
      <c r="AA8" s="549"/>
      <c r="AB8" s="549"/>
      <c r="AC8" s="14" t="s">
        <v>3</v>
      </c>
      <c r="AD8" s="14" t="s">
        <v>4</v>
      </c>
      <c r="AE8" s="14" t="s">
        <v>5</v>
      </c>
      <c r="AF8" s="14" t="s">
        <v>6</v>
      </c>
      <c r="AG8" s="549"/>
      <c r="AH8" s="549"/>
      <c r="AI8" s="549"/>
      <c r="AJ8" s="549"/>
    </row>
    <row r="9" spans="2:36" ht="78.75" x14ac:dyDescent="0.25">
      <c r="B9" s="551"/>
      <c r="C9" s="551"/>
      <c r="D9" s="551"/>
      <c r="E9" s="553"/>
      <c r="F9" s="551"/>
      <c r="G9" s="553"/>
      <c r="H9" s="549"/>
      <c r="I9" s="549"/>
      <c r="J9" s="549"/>
      <c r="K9" s="549"/>
      <c r="L9" s="32" t="s">
        <v>11</v>
      </c>
      <c r="M9" s="32" t="s">
        <v>12</v>
      </c>
      <c r="N9" s="32" t="s">
        <v>11</v>
      </c>
      <c r="O9" s="32" t="s">
        <v>12</v>
      </c>
      <c r="P9" s="32" t="s">
        <v>11</v>
      </c>
      <c r="Q9" s="32" t="s">
        <v>12</v>
      </c>
      <c r="R9" s="32" t="s">
        <v>11</v>
      </c>
      <c r="S9" s="32" t="s">
        <v>12</v>
      </c>
      <c r="T9" s="551"/>
      <c r="U9" s="549"/>
      <c r="V9" s="549"/>
      <c r="W9" s="549"/>
      <c r="X9" s="549"/>
      <c r="Y9" s="549"/>
      <c r="Z9" s="549"/>
      <c r="AA9" s="549"/>
      <c r="AB9" s="549"/>
      <c r="AC9" s="14" t="s">
        <v>24</v>
      </c>
      <c r="AD9" s="14" t="s">
        <v>24</v>
      </c>
      <c r="AE9" s="14" t="s">
        <v>24</v>
      </c>
      <c r="AF9" s="14" t="s">
        <v>24</v>
      </c>
      <c r="AG9" s="549"/>
      <c r="AH9" s="549"/>
      <c r="AI9" s="549"/>
      <c r="AJ9" s="549"/>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7" t="s">
        <v>10</v>
      </c>
      <c r="K31" s="548"/>
      <c r="L31" s="545"/>
      <c r="M31" s="546"/>
      <c r="N31" s="545"/>
      <c r="O31" s="546"/>
      <c r="P31" s="545"/>
      <c r="Q31" s="546"/>
      <c r="R31" s="545"/>
      <c r="S31" s="54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65"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3">
        <f>SUM(F17:F37)</f>
        <v>0</v>
      </c>
      <c r="F10" s="70"/>
      <c r="G10" s="79"/>
      <c r="H10" s="70"/>
      <c r="I10" s="70"/>
    </row>
    <row r="11" spans="1:555" x14ac:dyDescent="0.25">
      <c r="C11" s="70"/>
      <c r="D11" s="31"/>
      <c r="E11" s="93"/>
      <c r="F11" s="93"/>
      <c r="G11" s="93"/>
      <c r="H11" s="76"/>
      <c r="I11" s="76"/>
      <c r="J11" s="76"/>
      <c r="K11" s="112"/>
    </row>
    <row r="12" spans="1:555" ht="15.75" x14ac:dyDescent="0.25">
      <c r="B12" s="93"/>
      <c r="C12" s="301" t="s">
        <v>392</v>
      </c>
      <c r="D12" s="368"/>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1459</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1" t="s">
        <v>392</v>
      </c>
      <c r="D42" s="368"/>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1459</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1" t="s">
        <v>392</v>
      </c>
      <c r="D72" s="368"/>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1459</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1" t="s">
        <v>392</v>
      </c>
      <c r="D102" s="368"/>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1459</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1" t="s">
        <v>392</v>
      </c>
      <c r="D132" s="368"/>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1459</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1" t="s">
        <v>392</v>
      </c>
      <c r="D162" s="368"/>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1459</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SUM(F17:F50)</f>
        <v>0</v>
      </c>
      <c r="G10" s="79"/>
      <c r="H10" s="70"/>
      <c r="I10" s="70"/>
    </row>
    <row r="11" spans="1:555" x14ac:dyDescent="0.25">
      <c r="G11" s="79"/>
      <c r="H11" s="70"/>
      <c r="I11" s="70"/>
    </row>
    <row r="12" spans="1:555" x14ac:dyDescent="0.25">
      <c r="F12" s="70"/>
      <c r="G12" s="79"/>
      <c r="H12" s="70"/>
      <c r="I12" s="70"/>
    </row>
    <row r="13" spans="1:555" ht="15.75" x14ac:dyDescent="0.25">
      <c r="C13" s="301" t="s">
        <v>392</v>
      </c>
      <c r="D13" s="368"/>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1360</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1" t="s">
        <v>392</v>
      </c>
      <c r="D56" s="368"/>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1360</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1" t="s">
        <v>392</v>
      </c>
      <c r="D99" s="368"/>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1360</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1" t="s">
        <v>392</v>
      </c>
      <c r="D142" s="368"/>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1360</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1344</v>
      </c>
      <c r="H1" s="208"/>
      <c r="I1" s="208"/>
      <c r="J1" s="208"/>
      <c r="K1" s="208"/>
      <c r="L1" s="208"/>
      <c r="M1" s="208"/>
      <c r="N1" s="208"/>
      <c r="O1" s="208"/>
      <c r="P1" s="208"/>
      <c r="Q1" s="208"/>
      <c r="R1" s="208"/>
      <c r="S1" s="208"/>
      <c r="T1" s="208"/>
      <c r="U1" s="208"/>
    </row>
    <row r="2" spans="1:21" ht="18" customHeight="1" x14ac:dyDescent="0.25">
      <c r="A2" s="309" t="s">
        <v>1343</v>
      </c>
      <c r="B2" s="208"/>
      <c r="C2" s="208"/>
      <c r="D2" s="208"/>
      <c r="E2" s="241"/>
      <c r="G2" s="209"/>
      <c r="H2" s="208"/>
      <c r="I2" s="208"/>
      <c r="J2" s="208"/>
      <c r="K2" s="208"/>
      <c r="L2" s="208"/>
      <c r="M2" s="208"/>
      <c r="N2" s="208"/>
      <c r="O2" s="208"/>
      <c r="P2" s="208"/>
      <c r="Q2" s="208"/>
      <c r="R2" s="208"/>
      <c r="S2" s="208"/>
      <c r="T2" s="208"/>
      <c r="U2" s="208"/>
    </row>
    <row r="3" spans="1:21" ht="18" customHeight="1" x14ac:dyDescent="0.25">
      <c r="A3" s="309" t="s">
        <v>1345</v>
      </c>
      <c r="B3" s="208"/>
      <c r="C3" s="208"/>
      <c r="D3" s="208"/>
      <c r="E3" s="241"/>
      <c r="G3" s="209"/>
      <c r="H3" s="208"/>
      <c r="I3" s="208"/>
      <c r="J3" s="208"/>
      <c r="K3" s="208"/>
      <c r="L3" s="208"/>
      <c r="M3" s="208"/>
      <c r="N3" s="208"/>
      <c r="O3" s="208"/>
      <c r="P3" s="208"/>
      <c r="Q3" s="208"/>
      <c r="R3" s="208"/>
      <c r="S3" s="208"/>
      <c r="T3" s="208"/>
      <c r="U3" s="208"/>
    </row>
    <row r="4" spans="1:21" ht="18" customHeight="1" x14ac:dyDescent="0.25">
      <c r="A4" s="309" t="s">
        <v>1374</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66" t="s">
        <v>97</v>
      </c>
      <c r="B5" s="568" t="s">
        <v>111</v>
      </c>
      <c r="C5" s="578" t="s">
        <v>86</v>
      </c>
      <c r="D5" s="578" t="s">
        <v>87</v>
      </c>
      <c r="E5" s="578" t="s">
        <v>392</v>
      </c>
      <c r="F5" s="578" t="s">
        <v>88</v>
      </c>
      <c r="G5" s="581" t="s">
        <v>100</v>
      </c>
      <c r="H5" s="583"/>
      <c r="I5" s="583"/>
      <c r="J5" s="583"/>
      <c r="K5" s="583"/>
      <c r="L5" s="583"/>
      <c r="M5" s="583"/>
      <c r="N5" s="582"/>
      <c r="O5" s="587" t="s">
        <v>101</v>
      </c>
      <c r="P5" s="588"/>
      <c r="Q5" s="568" t="s">
        <v>102</v>
      </c>
      <c r="R5" s="568" t="s">
        <v>103</v>
      </c>
      <c r="S5" s="568" t="s">
        <v>110</v>
      </c>
      <c r="T5" s="568" t="s">
        <v>109</v>
      </c>
      <c r="U5" s="584" t="s">
        <v>89</v>
      </c>
    </row>
    <row r="6" spans="1:21" ht="14.45" customHeight="1" x14ac:dyDescent="0.25">
      <c r="A6" s="566"/>
      <c r="B6" s="566"/>
      <c r="C6" s="579"/>
      <c r="D6" s="579"/>
      <c r="E6" s="579"/>
      <c r="F6" s="579"/>
      <c r="G6" s="581" t="s">
        <v>104</v>
      </c>
      <c r="H6" s="582"/>
      <c r="I6" s="581" t="s">
        <v>105</v>
      </c>
      <c r="J6" s="582"/>
      <c r="K6" s="581" t="s">
        <v>106</v>
      </c>
      <c r="L6" s="582"/>
      <c r="M6" s="581" t="s">
        <v>107</v>
      </c>
      <c r="N6" s="582"/>
      <c r="O6" s="589"/>
      <c r="P6" s="590"/>
      <c r="Q6" s="566"/>
      <c r="R6" s="566"/>
      <c r="S6" s="566"/>
      <c r="T6" s="566"/>
      <c r="U6" s="585"/>
    </row>
    <row r="7" spans="1:21" ht="25.5" x14ac:dyDescent="0.25">
      <c r="A7" s="567"/>
      <c r="B7" s="567"/>
      <c r="C7" s="580"/>
      <c r="D7" s="580"/>
      <c r="E7" s="580"/>
      <c r="F7" s="580"/>
      <c r="G7" s="441" t="s">
        <v>108</v>
      </c>
      <c r="H7" s="441" t="s">
        <v>12</v>
      </c>
      <c r="I7" s="441" t="s">
        <v>108</v>
      </c>
      <c r="J7" s="441" t="s">
        <v>12</v>
      </c>
      <c r="K7" s="441" t="s">
        <v>108</v>
      </c>
      <c r="L7" s="441" t="s">
        <v>12</v>
      </c>
      <c r="M7" s="441" t="s">
        <v>108</v>
      </c>
      <c r="N7" s="441" t="s">
        <v>12</v>
      </c>
      <c r="O7" s="441" t="s">
        <v>108</v>
      </c>
      <c r="P7" s="441" t="s">
        <v>12</v>
      </c>
      <c r="Q7" s="567"/>
      <c r="R7" s="567"/>
      <c r="S7" s="567"/>
      <c r="T7" s="567"/>
      <c r="U7" s="586"/>
    </row>
    <row r="8" spans="1:21" ht="15.75" x14ac:dyDescent="0.25">
      <c r="A8" s="442"/>
      <c r="B8" s="443"/>
      <c r="C8" s="444"/>
      <c r="D8" s="444"/>
      <c r="E8" s="445"/>
      <c r="F8" s="444"/>
      <c r="G8" s="446"/>
      <c r="H8" s="446"/>
      <c r="I8" s="446"/>
      <c r="J8" s="446"/>
      <c r="K8" s="446"/>
      <c r="L8" s="446"/>
      <c r="M8" s="446"/>
      <c r="N8" s="446"/>
      <c r="O8" s="446"/>
      <c r="P8" s="446"/>
      <c r="Q8" s="447"/>
      <c r="R8" s="447"/>
      <c r="S8" s="447"/>
      <c r="T8" s="447"/>
      <c r="U8" s="448"/>
    </row>
    <row r="9" spans="1:21" ht="15.75" x14ac:dyDescent="0.25">
      <c r="A9" s="575" t="s">
        <v>1375</v>
      </c>
      <c r="B9" s="572" t="s">
        <v>1376</v>
      </c>
      <c r="C9" s="322"/>
      <c r="D9" s="322"/>
      <c r="E9" s="71"/>
      <c r="F9" s="71"/>
      <c r="G9" s="203"/>
      <c r="H9" s="204"/>
      <c r="I9" s="203"/>
      <c r="J9" s="204"/>
      <c r="K9" s="203"/>
      <c r="L9" s="204"/>
      <c r="M9" s="203"/>
      <c r="N9" s="204"/>
      <c r="O9" s="379">
        <f>G9+I9+K9+M9</f>
        <v>0</v>
      </c>
      <c r="P9" s="379">
        <f>H9+J9+L9+N9</f>
        <v>0</v>
      </c>
      <c r="Q9" s="71"/>
      <c r="R9" s="71"/>
      <c r="S9" s="71"/>
      <c r="T9" s="71"/>
      <c r="U9" s="71"/>
    </row>
    <row r="10" spans="1:21" ht="15.75" x14ac:dyDescent="0.25">
      <c r="A10" s="576"/>
      <c r="B10" s="573"/>
      <c r="C10" s="322"/>
      <c r="D10" s="322"/>
      <c r="E10" s="71"/>
      <c r="F10" s="71"/>
      <c r="G10" s="203"/>
      <c r="H10" s="204"/>
      <c r="I10" s="203"/>
      <c r="J10" s="204"/>
      <c r="K10" s="203"/>
      <c r="L10" s="204"/>
      <c r="M10" s="203"/>
      <c r="N10" s="204"/>
      <c r="O10" s="379">
        <f t="shared" ref="O10:O27" si="0">G10+I10+K10+M10</f>
        <v>0</v>
      </c>
      <c r="P10" s="379">
        <f t="shared" ref="P10:P27" si="1">H10+J10+L10+N10</f>
        <v>0</v>
      </c>
      <c r="Q10" s="71"/>
      <c r="R10" s="71"/>
      <c r="S10" s="71"/>
      <c r="T10" s="71"/>
      <c r="U10" s="71"/>
    </row>
    <row r="11" spans="1:21" ht="15.75" x14ac:dyDescent="0.25">
      <c r="A11" s="576"/>
      <c r="B11" s="573"/>
      <c r="C11" s="322"/>
      <c r="D11" s="322"/>
      <c r="E11" s="71"/>
      <c r="F11" s="71"/>
      <c r="G11" s="203"/>
      <c r="H11" s="204"/>
      <c r="I11" s="203"/>
      <c r="J11" s="204"/>
      <c r="K11" s="203"/>
      <c r="L11" s="204"/>
      <c r="M11" s="203"/>
      <c r="N11" s="204"/>
      <c r="O11" s="379">
        <f t="shared" si="0"/>
        <v>0</v>
      </c>
      <c r="P11" s="379">
        <f t="shared" si="1"/>
        <v>0</v>
      </c>
      <c r="Q11" s="71"/>
      <c r="R11" s="71"/>
      <c r="S11" s="71"/>
      <c r="T11" s="71"/>
      <c r="U11" s="71"/>
    </row>
    <row r="12" spans="1:21" ht="15.75" x14ac:dyDescent="0.25">
      <c r="A12" s="576"/>
      <c r="B12" s="573"/>
      <c r="C12" s="322"/>
      <c r="D12" s="322"/>
      <c r="E12" s="71"/>
      <c r="F12" s="71"/>
      <c r="G12" s="203"/>
      <c r="H12" s="204"/>
      <c r="I12" s="203"/>
      <c r="J12" s="204"/>
      <c r="K12" s="203"/>
      <c r="L12" s="204"/>
      <c r="M12" s="203"/>
      <c r="N12" s="204"/>
      <c r="O12" s="379">
        <f t="shared" si="0"/>
        <v>0</v>
      </c>
      <c r="P12" s="379">
        <f t="shared" si="1"/>
        <v>0</v>
      </c>
      <c r="Q12" s="71"/>
      <c r="R12" s="71"/>
      <c r="S12" s="71"/>
      <c r="T12" s="71"/>
      <c r="U12" s="71"/>
    </row>
    <row r="13" spans="1:21" ht="15.75" x14ac:dyDescent="0.25">
      <c r="A13" s="576"/>
      <c r="B13" s="573"/>
      <c r="C13" s="322"/>
      <c r="D13" s="322"/>
      <c r="E13" s="71"/>
      <c r="F13" s="71"/>
      <c r="G13" s="203"/>
      <c r="H13" s="204"/>
      <c r="I13" s="203"/>
      <c r="J13" s="204"/>
      <c r="K13" s="203"/>
      <c r="L13" s="204"/>
      <c r="M13" s="203"/>
      <c r="N13" s="204"/>
      <c r="O13" s="379">
        <f t="shared" si="0"/>
        <v>0</v>
      </c>
      <c r="P13" s="379">
        <f t="shared" si="1"/>
        <v>0</v>
      </c>
      <c r="Q13" s="71"/>
      <c r="R13" s="71"/>
      <c r="S13" s="71"/>
      <c r="T13" s="71"/>
      <c r="U13" s="71"/>
    </row>
    <row r="14" spans="1:21" ht="15.75" x14ac:dyDescent="0.25">
      <c r="A14" s="576"/>
      <c r="B14" s="573"/>
      <c r="C14" s="322"/>
      <c r="D14" s="322"/>
      <c r="E14" s="71"/>
      <c r="F14" s="71"/>
      <c r="G14" s="203"/>
      <c r="H14" s="204"/>
      <c r="I14" s="203"/>
      <c r="J14" s="204"/>
      <c r="K14" s="203"/>
      <c r="L14" s="204"/>
      <c r="M14" s="203"/>
      <c r="N14" s="204"/>
      <c r="O14" s="379">
        <f t="shared" si="0"/>
        <v>0</v>
      </c>
      <c r="P14" s="379">
        <f t="shared" si="1"/>
        <v>0</v>
      </c>
      <c r="Q14" s="71"/>
      <c r="R14" s="71"/>
      <c r="S14" s="71"/>
      <c r="T14" s="71"/>
      <c r="U14" s="71"/>
    </row>
    <row r="15" spans="1:21" ht="15.75" x14ac:dyDescent="0.25">
      <c r="A15" s="576"/>
      <c r="B15" s="573"/>
      <c r="C15" s="322"/>
      <c r="D15" s="322"/>
      <c r="E15" s="71"/>
      <c r="F15" s="71"/>
      <c r="G15" s="203"/>
      <c r="H15" s="204"/>
      <c r="I15" s="203"/>
      <c r="J15" s="204"/>
      <c r="K15" s="203"/>
      <c r="L15" s="204"/>
      <c r="M15" s="203"/>
      <c r="N15" s="204"/>
      <c r="O15" s="379">
        <f t="shared" si="0"/>
        <v>0</v>
      </c>
      <c r="P15" s="379">
        <f t="shared" si="1"/>
        <v>0</v>
      </c>
      <c r="Q15" s="71"/>
      <c r="R15" s="71"/>
      <c r="S15" s="71"/>
      <c r="T15" s="71"/>
      <c r="U15" s="71"/>
    </row>
    <row r="16" spans="1:21" ht="15.75" x14ac:dyDescent="0.25">
      <c r="A16" s="576"/>
      <c r="B16" s="573"/>
      <c r="C16" s="322"/>
      <c r="D16" s="322"/>
      <c r="E16" s="71"/>
      <c r="F16" s="71"/>
      <c r="G16" s="203"/>
      <c r="H16" s="204"/>
      <c r="I16" s="203"/>
      <c r="J16" s="204"/>
      <c r="K16" s="203"/>
      <c r="L16" s="204"/>
      <c r="M16" s="203"/>
      <c r="N16" s="204"/>
      <c r="O16" s="379">
        <f t="shared" si="0"/>
        <v>0</v>
      </c>
      <c r="P16" s="379">
        <f t="shared" si="1"/>
        <v>0</v>
      </c>
      <c r="Q16" s="71"/>
      <c r="R16" s="71"/>
      <c r="S16" s="71"/>
      <c r="T16" s="71"/>
      <c r="U16" s="71"/>
    </row>
    <row r="17" spans="1:21" ht="15.75" x14ac:dyDescent="0.25">
      <c r="A17" s="576"/>
      <c r="B17" s="573"/>
      <c r="C17" s="322"/>
      <c r="D17" s="322"/>
      <c r="E17" s="71"/>
      <c r="F17" s="71"/>
      <c r="G17" s="203"/>
      <c r="H17" s="204"/>
      <c r="I17" s="203"/>
      <c r="J17" s="204"/>
      <c r="K17" s="203"/>
      <c r="L17" s="204"/>
      <c r="M17" s="203"/>
      <c r="N17" s="204"/>
      <c r="O17" s="379">
        <f t="shared" si="0"/>
        <v>0</v>
      </c>
      <c r="P17" s="379">
        <f t="shared" si="1"/>
        <v>0</v>
      </c>
      <c r="Q17" s="205"/>
      <c r="R17" s="71"/>
      <c r="S17" s="71"/>
      <c r="T17" s="71"/>
      <c r="U17" s="71"/>
    </row>
    <row r="18" spans="1:21" ht="15.75" x14ac:dyDescent="0.25">
      <c r="A18" s="577"/>
      <c r="B18" s="574"/>
      <c r="C18" s="322"/>
      <c r="D18" s="322"/>
      <c r="E18" s="71"/>
      <c r="F18" s="71"/>
      <c r="G18" s="203"/>
      <c r="H18" s="204"/>
      <c r="I18" s="203"/>
      <c r="J18" s="204"/>
      <c r="K18" s="203"/>
      <c r="L18" s="204"/>
      <c r="M18" s="203"/>
      <c r="N18" s="204"/>
      <c r="O18" s="379">
        <f t="shared" si="0"/>
        <v>0</v>
      </c>
      <c r="P18" s="379">
        <f t="shared" si="1"/>
        <v>0</v>
      </c>
      <c r="Q18" s="205"/>
      <c r="R18" s="71"/>
      <c r="S18" s="71"/>
      <c r="T18" s="71"/>
      <c r="U18" s="71"/>
    </row>
    <row r="19" spans="1:21" ht="15.75" x14ac:dyDescent="0.25">
      <c r="A19" s="569" t="s">
        <v>1377</v>
      </c>
      <c r="B19" s="569" t="s">
        <v>1376</v>
      </c>
      <c r="C19" s="342"/>
      <c r="D19" s="322"/>
      <c r="E19" s="71"/>
      <c r="F19" s="71"/>
      <c r="G19" s="71"/>
      <c r="H19" s="343"/>
      <c r="I19" s="71"/>
      <c r="J19" s="71"/>
      <c r="K19" s="71"/>
      <c r="L19" s="343"/>
      <c r="M19" s="71"/>
      <c r="N19" s="71"/>
      <c r="O19" s="379">
        <f t="shared" si="0"/>
        <v>0</v>
      </c>
      <c r="P19" s="379">
        <f t="shared" si="1"/>
        <v>0</v>
      </c>
      <c r="Q19" s="71"/>
      <c r="R19" s="71"/>
      <c r="S19" s="71"/>
      <c r="T19" s="71"/>
      <c r="U19" s="71"/>
    </row>
    <row r="20" spans="1:21" ht="15.75" x14ac:dyDescent="0.25">
      <c r="A20" s="570"/>
      <c r="B20" s="570"/>
      <c r="C20" s="342"/>
      <c r="D20" s="322"/>
      <c r="E20" s="71"/>
      <c r="F20" s="71"/>
      <c r="G20" s="71"/>
      <c r="H20" s="343"/>
      <c r="I20" s="71"/>
      <c r="J20" s="71"/>
      <c r="K20" s="71"/>
      <c r="L20" s="343"/>
      <c r="M20" s="71"/>
      <c r="N20" s="71"/>
      <c r="O20" s="379">
        <f t="shared" si="0"/>
        <v>0</v>
      </c>
      <c r="P20" s="379">
        <f t="shared" si="1"/>
        <v>0</v>
      </c>
      <c r="Q20" s="71"/>
      <c r="R20" s="71"/>
      <c r="S20" s="71"/>
      <c r="T20" s="71"/>
      <c r="U20" s="71"/>
    </row>
    <row r="21" spans="1:21" ht="15.75" x14ac:dyDescent="0.25">
      <c r="A21" s="570"/>
      <c r="B21" s="570"/>
      <c r="C21" s="342"/>
      <c r="D21" s="322"/>
      <c r="E21" s="71"/>
      <c r="F21" s="71"/>
      <c r="G21" s="71"/>
      <c r="H21" s="343"/>
      <c r="I21" s="71"/>
      <c r="J21" s="71"/>
      <c r="K21" s="71"/>
      <c r="L21" s="343"/>
      <c r="M21" s="71"/>
      <c r="N21" s="71"/>
      <c r="O21" s="379">
        <f t="shared" si="0"/>
        <v>0</v>
      </c>
      <c r="P21" s="379">
        <f t="shared" si="1"/>
        <v>0</v>
      </c>
      <c r="Q21" s="71"/>
      <c r="R21" s="71"/>
      <c r="S21" s="71"/>
      <c r="T21" s="71"/>
      <c r="U21" s="71"/>
    </row>
    <row r="22" spans="1:21" ht="15.75" x14ac:dyDescent="0.25">
      <c r="A22" s="570"/>
      <c r="B22" s="570"/>
      <c r="C22" s="342"/>
      <c r="D22" s="322"/>
      <c r="E22" s="71"/>
      <c r="F22" s="71"/>
      <c r="G22" s="71"/>
      <c r="H22" s="343"/>
      <c r="I22" s="71"/>
      <c r="J22" s="71"/>
      <c r="K22" s="71"/>
      <c r="L22" s="343"/>
      <c r="M22" s="71"/>
      <c r="N22" s="71"/>
      <c r="O22" s="379">
        <f t="shared" si="0"/>
        <v>0</v>
      </c>
      <c r="P22" s="379">
        <f t="shared" si="1"/>
        <v>0</v>
      </c>
      <c r="Q22" s="71"/>
      <c r="R22" s="71"/>
      <c r="S22" s="71"/>
      <c r="T22" s="71"/>
      <c r="U22" s="71"/>
    </row>
    <row r="23" spans="1:21" ht="15.75" x14ac:dyDescent="0.25">
      <c r="A23" s="570"/>
      <c r="B23" s="570"/>
      <c r="C23" s="342"/>
      <c r="D23" s="322"/>
      <c r="E23" s="71"/>
      <c r="F23" s="71"/>
      <c r="G23" s="71"/>
      <c r="H23" s="343"/>
      <c r="I23" s="71"/>
      <c r="J23" s="71"/>
      <c r="K23" s="71"/>
      <c r="L23" s="343"/>
      <c r="M23" s="71"/>
      <c r="N23" s="71"/>
      <c r="O23" s="379">
        <f t="shared" si="0"/>
        <v>0</v>
      </c>
      <c r="P23" s="379">
        <f t="shared" si="1"/>
        <v>0</v>
      </c>
      <c r="Q23" s="71"/>
      <c r="R23" s="71"/>
      <c r="S23" s="71"/>
      <c r="T23" s="71"/>
      <c r="U23" s="71"/>
    </row>
    <row r="24" spans="1:21" ht="15.75" x14ac:dyDescent="0.25">
      <c r="A24" s="570"/>
      <c r="B24" s="570"/>
      <c r="C24" s="342"/>
      <c r="D24" s="322"/>
      <c r="E24" s="71"/>
      <c r="F24" s="71"/>
      <c r="G24" s="71"/>
      <c r="H24" s="343"/>
      <c r="I24" s="71"/>
      <c r="J24" s="71"/>
      <c r="K24" s="71"/>
      <c r="L24" s="343"/>
      <c r="M24" s="71"/>
      <c r="N24" s="71"/>
      <c r="O24" s="379">
        <f t="shared" si="0"/>
        <v>0</v>
      </c>
      <c r="P24" s="379">
        <f t="shared" si="1"/>
        <v>0</v>
      </c>
      <c r="Q24" s="71"/>
      <c r="R24" s="71"/>
      <c r="S24" s="71"/>
      <c r="T24" s="71"/>
      <c r="U24" s="71"/>
    </row>
    <row r="25" spans="1:21" ht="15.75" x14ac:dyDescent="0.25">
      <c r="A25" s="570"/>
      <c r="B25" s="570"/>
      <c r="C25" s="342"/>
      <c r="D25" s="322"/>
      <c r="E25" s="71"/>
      <c r="F25" s="71"/>
      <c r="G25" s="203"/>
      <c r="H25" s="71"/>
      <c r="I25" s="71"/>
      <c r="J25" s="71"/>
      <c r="K25" s="71"/>
      <c r="L25" s="71"/>
      <c r="M25" s="71"/>
      <c r="N25" s="71"/>
      <c r="O25" s="379">
        <f t="shared" si="0"/>
        <v>0</v>
      </c>
      <c r="P25" s="379">
        <f t="shared" si="1"/>
        <v>0</v>
      </c>
      <c r="Q25" s="71"/>
      <c r="R25" s="71"/>
      <c r="S25" s="71"/>
      <c r="T25" s="71"/>
      <c r="U25" s="71"/>
    </row>
    <row r="26" spans="1:21" ht="15.75" x14ac:dyDescent="0.25">
      <c r="A26" s="570"/>
      <c r="B26" s="570"/>
      <c r="C26" s="342"/>
      <c r="D26" s="342"/>
      <c r="E26" s="71"/>
      <c r="F26" s="71"/>
      <c r="G26" s="71"/>
      <c r="H26" s="71"/>
      <c r="I26" s="71"/>
      <c r="J26" s="71"/>
      <c r="K26" s="71"/>
      <c r="L26" s="71"/>
      <c r="M26" s="71"/>
      <c r="N26" s="71"/>
      <c r="O26" s="379">
        <f t="shared" si="0"/>
        <v>0</v>
      </c>
      <c r="P26" s="379">
        <f t="shared" si="1"/>
        <v>0</v>
      </c>
      <c r="Q26" s="71"/>
      <c r="R26" s="71"/>
      <c r="S26" s="71"/>
      <c r="T26" s="71"/>
      <c r="U26" s="71"/>
    </row>
    <row r="27" spans="1:21" ht="15.75" x14ac:dyDescent="0.25">
      <c r="A27" s="571"/>
      <c r="B27" s="571"/>
      <c r="C27" s="342"/>
      <c r="D27" s="342"/>
      <c r="E27" s="71"/>
      <c r="F27" s="71"/>
      <c r="G27" s="71"/>
      <c r="H27" s="71"/>
      <c r="I27" s="71"/>
      <c r="J27" s="71"/>
      <c r="K27" s="71"/>
      <c r="L27" s="71"/>
      <c r="M27" s="71"/>
      <c r="N27" s="71"/>
      <c r="O27" s="379">
        <f t="shared" si="0"/>
        <v>0</v>
      </c>
      <c r="P27" s="379">
        <f t="shared" si="1"/>
        <v>0</v>
      </c>
      <c r="Q27" s="71"/>
      <c r="R27" s="71"/>
      <c r="S27" s="71"/>
      <c r="T27" s="71"/>
      <c r="U27" s="72"/>
    </row>
    <row r="28" spans="1:21" ht="15.6" customHeight="1" x14ac:dyDescent="0.25">
      <c r="A28" s="294"/>
      <c r="B28" s="295"/>
      <c r="C28" s="294" t="s">
        <v>1352</v>
      </c>
      <c r="D28" s="295"/>
      <c r="E28" s="295"/>
      <c r="F28" s="296"/>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6" customWidth="1"/>
    <col min="16" max="16" width="16.28515625" style="386"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88"/>
      <c r="C1" s="288"/>
      <c r="D1" s="288"/>
      <c r="E1" s="288"/>
      <c r="F1" s="288"/>
      <c r="G1" s="288" t="s">
        <v>1381</v>
      </c>
      <c r="H1" s="288"/>
      <c r="I1" s="288"/>
      <c r="J1" s="288"/>
      <c r="K1" s="288"/>
      <c r="L1" s="288"/>
      <c r="M1" s="288"/>
      <c r="N1" s="288"/>
      <c r="O1" s="380"/>
      <c r="P1" s="380"/>
      <c r="Q1" s="288"/>
      <c r="R1" s="288"/>
      <c r="S1" s="288"/>
      <c r="T1" s="288"/>
      <c r="U1" s="288"/>
    </row>
    <row r="2" spans="1:21" s="245" customFormat="1" ht="18.75" x14ac:dyDescent="0.25">
      <c r="A2" s="310" t="s">
        <v>1343</v>
      </c>
      <c r="B2" s="288"/>
      <c r="C2" s="288"/>
      <c r="D2" s="288"/>
      <c r="E2" s="288"/>
      <c r="F2" s="288"/>
      <c r="G2" s="288"/>
      <c r="H2" s="288"/>
      <c r="I2" s="288"/>
      <c r="J2" s="288"/>
      <c r="K2" s="288"/>
      <c r="L2" s="288"/>
      <c r="M2" s="288"/>
      <c r="N2" s="288"/>
      <c r="O2" s="380"/>
      <c r="P2" s="380"/>
      <c r="Q2" s="288"/>
      <c r="R2" s="288"/>
      <c r="S2" s="288"/>
      <c r="T2" s="288"/>
      <c r="U2" s="288"/>
    </row>
    <row r="3" spans="1:21" s="245" customFormat="1" ht="21" customHeight="1" x14ac:dyDescent="0.25">
      <c r="A3" s="246" t="s">
        <v>1378</v>
      </c>
      <c r="B3" s="247"/>
      <c r="C3" s="247"/>
      <c r="D3" s="247"/>
      <c r="E3" s="248"/>
      <c r="F3" s="247"/>
      <c r="G3" s="247"/>
      <c r="H3" s="247"/>
      <c r="I3" s="247"/>
      <c r="J3" s="247"/>
      <c r="K3" s="247"/>
      <c r="L3" s="247"/>
      <c r="M3" s="247"/>
      <c r="N3" s="247"/>
      <c r="O3" s="381"/>
      <c r="P3" s="381"/>
      <c r="Q3" s="247"/>
      <c r="R3" s="247"/>
      <c r="S3" s="247"/>
      <c r="T3" s="247"/>
      <c r="U3" s="247"/>
    </row>
    <row r="4" spans="1:21" s="67" customFormat="1" ht="23.25" customHeight="1" x14ac:dyDescent="0.25">
      <c r="A4" s="566" t="s">
        <v>97</v>
      </c>
      <c r="B4" s="568" t="s">
        <v>111</v>
      </c>
      <c r="C4" s="578" t="s">
        <v>86</v>
      </c>
      <c r="D4" s="578" t="s">
        <v>87</v>
      </c>
      <c r="E4" s="578" t="s">
        <v>392</v>
      </c>
      <c r="F4" s="578" t="s">
        <v>88</v>
      </c>
      <c r="G4" s="581" t="s">
        <v>100</v>
      </c>
      <c r="H4" s="583"/>
      <c r="I4" s="583"/>
      <c r="J4" s="583"/>
      <c r="K4" s="583"/>
      <c r="L4" s="583"/>
      <c r="M4" s="583"/>
      <c r="N4" s="582"/>
      <c r="O4" s="587" t="s">
        <v>101</v>
      </c>
      <c r="P4" s="588"/>
      <c r="Q4" s="568" t="s">
        <v>102</v>
      </c>
      <c r="R4" s="568" t="s">
        <v>103</v>
      </c>
      <c r="S4" s="568" t="s">
        <v>110</v>
      </c>
      <c r="T4" s="568" t="s">
        <v>109</v>
      </c>
      <c r="U4" s="584" t="s">
        <v>89</v>
      </c>
    </row>
    <row r="5" spans="1:21" s="67" customFormat="1" ht="15" customHeight="1" x14ac:dyDescent="0.25">
      <c r="A5" s="566"/>
      <c r="B5" s="566"/>
      <c r="C5" s="579"/>
      <c r="D5" s="579"/>
      <c r="E5" s="579"/>
      <c r="F5" s="579"/>
      <c r="G5" s="581" t="s">
        <v>104</v>
      </c>
      <c r="H5" s="582"/>
      <c r="I5" s="581" t="s">
        <v>105</v>
      </c>
      <c r="J5" s="582"/>
      <c r="K5" s="581" t="s">
        <v>106</v>
      </c>
      <c r="L5" s="582"/>
      <c r="M5" s="581" t="s">
        <v>107</v>
      </c>
      <c r="N5" s="582"/>
      <c r="O5" s="589"/>
      <c r="P5" s="590"/>
      <c r="Q5" s="566"/>
      <c r="R5" s="566"/>
      <c r="S5" s="566"/>
      <c r="T5" s="566"/>
      <c r="U5" s="585"/>
    </row>
    <row r="6" spans="1:21" s="67" customFormat="1" ht="24" customHeight="1" x14ac:dyDescent="0.25">
      <c r="A6" s="567"/>
      <c r="B6" s="567"/>
      <c r="C6" s="580"/>
      <c r="D6" s="580"/>
      <c r="E6" s="580"/>
      <c r="F6" s="580"/>
      <c r="G6" s="441" t="s">
        <v>108</v>
      </c>
      <c r="H6" s="441" t="s">
        <v>12</v>
      </c>
      <c r="I6" s="441" t="s">
        <v>108</v>
      </c>
      <c r="J6" s="441" t="s">
        <v>12</v>
      </c>
      <c r="K6" s="441" t="s">
        <v>108</v>
      </c>
      <c r="L6" s="441" t="s">
        <v>12</v>
      </c>
      <c r="M6" s="441" t="s">
        <v>108</v>
      </c>
      <c r="N6" s="441" t="s">
        <v>12</v>
      </c>
      <c r="O6" s="441" t="s">
        <v>108</v>
      </c>
      <c r="P6" s="441" t="s">
        <v>12</v>
      </c>
      <c r="Q6" s="567"/>
      <c r="R6" s="567"/>
      <c r="S6" s="567"/>
      <c r="T6" s="567"/>
      <c r="U6" s="586"/>
    </row>
    <row r="7" spans="1:21" s="67"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customHeight="1" x14ac:dyDescent="0.25">
      <c r="A8" s="591" t="s">
        <v>1379</v>
      </c>
      <c r="B8" s="591" t="s">
        <v>1465</v>
      </c>
      <c r="C8" s="306"/>
      <c r="D8" s="306"/>
      <c r="E8" s="306"/>
      <c r="F8" s="306"/>
      <c r="G8" s="250"/>
      <c r="H8" s="250"/>
      <c r="I8" s="251"/>
      <c r="J8" s="252"/>
      <c r="K8" s="250"/>
      <c r="L8" s="231"/>
      <c r="M8" s="251"/>
      <c r="N8" s="231"/>
      <c r="O8" s="382">
        <f>G8+I8+K8+M8</f>
        <v>0</v>
      </c>
      <c r="P8" s="383">
        <f>H8+J8+L8+N8</f>
        <v>0</v>
      </c>
      <c r="Q8" s="250"/>
      <c r="R8" s="250"/>
      <c r="S8" s="250"/>
      <c r="T8" s="250"/>
      <c r="U8" s="306"/>
    </row>
    <row r="9" spans="1:21" ht="15.75" x14ac:dyDescent="0.25">
      <c r="A9" s="592"/>
      <c r="B9" s="592"/>
      <c r="C9" s="306"/>
      <c r="D9" s="306"/>
      <c r="E9" s="306"/>
      <c r="F9" s="306"/>
      <c r="G9" s="250"/>
      <c r="H9" s="250"/>
      <c r="I9" s="251"/>
      <c r="J9" s="252"/>
      <c r="K9" s="250"/>
      <c r="L9" s="231"/>
      <c r="M9" s="251"/>
      <c r="N9" s="231"/>
      <c r="O9" s="382">
        <f t="shared" ref="O9:O46" si="0">G9+I9+K9+M9</f>
        <v>0</v>
      </c>
      <c r="P9" s="383">
        <f t="shared" ref="P9:P46" si="1">H9+J9+L9+N9</f>
        <v>0</v>
      </c>
      <c r="Q9" s="250"/>
      <c r="R9" s="250"/>
      <c r="S9" s="250"/>
      <c r="T9" s="250"/>
      <c r="U9" s="306"/>
    </row>
    <row r="10" spans="1:21" ht="15.75" x14ac:dyDescent="0.25">
      <c r="A10" s="592"/>
      <c r="B10" s="592"/>
      <c r="C10" s="306"/>
      <c r="D10" s="306"/>
      <c r="E10" s="306"/>
      <c r="F10" s="306"/>
      <c r="G10" s="250"/>
      <c r="H10" s="250"/>
      <c r="I10" s="251"/>
      <c r="J10" s="252"/>
      <c r="K10" s="250"/>
      <c r="L10" s="231"/>
      <c r="M10" s="251"/>
      <c r="N10" s="231"/>
      <c r="O10" s="382">
        <f t="shared" si="0"/>
        <v>0</v>
      </c>
      <c r="P10" s="383">
        <f t="shared" si="1"/>
        <v>0</v>
      </c>
      <c r="Q10" s="250"/>
      <c r="R10" s="250"/>
      <c r="S10" s="250"/>
      <c r="T10" s="250"/>
      <c r="U10" s="306"/>
    </row>
    <row r="11" spans="1:21" ht="15.75" x14ac:dyDescent="0.25">
      <c r="A11" s="592"/>
      <c r="B11" s="592"/>
      <c r="C11" s="306"/>
      <c r="D11" s="306"/>
      <c r="E11" s="306"/>
      <c r="F11" s="306"/>
      <c r="G11" s="250"/>
      <c r="H11" s="250"/>
      <c r="I11" s="251"/>
      <c r="J11" s="252"/>
      <c r="K11" s="250"/>
      <c r="L11" s="231"/>
      <c r="M11" s="251"/>
      <c r="N11" s="231"/>
      <c r="O11" s="382">
        <f t="shared" si="0"/>
        <v>0</v>
      </c>
      <c r="P11" s="383">
        <f t="shared" si="1"/>
        <v>0</v>
      </c>
      <c r="Q11" s="250"/>
      <c r="R11" s="250"/>
      <c r="S11" s="250"/>
      <c r="T11" s="250"/>
      <c r="U11" s="306"/>
    </row>
    <row r="12" spans="1:21" ht="15.75" x14ac:dyDescent="0.25">
      <c r="A12" s="592"/>
      <c r="B12" s="592"/>
      <c r="C12" s="306"/>
      <c r="D12" s="306"/>
      <c r="E12" s="306"/>
      <c r="F12" s="306"/>
      <c r="G12" s="250"/>
      <c r="H12" s="250"/>
      <c r="I12" s="251"/>
      <c r="J12" s="252"/>
      <c r="K12" s="250"/>
      <c r="L12" s="231"/>
      <c r="M12" s="251"/>
      <c r="N12" s="231"/>
      <c r="O12" s="382">
        <f t="shared" si="0"/>
        <v>0</v>
      </c>
      <c r="P12" s="383">
        <f t="shared" si="1"/>
        <v>0</v>
      </c>
      <c r="Q12" s="250"/>
      <c r="R12" s="250"/>
      <c r="S12" s="250"/>
      <c r="T12" s="250"/>
      <c r="U12" s="306"/>
    </row>
    <row r="13" spans="1:21" ht="15.75" x14ac:dyDescent="0.25">
      <c r="A13" s="592"/>
      <c r="B13" s="593"/>
      <c r="C13" s="306"/>
      <c r="D13" s="306"/>
      <c r="E13" s="306"/>
      <c r="F13" s="306"/>
      <c r="G13" s="250"/>
      <c r="H13" s="250"/>
      <c r="I13" s="251"/>
      <c r="J13" s="252"/>
      <c r="K13" s="250"/>
      <c r="L13" s="231"/>
      <c r="M13" s="251"/>
      <c r="N13" s="231"/>
      <c r="O13" s="382">
        <f t="shared" si="0"/>
        <v>0</v>
      </c>
      <c r="P13" s="383">
        <f t="shared" si="1"/>
        <v>0</v>
      </c>
      <c r="Q13" s="250"/>
      <c r="R13" s="250"/>
      <c r="S13" s="250"/>
      <c r="T13" s="250"/>
      <c r="U13" s="306"/>
    </row>
    <row r="14" spans="1:21" ht="15.75" x14ac:dyDescent="0.25">
      <c r="A14" s="592"/>
      <c r="B14" s="591" t="s">
        <v>1466</v>
      </c>
      <c r="C14" s="306"/>
      <c r="D14" s="306"/>
      <c r="E14" s="306"/>
      <c r="F14" s="306"/>
      <c r="G14" s="250"/>
      <c r="H14" s="250"/>
      <c r="I14" s="251"/>
      <c r="J14" s="252"/>
      <c r="K14" s="250"/>
      <c r="L14" s="231"/>
      <c r="M14" s="251"/>
      <c r="N14" s="231"/>
      <c r="O14" s="382">
        <f t="shared" si="0"/>
        <v>0</v>
      </c>
      <c r="P14" s="383">
        <f t="shared" si="1"/>
        <v>0</v>
      </c>
      <c r="Q14" s="250"/>
      <c r="R14" s="250"/>
      <c r="S14" s="250"/>
      <c r="T14" s="250"/>
      <c r="U14" s="306"/>
    </row>
    <row r="15" spans="1:21" ht="15.75" x14ac:dyDescent="0.25">
      <c r="A15" s="592"/>
      <c r="B15" s="592"/>
      <c r="C15" s="306"/>
      <c r="D15" s="306"/>
      <c r="E15" s="306"/>
      <c r="F15" s="306"/>
      <c r="G15" s="250"/>
      <c r="H15" s="250"/>
      <c r="I15" s="251"/>
      <c r="J15" s="252"/>
      <c r="K15" s="250"/>
      <c r="L15" s="231"/>
      <c r="M15" s="251"/>
      <c r="N15" s="231"/>
      <c r="O15" s="382">
        <f t="shared" si="0"/>
        <v>0</v>
      </c>
      <c r="P15" s="383">
        <f t="shared" si="1"/>
        <v>0</v>
      </c>
      <c r="Q15" s="250"/>
      <c r="R15" s="250"/>
      <c r="S15" s="250"/>
      <c r="T15" s="250"/>
      <c r="U15" s="306"/>
    </row>
    <row r="16" spans="1:21" ht="15.75" x14ac:dyDescent="0.25">
      <c r="A16" s="592"/>
      <c r="B16" s="592"/>
      <c r="C16" s="306"/>
      <c r="D16" s="306"/>
      <c r="E16" s="306"/>
      <c r="F16" s="306"/>
      <c r="G16" s="250"/>
      <c r="H16" s="250"/>
      <c r="I16" s="251"/>
      <c r="J16" s="252"/>
      <c r="K16" s="250"/>
      <c r="L16" s="231"/>
      <c r="M16" s="251"/>
      <c r="N16" s="231"/>
      <c r="O16" s="382">
        <f t="shared" si="0"/>
        <v>0</v>
      </c>
      <c r="P16" s="383">
        <f t="shared" si="1"/>
        <v>0</v>
      </c>
      <c r="Q16" s="250"/>
      <c r="R16" s="250"/>
      <c r="S16" s="250"/>
      <c r="T16" s="250"/>
      <c r="U16" s="306"/>
    </row>
    <row r="17" spans="1:21" ht="15.75" x14ac:dyDescent="0.25">
      <c r="A17" s="592"/>
      <c r="B17" s="592"/>
      <c r="C17" s="306"/>
      <c r="D17" s="306"/>
      <c r="E17" s="306"/>
      <c r="F17" s="344"/>
      <c r="G17" s="250"/>
      <c r="H17" s="250"/>
      <c r="I17" s="250"/>
      <c r="J17" s="250"/>
      <c r="K17" s="250"/>
      <c r="L17" s="231"/>
      <c r="M17" s="250"/>
      <c r="N17" s="231"/>
      <c r="O17" s="382">
        <f t="shared" si="0"/>
        <v>0</v>
      </c>
      <c r="P17" s="383">
        <f t="shared" si="1"/>
        <v>0</v>
      </c>
      <c r="Q17" s="255"/>
      <c r="R17" s="255"/>
      <c r="S17" s="255"/>
      <c r="T17" s="255"/>
      <c r="U17" s="306"/>
    </row>
    <row r="18" spans="1:21" ht="15.75" x14ac:dyDescent="0.25">
      <c r="A18" s="592"/>
      <c r="B18" s="592"/>
      <c r="C18" s="306"/>
      <c r="D18" s="306"/>
      <c r="E18" s="306"/>
      <c r="F18" s="344"/>
      <c r="G18" s="250"/>
      <c r="H18" s="250"/>
      <c r="I18" s="250"/>
      <c r="J18" s="250"/>
      <c r="K18" s="250"/>
      <c r="L18" s="231"/>
      <c r="M18" s="250"/>
      <c r="N18" s="231"/>
      <c r="O18" s="382">
        <f t="shared" si="0"/>
        <v>0</v>
      </c>
      <c r="P18" s="383">
        <f t="shared" si="1"/>
        <v>0</v>
      </c>
      <c r="Q18" s="255"/>
      <c r="R18" s="255"/>
      <c r="S18" s="255"/>
      <c r="T18" s="255"/>
      <c r="U18" s="306"/>
    </row>
    <row r="19" spans="1:21" ht="15.75" x14ac:dyDescent="0.25">
      <c r="A19" s="592"/>
      <c r="B19" s="593"/>
      <c r="C19" s="306"/>
      <c r="D19" s="306"/>
      <c r="E19" s="306"/>
      <c r="F19" s="306"/>
      <c r="G19" s="250"/>
      <c r="H19" s="345"/>
      <c r="I19" s="250"/>
      <c r="J19" s="345"/>
      <c r="K19" s="250"/>
      <c r="L19" s="231"/>
      <c r="M19" s="250"/>
      <c r="N19" s="231"/>
      <c r="O19" s="382">
        <f t="shared" si="0"/>
        <v>0</v>
      </c>
      <c r="P19" s="383">
        <f t="shared" si="1"/>
        <v>0</v>
      </c>
      <c r="Q19" s="250"/>
      <c r="R19" s="250"/>
      <c r="S19" s="250"/>
      <c r="T19" s="250"/>
      <c r="U19" s="306"/>
    </row>
    <row r="20" spans="1:21" ht="15.75" x14ac:dyDescent="0.25">
      <c r="A20" s="592"/>
      <c r="B20" s="591" t="s">
        <v>1467</v>
      </c>
      <c r="C20" s="306"/>
      <c r="D20" s="306"/>
      <c r="E20" s="306"/>
      <c r="F20" s="306"/>
      <c r="G20" s="250"/>
      <c r="H20" s="345"/>
      <c r="I20" s="250"/>
      <c r="J20" s="345"/>
      <c r="K20" s="250"/>
      <c r="L20" s="231"/>
      <c r="M20" s="250"/>
      <c r="N20" s="231"/>
      <c r="O20" s="382">
        <f t="shared" si="0"/>
        <v>0</v>
      </c>
      <c r="P20" s="383">
        <f t="shared" si="1"/>
        <v>0</v>
      </c>
      <c r="Q20" s="250"/>
      <c r="R20" s="250"/>
      <c r="S20" s="250"/>
      <c r="T20" s="250"/>
      <c r="U20" s="306"/>
    </row>
    <row r="21" spans="1:21" ht="15.75" x14ac:dyDescent="0.25">
      <c r="A21" s="592"/>
      <c r="B21" s="592"/>
      <c r="C21" s="306"/>
      <c r="D21" s="306"/>
      <c r="E21" s="306"/>
      <c r="F21" s="250"/>
      <c r="G21" s="251"/>
      <c r="H21" s="250"/>
      <c r="I21" s="251"/>
      <c r="J21" s="250"/>
      <c r="K21" s="251"/>
      <c r="L21" s="231"/>
      <c r="M21" s="251"/>
      <c r="N21" s="231"/>
      <c r="O21" s="382">
        <f t="shared" si="0"/>
        <v>0</v>
      </c>
      <c r="P21" s="383">
        <f t="shared" si="1"/>
        <v>0</v>
      </c>
      <c r="Q21" s="250"/>
      <c r="R21" s="250"/>
      <c r="S21" s="250"/>
      <c r="T21" s="250"/>
      <c r="U21" s="250"/>
    </row>
    <row r="22" spans="1:21" ht="15.75" x14ac:dyDescent="0.25">
      <c r="A22" s="592"/>
      <c r="B22" s="592"/>
      <c r="C22" s="306"/>
      <c r="D22" s="306"/>
      <c r="E22" s="306"/>
      <c r="F22" s="250"/>
      <c r="G22" s="251"/>
      <c r="H22" s="250"/>
      <c r="I22" s="251"/>
      <c r="J22" s="250"/>
      <c r="K22" s="251"/>
      <c r="L22" s="231"/>
      <c r="M22" s="251"/>
      <c r="N22" s="231"/>
      <c r="O22" s="382">
        <f t="shared" si="0"/>
        <v>0</v>
      </c>
      <c r="P22" s="383">
        <f t="shared" si="1"/>
        <v>0</v>
      </c>
      <c r="Q22" s="250"/>
      <c r="R22" s="250"/>
      <c r="S22" s="250"/>
      <c r="T22" s="250"/>
      <c r="U22" s="250"/>
    </row>
    <row r="23" spans="1:21" ht="15.75" x14ac:dyDescent="0.25">
      <c r="A23" s="592"/>
      <c r="B23" s="592"/>
      <c r="C23" s="306"/>
      <c r="D23" s="306"/>
      <c r="E23" s="306"/>
      <c r="F23" s="250"/>
      <c r="G23" s="251"/>
      <c r="H23" s="250"/>
      <c r="I23" s="251"/>
      <c r="J23" s="250"/>
      <c r="K23" s="251"/>
      <c r="L23" s="231"/>
      <c r="M23" s="251"/>
      <c r="N23" s="231"/>
      <c r="O23" s="382">
        <f t="shared" si="0"/>
        <v>0</v>
      </c>
      <c r="P23" s="383">
        <f t="shared" si="1"/>
        <v>0</v>
      </c>
      <c r="Q23" s="250"/>
      <c r="R23" s="250"/>
      <c r="S23" s="250"/>
      <c r="T23" s="250"/>
      <c r="U23" s="250"/>
    </row>
    <row r="24" spans="1:21" ht="15.75" x14ac:dyDescent="0.25">
      <c r="A24" s="592"/>
      <c r="B24" s="592"/>
      <c r="C24" s="306"/>
      <c r="D24" s="306"/>
      <c r="E24" s="306"/>
      <c r="F24" s="250"/>
      <c r="G24" s="251"/>
      <c r="H24" s="250"/>
      <c r="I24" s="251"/>
      <c r="J24" s="250"/>
      <c r="K24" s="251"/>
      <c r="L24" s="231"/>
      <c r="M24" s="251"/>
      <c r="N24" s="231"/>
      <c r="O24" s="382">
        <f t="shared" si="0"/>
        <v>0</v>
      </c>
      <c r="P24" s="383">
        <f t="shared" si="1"/>
        <v>0</v>
      </c>
      <c r="Q24" s="250"/>
      <c r="R24" s="250"/>
      <c r="S24" s="250"/>
      <c r="T24" s="250"/>
      <c r="U24" s="250"/>
    </row>
    <row r="25" spans="1:21" ht="15.75" x14ac:dyDescent="0.25">
      <c r="A25" s="592"/>
      <c r="B25" s="592"/>
      <c r="C25" s="306"/>
      <c r="D25" s="306"/>
      <c r="E25" s="306"/>
      <c r="F25" s="250"/>
      <c r="G25" s="251"/>
      <c r="H25" s="250"/>
      <c r="I25" s="251"/>
      <c r="J25" s="250"/>
      <c r="K25" s="251"/>
      <c r="L25" s="231"/>
      <c r="M25" s="251"/>
      <c r="N25" s="231"/>
      <c r="O25" s="382">
        <f t="shared" si="0"/>
        <v>0</v>
      </c>
      <c r="P25" s="383">
        <f t="shared" si="1"/>
        <v>0</v>
      </c>
      <c r="Q25" s="250"/>
      <c r="R25" s="250"/>
      <c r="S25" s="250"/>
      <c r="T25" s="250"/>
      <c r="U25" s="250"/>
    </row>
    <row r="26" spans="1:21" ht="15.75" x14ac:dyDescent="0.25">
      <c r="A26" s="592"/>
      <c r="B26" s="592"/>
      <c r="C26" s="249"/>
      <c r="D26" s="306"/>
      <c r="E26" s="306"/>
      <c r="F26" s="306"/>
      <c r="G26" s="251"/>
      <c r="H26" s="254"/>
      <c r="I26" s="251"/>
      <c r="J26" s="254"/>
      <c r="K26" s="251"/>
      <c r="L26" s="231"/>
      <c r="M26" s="251"/>
      <c r="N26" s="231"/>
      <c r="O26" s="382">
        <f t="shared" si="0"/>
        <v>0</v>
      </c>
      <c r="P26" s="383">
        <f t="shared" si="1"/>
        <v>0</v>
      </c>
      <c r="Q26" s="250"/>
      <c r="R26" s="250"/>
      <c r="S26" s="250"/>
      <c r="T26" s="250"/>
      <c r="U26" s="306"/>
    </row>
    <row r="27" spans="1:21" ht="15.75" x14ac:dyDescent="0.25">
      <c r="A27" s="592"/>
      <c r="B27" s="593"/>
      <c r="C27" s="249"/>
      <c r="D27" s="306"/>
      <c r="E27" s="306"/>
      <c r="F27" s="278"/>
      <c r="G27" s="251"/>
      <c r="H27" s="250"/>
      <c r="I27" s="251"/>
      <c r="J27" s="250"/>
      <c r="K27" s="251"/>
      <c r="L27" s="231"/>
      <c r="M27" s="251"/>
      <c r="N27" s="231"/>
      <c r="O27" s="382">
        <f t="shared" si="0"/>
        <v>0</v>
      </c>
      <c r="P27" s="383">
        <f t="shared" si="1"/>
        <v>0</v>
      </c>
      <c r="Q27" s="250"/>
      <c r="R27" s="250"/>
      <c r="S27" s="250"/>
      <c r="T27" s="250"/>
      <c r="U27" s="306"/>
    </row>
    <row r="28" spans="1:21" ht="15.75" customHeight="1" x14ac:dyDescent="0.25">
      <c r="A28" s="592"/>
      <c r="B28" s="594" t="s">
        <v>1517</v>
      </c>
      <c r="C28" s="249"/>
      <c r="D28" s="306"/>
      <c r="E28" s="306"/>
      <c r="F28" s="306"/>
      <c r="G28" s="250"/>
      <c r="H28" s="250"/>
      <c r="I28" s="206"/>
      <c r="J28" s="250"/>
      <c r="K28" s="250"/>
      <c r="L28" s="231"/>
      <c r="M28" s="250"/>
      <c r="N28" s="231"/>
      <c r="O28" s="382">
        <f t="shared" si="0"/>
        <v>0</v>
      </c>
      <c r="P28" s="383">
        <f t="shared" si="1"/>
        <v>0</v>
      </c>
      <c r="Q28" s="250"/>
      <c r="R28" s="250"/>
      <c r="S28" s="250"/>
      <c r="T28" s="250"/>
      <c r="U28" s="306"/>
    </row>
    <row r="29" spans="1:21" ht="15.75" x14ac:dyDescent="0.25">
      <c r="A29" s="592"/>
      <c r="B29" s="594"/>
      <c r="C29" s="249"/>
      <c r="D29" s="306"/>
      <c r="E29" s="306"/>
      <c r="F29" s="306"/>
      <c r="G29" s="250"/>
      <c r="H29" s="250"/>
      <c r="I29" s="206"/>
      <c r="J29" s="250"/>
      <c r="K29" s="250"/>
      <c r="L29" s="231"/>
      <c r="M29" s="250"/>
      <c r="N29" s="231"/>
      <c r="O29" s="382">
        <f t="shared" si="0"/>
        <v>0</v>
      </c>
      <c r="P29" s="383">
        <f t="shared" si="1"/>
        <v>0</v>
      </c>
      <c r="Q29" s="250"/>
      <c r="R29" s="250"/>
      <c r="S29" s="250"/>
      <c r="T29" s="250"/>
      <c r="U29" s="306"/>
    </row>
    <row r="30" spans="1:21" ht="15.75" x14ac:dyDescent="0.25">
      <c r="A30" s="592"/>
      <c r="B30" s="594"/>
      <c r="C30" s="249"/>
      <c r="D30" s="306"/>
      <c r="E30" s="306"/>
      <c r="F30" s="306"/>
      <c r="G30" s="250"/>
      <c r="H30" s="250"/>
      <c r="I30" s="206"/>
      <c r="J30" s="250"/>
      <c r="K30" s="250"/>
      <c r="L30" s="231"/>
      <c r="M30" s="250"/>
      <c r="N30" s="231"/>
      <c r="O30" s="382">
        <f t="shared" si="0"/>
        <v>0</v>
      </c>
      <c r="P30" s="383">
        <f t="shared" si="1"/>
        <v>0</v>
      </c>
      <c r="Q30" s="250"/>
      <c r="R30" s="250"/>
      <c r="S30" s="250"/>
      <c r="T30" s="250"/>
      <c r="U30" s="306"/>
    </row>
    <row r="31" spans="1:21" ht="15.75" x14ac:dyDescent="0.25">
      <c r="A31" s="592"/>
      <c r="B31" s="594"/>
      <c r="C31" s="249"/>
      <c r="D31" s="306"/>
      <c r="E31" s="306"/>
      <c r="F31" s="306"/>
      <c r="G31" s="250"/>
      <c r="H31" s="250"/>
      <c r="I31" s="206"/>
      <c r="J31" s="250"/>
      <c r="K31" s="250"/>
      <c r="L31" s="231"/>
      <c r="M31" s="250"/>
      <c r="N31" s="231"/>
      <c r="O31" s="382"/>
      <c r="P31" s="383"/>
      <c r="Q31" s="250"/>
      <c r="R31" s="250"/>
      <c r="S31" s="250"/>
      <c r="T31" s="250"/>
      <c r="U31" s="306"/>
    </row>
    <row r="32" spans="1:21" ht="15.75" x14ac:dyDescent="0.25">
      <c r="A32" s="592"/>
      <c r="B32" s="594"/>
      <c r="C32" s="249"/>
      <c r="D32" s="306"/>
      <c r="E32" s="306"/>
      <c r="F32" s="306"/>
      <c r="G32" s="250"/>
      <c r="H32" s="250"/>
      <c r="I32" s="206"/>
      <c r="J32" s="250"/>
      <c r="K32" s="250"/>
      <c r="L32" s="231"/>
      <c r="M32" s="250"/>
      <c r="N32" s="231"/>
      <c r="O32" s="382"/>
      <c r="P32" s="383"/>
      <c r="Q32" s="250"/>
      <c r="R32" s="250"/>
      <c r="S32" s="250"/>
      <c r="T32" s="250"/>
      <c r="U32" s="306"/>
    </row>
    <row r="33" spans="1:21" ht="15.75" x14ac:dyDescent="0.25">
      <c r="A33" s="592"/>
      <c r="B33" s="594"/>
      <c r="C33" s="249"/>
      <c r="D33" s="306"/>
      <c r="E33" s="306"/>
      <c r="F33" s="306"/>
      <c r="G33" s="250"/>
      <c r="H33" s="250"/>
      <c r="I33" s="206"/>
      <c r="J33" s="250"/>
      <c r="K33" s="250"/>
      <c r="L33" s="231"/>
      <c r="M33" s="250"/>
      <c r="N33" s="231"/>
      <c r="O33" s="382">
        <f t="shared" si="0"/>
        <v>0</v>
      </c>
      <c r="P33" s="383">
        <f t="shared" si="1"/>
        <v>0</v>
      </c>
      <c r="Q33" s="250"/>
      <c r="R33" s="250"/>
      <c r="S33" s="250"/>
      <c r="T33" s="250"/>
      <c r="U33" s="306"/>
    </row>
    <row r="34" spans="1:21" ht="15.75" x14ac:dyDescent="0.25">
      <c r="A34" s="592"/>
      <c r="B34" s="594"/>
      <c r="C34" s="249"/>
      <c r="D34" s="306"/>
      <c r="E34" s="306"/>
      <c r="F34" s="306"/>
      <c r="G34" s="250"/>
      <c r="H34" s="250"/>
      <c r="I34" s="206"/>
      <c r="J34" s="250"/>
      <c r="K34" s="250"/>
      <c r="L34" s="231"/>
      <c r="M34" s="250"/>
      <c r="N34" s="231"/>
      <c r="O34" s="382">
        <f t="shared" si="0"/>
        <v>0</v>
      </c>
      <c r="P34" s="383">
        <f t="shared" si="1"/>
        <v>0</v>
      </c>
      <c r="Q34" s="250"/>
      <c r="R34" s="250"/>
      <c r="S34" s="250"/>
      <c r="T34" s="250"/>
      <c r="U34" s="306"/>
    </row>
    <row r="35" spans="1:21" ht="15.75" x14ac:dyDescent="0.25">
      <c r="A35" s="592"/>
      <c r="B35" s="594"/>
      <c r="C35" s="249"/>
      <c r="D35" s="306"/>
      <c r="E35" s="306"/>
      <c r="F35" s="306"/>
      <c r="G35" s="250"/>
      <c r="H35" s="250"/>
      <c r="I35" s="206"/>
      <c r="J35" s="250"/>
      <c r="K35" s="250"/>
      <c r="L35" s="231"/>
      <c r="M35" s="250"/>
      <c r="N35" s="231"/>
      <c r="O35" s="382">
        <f t="shared" si="0"/>
        <v>0</v>
      </c>
      <c r="P35" s="383">
        <f t="shared" si="1"/>
        <v>0</v>
      </c>
      <c r="Q35" s="250"/>
      <c r="R35" s="250"/>
      <c r="S35" s="250"/>
      <c r="T35" s="250"/>
      <c r="U35" s="306"/>
    </row>
    <row r="36" spans="1:21" ht="15.75" x14ac:dyDescent="0.25">
      <c r="A36" s="592"/>
      <c r="B36" s="594"/>
      <c r="C36" s="249"/>
      <c r="D36" s="306"/>
      <c r="E36" s="306"/>
      <c r="F36" s="306"/>
      <c r="G36" s="250"/>
      <c r="H36" s="250"/>
      <c r="I36" s="206"/>
      <c r="J36" s="250"/>
      <c r="K36" s="250"/>
      <c r="L36" s="231"/>
      <c r="M36" s="250"/>
      <c r="N36" s="231"/>
      <c r="O36" s="382">
        <f t="shared" si="0"/>
        <v>0</v>
      </c>
      <c r="P36" s="383">
        <f t="shared" si="1"/>
        <v>0</v>
      </c>
      <c r="Q36" s="250"/>
      <c r="R36" s="250"/>
      <c r="S36" s="250"/>
      <c r="T36" s="250"/>
      <c r="U36" s="306"/>
    </row>
    <row r="37" spans="1:21" ht="15.75" x14ac:dyDescent="0.25">
      <c r="A37" s="592"/>
      <c r="B37" s="594"/>
      <c r="C37" s="249"/>
      <c r="D37" s="306"/>
      <c r="E37" s="306"/>
      <c r="F37" s="306"/>
      <c r="G37" s="250"/>
      <c r="H37" s="250"/>
      <c r="I37" s="206"/>
      <c r="J37" s="250"/>
      <c r="K37" s="250"/>
      <c r="L37" s="231"/>
      <c r="M37" s="250"/>
      <c r="N37" s="231"/>
      <c r="O37" s="382">
        <f t="shared" si="0"/>
        <v>0</v>
      </c>
      <c r="P37" s="383">
        <f t="shared" si="1"/>
        <v>0</v>
      </c>
      <c r="Q37" s="250"/>
      <c r="R37" s="250"/>
      <c r="S37" s="250"/>
      <c r="T37" s="250"/>
      <c r="U37" s="306"/>
    </row>
    <row r="38" spans="1:21" ht="15.75" x14ac:dyDescent="0.25">
      <c r="A38" s="592"/>
      <c r="B38" s="594"/>
      <c r="C38" s="249"/>
      <c r="D38" s="306"/>
      <c r="E38" s="306"/>
      <c r="F38" s="306"/>
      <c r="G38" s="250"/>
      <c r="H38" s="250"/>
      <c r="I38" s="206"/>
      <c r="J38" s="250"/>
      <c r="K38" s="250"/>
      <c r="L38" s="231"/>
      <c r="M38" s="250"/>
      <c r="N38" s="231"/>
      <c r="O38" s="382">
        <f t="shared" si="0"/>
        <v>0</v>
      </c>
      <c r="P38" s="383">
        <f t="shared" si="1"/>
        <v>0</v>
      </c>
      <c r="Q38" s="250"/>
      <c r="R38" s="250"/>
      <c r="S38" s="250"/>
      <c r="T38" s="250"/>
      <c r="U38" s="306"/>
    </row>
    <row r="39" spans="1:21" ht="15.75" x14ac:dyDescent="0.25">
      <c r="A39" s="592"/>
      <c r="B39" s="594" t="s">
        <v>1468</v>
      </c>
      <c r="C39" s="249"/>
      <c r="D39" s="306"/>
      <c r="E39" s="306"/>
      <c r="F39" s="306"/>
      <c r="G39" s="250"/>
      <c r="H39" s="250"/>
      <c r="I39" s="206"/>
      <c r="J39" s="250"/>
      <c r="K39" s="250"/>
      <c r="L39" s="231"/>
      <c r="M39" s="250"/>
      <c r="N39" s="231"/>
      <c r="O39" s="382">
        <f t="shared" si="0"/>
        <v>0</v>
      </c>
      <c r="P39" s="383">
        <f t="shared" si="1"/>
        <v>0</v>
      </c>
      <c r="Q39" s="250"/>
      <c r="R39" s="250"/>
      <c r="S39" s="250"/>
      <c r="T39" s="250"/>
      <c r="U39" s="306"/>
    </row>
    <row r="40" spans="1:21" ht="15.75" x14ac:dyDescent="0.25">
      <c r="A40" s="592"/>
      <c r="B40" s="594"/>
      <c r="C40" s="306"/>
      <c r="D40" s="306"/>
      <c r="E40" s="306"/>
      <c r="F40" s="306"/>
      <c r="G40" s="250"/>
      <c r="H40" s="250"/>
      <c r="I40" s="206"/>
      <c r="J40" s="250"/>
      <c r="K40" s="250"/>
      <c r="L40" s="231"/>
      <c r="M40" s="250"/>
      <c r="N40" s="231"/>
      <c r="O40" s="382">
        <f t="shared" si="0"/>
        <v>0</v>
      </c>
      <c r="P40" s="383">
        <f t="shared" si="1"/>
        <v>0</v>
      </c>
      <c r="Q40" s="250"/>
      <c r="R40" s="250"/>
      <c r="S40" s="250"/>
      <c r="T40" s="250"/>
      <c r="U40" s="306"/>
    </row>
    <row r="41" spans="1:21" ht="15.75" x14ac:dyDescent="0.25">
      <c r="A41" s="592"/>
      <c r="B41" s="594"/>
      <c r="C41" s="306"/>
      <c r="D41" s="306"/>
      <c r="E41" s="306"/>
      <c r="F41" s="306"/>
      <c r="G41" s="250"/>
      <c r="H41" s="250"/>
      <c r="I41" s="206"/>
      <c r="J41" s="250"/>
      <c r="K41" s="250"/>
      <c r="L41" s="231"/>
      <c r="M41" s="250"/>
      <c r="N41" s="231"/>
      <c r="O41" s="382">
        <f t="shared" si="0"/>
        <v>0</v>
      </c>
      <c r="P41" s="383">
        <f t="shared" si="1"/>
        <v>0</v>
      </c>
      <c r="Q41" s="250"/>
      <c r="R41" s="250"/>
      <c r="S41" s="250"/>
      <c r="T41" s="250"/>
      <c r="U41" s="306"/>
    </row>
    <row r="42" spans="1:21" ht="15.75" x14ac:dyDescent="0.25">
      <c r="A42" s="592"/>
      <c r="B42" s="594"/>
      <c r="C42" s="306"/>
      <c r="D42" s="306"/>
      <c r="E42" s="306"/>
      <c r="F42" s="306"/>
      <c r="G42" s="250"/>
      <c r="H42" s="250"/>
      <c r="I42" s="206"/>
      <c r="J42" s="250"/>
      <c r="K42" s="250"/>
      <c r="L42" s="231"/>
      <c r="M42" s="250"/>
      <c r="N42" s="231"/>
      <c r="O42" s="382">
        <f t="shared" si="0"/>
        <v>0</v>
      </c>
      <c r="P42" s="383">
        <f t="shared" si="1"/>
        <v>0</v>
      </c>
      <c r="Q42" s="250"/>
      <c r="R42" s="250"/>
      <c r="S42" s="250"/>
      <c r="T42" s="250"/>
      <c r="U42" s="306"/>
    </row>
    <row r="43" spans="1:21" ht="15.75" x14ac:dyDescent="0.25">
      <c r="A43" s="592"/>
      <c r="B43" s="594"/>
      <c r="C43" s="306"/>
      <c r="D43" s="306"/>
      <c r="E43" s="306"/>
      <c r="F43" s="306"/>
      <c r="G43" s="250"/>
      <c r="H43" s="250"/>
      <c r="I43" s="206"/>
      <c r="J43" s="250"/>
      <c r="K43" s="250"/>
      <c r="L43" s="231"/>
      <c r="M43" s="250"/>
      <c r="N43" s="231"/>
      <c r="O43" s="382">
        <f t="shared" si="0"/>
        <v>0</v>
      </c>
      <c r="P43" s="383">
        <f t="shared" si="1"/>
        <v>0</v>
      </c>
      <c r="Q43" s="250"/>
      <c r="R43" s="250"/>
      <c r="S43" s="250"/>
      <c r="T43" s="250"/>
      <c r="U43" s="306"/>
    </row>
    <row r="44" spans="1:21" ht="15.75" x14ac:dyDescent="0.25">
      <c r="A44" s="592"/>
      <c r="B44" s="594"/>
      <c r="C44" s="306"/>
      <c r="D44" s="306"/>
      <c r="E44" s="306"/>
      <c r="F44" s="306"/>
      <c r="G44" s="250"/>
      <c r="H44" s="250"/>
      <c r="I44" s="206"/>
      <c r="J44" s="250"/>
      <c r="K44" s="250"/>
      <c r="L44" s="231"/>
      <c r="M44" s="250"/>
      <c r="N44" s="231"/>
      <c r="O44" s="382">
        <f t="shared" si="0"/>
        <v>0</v>
      </c>
      <c r="P44" s="383">
        <f t="shared" si="1"/>
        <v>0</v>
      </c>
      <c r="Q44" s="250"/>
      <c r="R44" s="250"/>
      <c r="S44" s="250"/>
      <c r="T44" s="250"/>
      <c r="U44" s="306"/>
    </row>
    <row r="45" spans="1:21" ht="15.75" x14ac:dyDescent="0.25">
      <c r="A45" s="592"/>
      <c r="B45" s="594"/>
      <c r="C45" s="306"/>
      <c r="D45" s="306"/>
      <c r="E45" s="306"/>
      <c r="F45" s="306"/>
      <c r="G45" s="250"/>
      <c r="H45" s="250"/>
      <c r="I45" s="206"/>
      <c r="J45" s="250"/>
      <c r="K45" s="250"/>
      <c r="L45" s="231"/>
      <c r="M45" s="250"/>
      <c r="N45" s="231"/>
      <c r="O45" s="382">
        <f t="shared" si="0"/>
        <v>0</v>
      </c>
      <c r="P45" s="383">
        <f t="shared" si="1"/>
        <v>0</v>
      </c>
      <c r="Q45" s="250"/>
      <c r="R45" s="250"/>
      <c r="S45" s="250"/>
      <c r="T45" s="250"/>
      <c r="U45" s="306"/>
    </row>
    <row r="46" spans="1:21" ht="15.75" x14ac:dyDescent="0.25">
      <c r="A46" s="592"/>
      <c r="B46" s="594"/>
      <c r="C46" s="306"/>
      <c r="D46" s="306"/>
      <c r="E46" s="306"/>
      <c r="F46" s="306"/>
      <c r="G46" s="250"/>
      <c r="H46" s="250"/>
      <c r="I46" s="206"/>
      <c r="J46" s="250"/>
      <c r="K46" s="250"/>
      <c r="L46" s="231"/>
      <c r="M46" s="250"/>
      <c r="N46" s="231"/>
      <c r="O46" s="382">
        <f t="shared" si="0"/>
        <v>0</v>
      </c>
      <c r="P46" s="383">
        <f t="shared" si="1"/>
        <v>0</v>
      </c>
      <c r="Q46" s="250"/>
      <c r="R46" s="250"/>
      <c r="S46" s="250"/>
      <c r="T46" s="250"/>
      <c r="U46" s="306"/>
    </row>
    <row r="47" spans="1:21" ht="15.75" x14ac:dyDescent="0.25">
      <c r="A47" s="291"/>
      <c r="B47" s="292"/>
      <c r="C47" s="291" t="s">
        <v>1380</v>
      </c>
      <c r="D47" s="292"/>
      <c r="E47" s="292"/>
      <c r="F47" s="293"/>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5"/>
      <c r="P48" s="385"/>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5"/>
      <c r="P49" s="385"/>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5"/>
      <c r="P50" s="385"/>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5"/>
      <c r="P51" s="385"/>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5"/>
      <c r="P52" s="385"/>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5"/>
      <c r="P53" s="385"/>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5"/>
      <c r="P54" s="385"/>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5"/>
      <c r="P55" s="385"/>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5"/>
      <c r="P56" s="385"/>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5"/>
      <c r="P57" s="385"/>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5"/>
      <c r="P58" s="385"/>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5"/>
      <c r="P59" s="385"/>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5"/>
      <c r="P60" s="385"/>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5"/>
      <c r="P61" s="385"/>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5"/>
      <c r="P62" s="385"/>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5"/>
      <c r="P63" s="385"/>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5"/>
      <c r="P64" s="385"/>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5"/>
      <c r="P65" s="385"/>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5"/>
      <c r="P66" s="385"/>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5"/>
      <c r="P67" s="385"/>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5"/>
      <c r="P68" s="385"/>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5"/>
      <c r="P69" s="385"/>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5"/>
      <c r="P70" s="385"/>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5"/>
      <c r="P71" s="385"/>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5"/>
      <c r="P72" s="385"/>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5"/>
      <c r="P73" s="385"/>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5"/>
      <c r="P74" s="385"/>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5"/>
      <c r="P75" s="385"/>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5"/>
      <c r="P76" s="385"/>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5"/>
      <c r="P77" s="385"/>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5"/>
      <c r="P78" s="385"/>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5"/>
      <c r="P79" s="385"/>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88"/>
      <c r="G1" s="284" t="s">
        <v>91</v>
      </c>
      <c r="I1" s="284"/>
      <c r="J1" s="284"/>
      <c r="K1" s="284"/>
      <c r="L1" s="284"/>
      <c r="M1" s="284"/>
      <c r="N1" s="284"/>
      <c r="O1" s="284"/>
      <c r="P1" s="284"/>
      <c r="Q1" s="284"/>
      <c r="R1" s="284"/>
      <c r="S1" s="284"/>
      <c r="T1" s="284"/>
      <c r="U1" s="284"/>
      <c r="V1" s="284"/>
      <c r="W1" s="284"/>
      <c r="X1" s="284"/>
      <c r="Y1" s="284"/>
      <c r="Z1" s="284"/>
      <c r="AA1" s="284"/>
    </row>
    <row r="2" spans="1:27" ht="18.75" x14ac:dyDescent="0.25">
      <c r="A2" s="269" t="s">
        <v>1349</v>
      </c>
      <c r="E2" s="288"/>
      <c r="G2" s="284"/>
      <c r="I2" s="284"/>
      <c r="J2" s="284"/>
      <c r="K2" s="284"/>
      <c r="L2" s="284"/>
      <c r="M2" s="284"/>
      <c r="N2" s="284"/>
      <c r="O2" s="284"/>
      <c r="P2" s="284"/>
      <c r="Q2" s="284"/>
      <c r="R2" s="284"/>
      <c r="S2" s="284"/>
      <c r="T2" s="284"/>
      <c r="U2" s="284"/>
      <c r="V2" s="284"/>
      <c r="W2" s="284"/>
      <c r="X2" s="284"/>
      <c r="Y2" s="284"/>
      <c r="Z2" s="284"/>
      <c r="AA2" s="284"/>
    </row>
    <row r="3" spans="1:27" ht="18.75" x14ac:dyDescent="0.25">
      <c r="A3" s="316" t="s">
        <v>1485</v>
      </c>
      <c r="E3" s="288"/>
      <c r="G3" s="284"/>
      <c r="I3" s="284"/>
      <c r="J3" s="284"/>
      <c r="K3" s="284"/>
      <c r="L3" s="284"/>
      <c r="M3" s="284"/>
      <c r="N3" s="284"/>
      <c r="O3" s="284"/>
      <c r="P3" s="284"/>
      <c r="Q3" s="284"/>
      <c r="R3" s="284"/>
      <c r="S3" s="284"/>
      <c r="T3" s="284"/>
      <c r="U3" s="284"/>
      <c r="V3" s="284"/>
      <c r="W3" s="284"/>
      <c r="X3" s="284"/>
      <c r="Y3" s="284"/>
      <c r="Z3" s="284"/>
      <c r="AA3" s="284"/>
    </row>
    <row r="4" spans="1:27" ht="15" x14ac:dyDescent="0.25">
      <c r="A4" s="372" t="s">
        <v>1486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66" t="s">
        <v>97</v>
      </c>
      <c r="B5" s="568" t="s">
        <v>111</v>
      </c>
      <c r="C5" s="578" t="s">
        <v>86</v>
      </c>
      <c r="D5" s="578" t="s">
        <v>87</v>
      </c>
      <c r="E5" s="578" t="s">
        <v>392</v>
      </c>
      <c r="F5" s="578" t="s">
        <v>88</v>
      </c>
      <c r="G5" s="581" t="s">
        <v>100</v>
      </c>
      <c r="H5" s="583"/>
      <c r="I5" s="583"/>
      <c r="J5" s="583"/>
      <c r="K5" s="583"/>
      <c r="L5" s="583"/>
      <c r="M5" s="583"/>
      <c r="N5" s="582"/>
      <c r="O5" s="587" t="s">
        <v>101</v>
      </c>
      <c r="P5" s="588"/>
      <c r="Q5" s="568" t="s">
        <v>102</v>
      </c>
      <c r="R5" s="568" t="s">
        <v>103</v>
      </c>
      <c r="S5" s="568" t="s">
        <v>110</v>
      </c>
      <c r="T5" s="568" t="s">
        <v>109</v>
      </c>
      <c r="U5" s="584" t="s">
        <v>89</v>
      </c>
    </row>
    <row r="6" spans="1:27" s="66" customFormat="1" ht="15" customHeight="1" x14ac:dyDescent="0.25">
      <c r="A6" s="566"/>
      <c r="B6" s="566"/>
      <c r="C6" s="579"/>
      <c r="D6" s="579"/>
      <c r="E6" s="579"/>
      <c r="F6" s="579"/>
      <c r="G6" s="581" t="s">
        <v>104</v>
      </c>
      <c r="H6" s="582"/>
      <c r="I6" s="581" t="s">
        <v>105</v>
      </c>
      <c r="J6" s="582"/>
      <c r="K6" s="581" t="s">
        <v>106</v>
      </c>
      <c r="L6" s="582"/>
      <c r="M6" s="581" t="s">
        <v>107</v>
      </c>
      <c r="N6" s="582"/>
      <c r="O6" s="589"/>
      <c r="P6" s="590"/>
      <c r="Q6" s="566"/>
      <c r="R6" s="566"/>
      <c r="S6" s="566"/>
      <c r="T6" s="566"/>
      <c r="U6" s="585"/>
    </row>
    <row r="7" spans="1:27" s="66" customFormat="1" ht="24" customHeight="1" x14ac:dyDescent="0.25">
      <c r="A7" s="567"/>
      <c r="B7" s="567"/>
      <c r="C7" s="580"/>
      <c r="D7" s="580"/>
      <c r="E7" s="580"/>
      <c r="F7" s="580"/>
      <c r="G7" s="441" t="s">
        <v>108</v>
      </c>
      <c r="H7" s="441" t="s">
        <v>12</v>
      </c>
      <c r="I7" s="441" t="s">
        <v>108</v>
      </c>
      <c r="J7" s="441" t="s">
        <v>12</v>
      </c>
      <c r="K7" s="441" t="s">
        <v>108</v>
      </c>
      <c r="L7" s="441" t="s">
        <v>12</v>
      </c>
      <c r="M7" s="441" t="s">
        <v>108</v>
      </c>
      <c r="N7" s="441" t="s">
        <v>12</v>
      </c>
      <c r="O7" s="441" t="s">
        <v>108</v>
      </c>
      <c r="P7" s="441" t="s">
        <v>12</v>
      </c>
      <c r="Q7" s="567"/>
      <c r="R7" s="567"/>
      <c r="S7" s="567"/>
      <c r="T7" s="567"/>
      <c r="U7" s="586"/>
    </row>
    <row r="8" spans="1:27" ht="15.75" customHeight="1" x14ac:dyDescent="0.25">
      <c r="A8" s="442"/>
      <c r="B8" s="443"/>
      <c r="C8" s="444"/>
      <c r="D8" s="444"/>
      <c r="E8" s="445"/>
      <c r="F8" s="444"/>
      <c r="G8" s="446"/>
      <c r="H8" s="446"/>
      <c r="I8" s="446"/>
      <c r="J8" s="446"/>
      <c r="K8" s="446"/>
      <c r="L8" s="446"/>
      <c r="M8" s="446"/>
      <c r="N8" s="446"/>
      <c r="O8" s="446"/>
      <c r="P8" s="446"/>
      <c r="Q8" s="447"/>
      <c r="R8" s="447"/>
      <c r="S8" s="447"/>
      <c r="T8" s="447"/>
      <c r="U8" s="448"/>
    </row>
    <row r="9" spans="1:27" ht="15.75" x14ac:dyDescent="0.25">
      <c r="A9" s="599" t="s">
        <v>1471</v>
      </c>
      <c r="B9" s="594" t="s">
        <v>1469</v>
      </c>
      <c r="C9" s="306"/>
      <c r="D9" s="250"/>
      <c r="E9" s="306"/>
      <c r="F9" s="306"/>
      <c r="G9" s="251"/>
      <c r="H9" s="347"/>
      <c r="I9" s="349"/>
      <c r="J9" s="347"/>
      <c r="K9" s="349"/>
      <c r="L9" s="347"/>
      <c r="M9" s="349"/>
      <c r="N9" s="347"/>
      <c r="O9" s="387">
        <f t="shared" ref="O9:O40" si="0">G9+I9+K9+M9</f>
        <v>0</v>
      </c>
      <c r="P9" s="388">
        <f t="shared" ref="P9:P40" si="1">H9+J9+L9+N9</f>
        <v>0</v>
      </c>
      <c r="Q9" s="347"/>
      <c r="R9" s="347"/>
      <c r="S9" s="250"/>
      <c r="T9" s="250"/>
      <c r="U9" s="250"/>
    </row>
    <row r="10" spans="1:27" ht="15.75" x14ac:dyDescent="0.25">
      <c r="A10" s="600"/>
      <c r="B10" s="594"/>
      <c r="C10" s="306"/>
      <c r="D10" s="250"/>
      <c r="E10" s="306"/>
      <c r="F10" s="306"/>
      <c r="G10" s="251"/>
      <c r="H10" s="347"/>
      <c r="I10" s="349"/>
      <c r="J10" s="347"/>
      <c r="K10" s="349"/>
      <c r="L10" s="347"/>
      <c r="M10" s="349"/>
      <c r="N10" s="347"/>
      <c r="O10" s="387">
        <f t="shared" si="0"/>
        <v>0</v>
      </c>
      <c r="P10" s="388">
        <f t="shared" si="1"/>
        <v>0</v>
      </c>
      <c r="Q10" s="347"/>
      <c r="R10" s="347"/>
      <c r="S10" s="250"/>
      <c r="T10" s="250"/>
      <c r="U10" s="250"/>
    </row>
    <row r="11" spans="1:27" ht="15.75" x14ac:dyDescent="0.25">
      <c r="A11" s="600"/>
      <c r="B11" s="594"/>
      <c r="C11" s="306"/>
      <c r="D11" s="250"/>
      <c r="E11" s="306"/>
      <c r="F11" s="306"/>
      <c r="G11" s="251"/>
      <c r="H11" s="347"/>
      <c r="I11" s="349"/>
      <c r="J11" s="347"/>
      <c r="K11" s="349"/>
      <c r="L11" s="347"/>
      <c r="M11" s="349"/>
      <c r="N11" s="347"/>
      <c r="O11" s="387">
        <f t="shared" si="0"/>
        <v>0</v>
      </c>
      <c r="P11" s="388">
        <f t="shared" si="1"/>
        <v>0</v>
      </c>
      <c r="Q11" s="347"/>
      <c r="R11" s="347"/>
      <c r="S11" s="250"/>
      <c r="T11" s="250"/>
      <c r="U11" s="250"/>
    </row>
    <row r="12" spans="1:27" ht="15.75" x14ac:dyDescent="0.25">
      <c r="A12" s="600"/>
      <c r="B12" s="594"/>
      <c r="C12" s="306"/>
      <c r="D12" s="250"/>
      <c r="E12" s="306"/>
      <c r="F12" s="306"/>
      <c r="G12" s="251"/>
      <c r="H12" s="347"/>
      <c r="I12" s="349"/>
      <c r="J12" s="347"/>
      <c r="K12" s="349"/>
      <c r="L12" s="347"/>
      <c r="M12" s="349"/>
      <c r="N12" s="347"/>
      <c r="O12" s="387">
        <f t="shared" si="0"/>
        <v>0</v>
      </c>
      <c r="P12" s="388">
        <f t="shared" si="1"/>
        <v>0</v>
      </c>
      <c r="Q12" s="347"/>
      <c r="R12" s="347"/>
      <c r="S12" s="250"/>
      <c r="T12" s="250"/>
      <c r="U12" s="250"/>
    </row>
    <row r="13" spans="1:27" ht="15.75" x14ac:dyDescent="0.25">
      <c r="A13" s="600"/>
      <c r="B13" s="594"/>
      <c r="C13" s="306"/>
      <c r="D13" s="250"/>
      <c r="E13" s="306"/>
      <c r="F13" s="306"/>
      <c r="G13" s="251"/>
      <c r="H13" s="347"/>
      <c r="I13" s="349"/>
      <c r="J13" s="347"/>
      <c r="K13" s="349"/>
      <c r="L13" s="347"/>
      <c r="M13" s="349"/>
      <c r="N13" s="347"/>
      <c r="O13" s="387">
        <f t="shared" si="0"/>
        <v>0</v>
      </c>
      <c r="P13" s="388">
        <f t="shared" si="1"/>
        <v>0</v>
      </c>
      <c r="Q13" s="347"/>
      <c r="R13" s="347"/>
      <c r="S13" s="250"/>
      <c r="T13" s="250"/>
      <c r="U13" s="250"/>
    </row>
    <row r="14" spans="1:27" ht="15.75" x14ac:dyDescent="0.25">
      <c r="A14" s="600"/>
      <c r="B14" s="594"/>
      <c r="C14" s="306"/>
      <c r="D14" s="250"/>
      <c r="E14" s="306"/>
      <c r="F14" s="306"/>
      <c r="G14" s="251"/>
      <c r="H14" s="347"/>
      <c r="I14" s="349"/>
      <c r="J14" s="347"/>
      <c r="K14" s="349"/>
      <c r="L14" s="347"/>
      <c r="M14" s="349"/>
      <c r="N14" s="347"/>
      <c r="O14" s="387">
        <f t="shared" si="0"/>
        <v>0</v>
      </c>
      <c r="P14" s="388">
        <f t="shared" si="1"/>
        <v>0</v>
      </c>
      <c r="Q14" s="347"/>
      <c r="R14" s="347"/>
      <c r="S14" s="250"/>
      <c r="T14" s="250"/>
      <c r="U14" s="250"/>
    </row>
    <row r="15" spans="1:27" ht="15.75" x14ac:dyDescent="0.25">
      <c r="A15" s="600"/>
      <c r="B15" s="594"/>
      <c r="C15" s="306"/>
      <c r="D15" s="250"/>
      <c r="E15" s="306"/>
      <c r="F15" s="306"/>
      <c r="G15" s="251"/>
      <c r="H15" s="347"/>
      <c r="I15" s="349"/>
      <c r="J15" s="347"/>
      <c r="K15" s="349"/>
      <c r="L15" s="347"/>
      <c r="M15" s="349"/>
      <c r="N15" s="347"/>
      <c r="O15" s="387">
        <f t="shared" si="0"/>
        <v>0</v>
      </c>
      <c r="P15" s="388">
        <f t="shared" si="1"/>
        <v>0</v>
      </c>
      <c r="Q15" s="347"/>
      <c r="R15" s="347"/>
      <c r="S15" s="250"/>
      <c r="T15" s="250"/>
      <c r="U15" s="250"/>
    </row>
    <row r="16" spans="1:27" ht="15.75" x14ac:dyDescent="0.25">
      <c r="A16" s="601"/>
      <c r="B16" s="594"/>
      <c r="C16" s="306"/>
      <c r="D16" s="250"/>
      <c r="E16" s="306"/>
      <c r="F16" s="306"/>
      <c r="G16" s="251"/>
      <c r="H16" s="347"/>
      <c r="I16" s="349"/>
      <c r="J16" s="347"/>
      <c r="K16" s="349"/>
      <c r="L16" s="347"/>
      <c r="M16" s="349"/>
      <c r="N16" s="347"/>
      <c r="O16" s="387">
        <f t="shared" si="0"/>
        <v>0</v>
      </c>
      <c r="P16" s="388">
        <f t="shared" si="1"/>
        <v>0</v>
      </c>
      <c r="Q16" s="347"/>
      <c r="R16" s="347"/>
      <c r="S16" s="250"/>
      <c r="T16" s="250"/>
      <c r="U16" s="250"/>
    </row>
    <row r="17" spans="1:21" ht="15.75" customHeight="1" x14ac:dyDescent="0.25">
      <c r="A17" s="591" t="s">
        <v>1470</v>
      </c>
      <c r="B17" s="591" t="s">
        <v>1472</v>
      </c>
      <c r="C17" s="306"/>
      <c r="D17" s="250"/>
      <c r="E17" s="306"/>
      <c r="F17" s="306"/>
      <c r="G17" s="250"/>
      <c r="H17" s="347"/>
      <c r="I17" s="347"/>
      <c r="J17" s="347"/>
      <c r="K17" s="347"/>
      <c r="L17" s="347"/>
      <c r="M17" s="347"/>
      <c r="N17" s="347"/>
      <c r="O17" s="387">
        <f t="shared" si="0"/>
        <v>0</v>
      </c>
      <c r="P17" s="388">
        <f t="shared" si="1"/>
        <v>0</v>
      </c>
      <c r="Q17" s="347"/>
      <c r="R17" s="347"/>
      <c r="S17" s="250"/>
      <c r="T17" s="250"/>
      <c r="U17" s="250"/>
    </row>
    <row r="18" spans="1:21" ht="15.75" x14ac:dyDescent="0.25">
      <c r="A18" s="592"/>
      <c r="B18" s="592"/>
      <c r="C18" s="306"/>
      <c r="D18" s="250"/>
      <c r="E18" s="306"/>
      <c r="F18" s="306"/>
      <c r="G18" s="250"/>
      <c r="H18" s="347"/>
      <c r="I18" s="347"/>
      <c r="J18" s="347"/>
      <c r="K18" s="347"/>
      <c r="L18" s="347"/>
      <c r="M18" s="347"/>
      <c r="N18" s="347"/>
      <c r="O18" s="387">
        <f t="shared" si="0"/>
        <v>0</v>
      </c>
      <c r="P18" s="388">
        <f t="shared" si="1"/>
        <v>0</v>
      </c>
      <c r="Q18" s="347"/>
      <c r="R18" s="347"/>
      <c r="S18" s="250"/>
      <c r="T18" s="250"/>
      <c r="U18" s="250"/>
    </row>
    <row r="19" spans="1:21" ht="15.75" x14ac:dyDescent="0.25">
      <c r="A19" s="592"/>
      <c r="B19" s="592"/>
      <c r="C19" s="306"/>
      <c r="D19" s="250"/>
      <c r="E19" s="306"/>
      <c r="F19" s="306"/>
      <c r="G19" s="250"/>
      <c r="H19" s="347"/>
      <c r="I19" s="347"/>
      <c r="J19" s="347"/>
      <c r="K19" s="347"/>
      <c r="L19" s="347"/>
      <c r="M19" s="347"/>
      <c r="N19" s="347"/>
      <c r="O19" s="387">
        <f t="shared" si="0"/>
        <v>0</v>
      </c>
      <c r="P19" s="388">
        <f t="shared" si="1"/>
        <v>0</v>
      </c>
      <c r="Q19" s="347"/>
      <c r="R19" s="347"/>
      <c r="S19" s="250"/>
      <c r="T19" s="250"/>
      <c r="U19" s="250"/>
    </row>
    <row r="20" spans="1:21" ht="15.75" x14ac:dyDescent="0.25">
      <c r="A20" s="592"/>
      <c r="B20" s="592"/>
      <c r="C20" s="306"/>
      <c r="D20" s="250"/>
      <c r="E20" s="306"/>
      <c r="F20" s="306"/>
      <c r="G20" s="250"/>
      <c r="H20" s="347"/>
      <c r="I20" s="347"/>
      <c r="J20" s="347"/>
      <c r="K20" s="347"/>
      <c r="L20" s="347"/>
      <c r="M20" s="347"/>
      <c r="N20" s="347"/>
      <c r="O20" s="387">
        <f t="shared" si="0"/>
        <v>0</v>
      </c>
      <c r="P20" s="388">
        <f t="shared" si="1"/>
        <v>0</v>
      </c>
      <c r="Q20" s="347"/>
      <c r="R20" s="347"/>
      <c r="S20" s="250"/>
      <c r="T20" s="250"/>
      <c r="U20" s="250"/>
    </row>
    <row r="21" spans="1:21" ht="15.75" x14ac:dyDescent="0.25">
      <c r="A21" s="592"/>
      <c r="B21" s="592"/>
      <c r="C21" s="306"/>
      <c r="D21" s="250"/>
      <c r="E21" s="306"/>
      <c r="F21" s="306"/>
      <c r="G21" s="250"/>
      <c r="H21" s="347"/>
      <c r="I21" s="347"/>
      <c r="J21" s="347"/>
      <c r="K21" s="347"/>
      <c r="L21" s="347"/>
      <c r="M21" s="347"/>
      <c r="N21" s="347"/>
      <c r="O21" s="387">
        <f t="shared" si="0"/>
        <v>0</v>
      </c>
      <c r="P21" s="388">
        <f t="shared" si="1"/>
        <v>0</v>
      </c>
      <c r="Q21" s="347"/>
      <c r="R21" s="347"/>
      <c r="S21" s="250"/>
      <c r="T21" s="250"/>
      <c r="U21" s="250"/>
    </row>
    <row r="22" spans="1:21" ht="15.75" x14ac:dyDescent="0.25">
      <c r="A22" s="592"/>
      <c r="B22" s="593"/>
      <c r="C22" s="306"/>
      <c r="D22" s="250"/>
      <c r="E22" s="306"/>
      <c r="F22" s="306"/>
      <c r="G22" s="250"/>
      <c r="H22" s="347"/>
      <c r="I22" s="347"/>
      <c r="J22" s="347"/>
      <c r="K22" s="347"/>
      <c r="L22" s="347"/>
      <c r="M22" s="347"/>
      <c r="N22" s="347"/>
      <c r="O22" s="387">
        <f t="shared" si="0"/>
        <v>0</v>
      </c>
      <c r="P22" s="388">
        <f t="shared" si="1"/>
        <v>0</v>
      </c>
      <c r="Q22" s="347"/>
      <c r="R22" s="347"/>
      <c r="S22" s="250"/>
      <c r="T22" s="250"/>
      <c r="U22" s="250"/>
    </row>
    <row r="23" spans="1:21" ht="15.75" customHeight="1" x14ac:dyDescent="0.25">
      <c r="A23" s="592"/>
      <c r="B23" s="591" t="s">
        <v>1473</v>
      </c>
      <c r="C23" s="306"/>
      <c r="D23" s="250"/>
      <c r="E23" s="306"/>
      <c r="F23" s="306"/>
      <c r="G23" s="251"/>
      <c r="H23" s="348"/>
      <c r="I23" s="349"/>
      <c r="J23" s="348"/>
      <c r="K23" s="349"/>
      <c r="L23" s="348"/>
      <c r="M23" s="349"/>
      <c r="N23" s="348"/>
      <c r="O23" s="387">
        <f t="shared" si="0"/>
        <v>0</v>
      </c>
      <c r="P23" s="389">
        <f t="shared" si="1"/>
        <v>0</v>
      </c>
      <c r="Q23" s="346"/>
      <c r="R23" s="346"/>
      <c r="S23" s="250"/>
      <c r="T23" s="250"/>
      <c r="U23" s="250"/>
    </row>
    <row r="24" spans="1:21" ht="15.75" x14ac:dyDescent="0.25">
      <c r="A24" s="592"/>
      <c r="B24" s="592"/>
      <c r="C24" s="306"/>
      <c r="D24" s="250"/>
      <c r="E24" s="306"/>
      <c r="F24" s="306"/>
      <c r="G24" s="251"/>
      <c r="H24" s="348"/>
      <c r="I24" s="349"/>
      <c r="J24" s="348"/>
      <c r="K24" s="349"/>
      <c r="L24" s="348"/>
      <c r="M24" s="349"/>
      <c r="N24" s="348"/>
      <c r="O24" s="387">
        <f t="shared" si="0"/>
        <v>0</v>
      </c>
      <c r="P24" s="389">
        <f t="shared" si="1"/>
        <v>0</v>
      </c>
      <c r="Q24" s="346"/>
      <c r="R24" s="346"/>
      <c r="S24" s="250"/>
      <c r="T24" s="250"/>
      <c r="U24" s="250"/>
    </row>
    <row r="25" spans="1:21" ht="15.75" x14ac:dyDescent="0.25">
      <c r="A25" s="592"/>
      <c r="B25" s="592"/>
      <c r="C25" s="306"/>
      <c r="D25" s="250"/>
      <c r="E25" s="306"/>
      <c r="F25" s="306"/>
      <c r="G25" s="251"/>
      <c r="H25" s="348"/>
      <c r="I25" s="349"/>
      <c r="J25" s="348"/>
      <c r="K25" s="349"/>
      <c r="L25" s="348"/>
      <c r="M25" s="349"/>
      <c r="N25" s="348"/>
      <c r="O25" s="387">
        <f t="shared" si="0"/>
        <v>0</v>
      </c>
      <c r="P25" s="389">
        <f t="shared" si="1"/>
        <v>0</v>
      </c>
      <c r="Q25" s="346"/>
      <c r="R25" s="346"/>
      <c r="S25" s="250"/>
      <c r="T25" s="250"/>
      <c r="U25" s="250"/>
    </row>
    <row r="26" spans="1:21" ht="15.75" x14ac:dyDescent="0.25">
      <c r="A26" s="592"/>
      <c r="B26" s="592"/>
      <c r="C26" s="306"/>
      <c r="D26" s="250"/>
      <c r="E26" s="306"/>
      <c r="F26" s="306"/>
      <c r="G26" s="250"/>
      <c r="H26" s="348"/>
      <c r="I26" s="347"/>
      <c r="J26" s="347"/>
      <c r="K26" s="347"/>
      <c r="L26" s="347"/>
      <c r="M26" s="347"/>
      <c r="N26" s="347"/>
      <c r="O26" s="387">
        <f t="shared" si="0"/>
        <v>0</v>
      </c>
      <c r="P26" s="388">
        <f t="shared" si="1"/>
        <v>0</v>
      </c>
      <c r="Q26" s="250"/>
      <c r="R26" s="250"/>
      <c r="S26" s="250"/>
      <c r="T26" s="250"/>
      <c r="U26" s="250"/>
    </row>
    <row r="27" spans="1:21" ht="15.75" x14ac:dyDescent="0.25">
      <c r="A27" s="592"/>
      <c r="B27" s="592"/>
      <c r="C27" s="306"/>
      <c r="D27" s="250"/>
      <c r="E27" s="306"/>
      <c r="F27" s="306"/>
      <c r="G27" s="250"/>
      <c r="H27" s="348"/>
      <c r="I27" s="347"/>
      <c r="J27" s="347"/>
      <c r="K27" s="347"/>
      <c r="L27" s="347"/>
      <c r="M27" s="347"/>
      <c r="N27" s="347"/>
      <c r="O27" s="387">
        <f t="shared" si="0"/>
        <v>0</v>
      </c>
      <c r="P27" s="388">
        <f t="shared" si="1"/>
        <v>0</v>
      </c>
      <c r="Q27" s="250"/>
      <c r="R27" s="250"/>
      <c r="S27" s="250"/>
      <c r="T27" s="250"/>
      <c r="U27" s="250"/>
    </row>
    <row r="28" spans="1:21" ht="15.75" x14ac:dyDescent="0.25">
      <c r="A28" s="592"/>
      <c r="B28" s="592"/>
      <c r="C28" s="306"/>
      <c r="D28" s="250"/>
      <c r="E28" s="306"/>
      <c r="F28" s="306"/>
      <c r="G28" s="250"/>
      <c r="H28" s="348"/>
      <c r="I28" s="347"/>
      <c r="J28" s="347"/>
      <c r="K28" s="347"/>
      <c r="L28" s="347"/>
      <c r="M28" s="347"/>
      <c r="N28" s="347"/>
      <c r="O28" s="387">
        <f t="shared" si="0"/>
        <v>0</v>
      </c>
      <c r="P28" s="388">
        <f t="shared" si="1"/>
        <v>0</v>
      </c>
      <c r="Q28" s="250"/>
      <c r="R28" s="250"/>
      <c r="S28" s="250"/>
      <c r="T28" s="250"/>
      <c r="U28" s="250"/>
    </row>
    <row r="29" spans="1:21" ht="15.75" x14ac:dyDescent="0.25">
      <c r="A29" s="592"/>
      <c r="B29" s="594" t="s">
        <v>1474</v>
      </c>
      <c r="C29" s="306"/>
      <c r="D29" s="250"/>
      <c r="E29" s="306"/>
      <c r="F29" s="306"/>
      <c r="G29" s="250"/>
      <c r="H29" s="348"/>
      <c r="I29" s="347"/>
      <c r="J29" s="347"/>
      <c r="K29" s="347"/>
      <c r="L29" s="347"/>
      <c r="M29" s="347"/>
      <c r="N29" s="347"/>
      <c r="O29" s="387">
        <f t="shared" si="0"/>
        <v>0</v>
      </c>
      <c r="P29" s="388">
        <f t="shared" si="1"/>
        <v>0</v>
      </c>
      <c r="Q29" s="250"/>
      <c r="R29" s="250"/>
      <c r="S29" s="250"/>
      <c r="T29" s="250"/>
      <c r="U29" s="250"/>
    </row>
    <row r="30" spans="1:21" ht="15.75" x14ac:dyDescent="0.25">
      <c r="A30" s="592"/>
      <c r="B30" s="594"/>
      <c r="C30" s="306"/>
      <c r="D30" s="250"/>
      <c r="E30" s="306"/>
      <c r="F30" s="306"/>
      <c r="G30" s="250"/>
      <c r="H30" s="348"/>
      <c r="I30" s="347"/>
      <c r="J30" s="347"/>
      <c r="K30" s="347"/>
      <c r="L30" s="347"/>
      <c r="M30" s="347"/>
      <c r="N30" s="347"/>
      <c r="O30" s="387">
        <f t="shared" si="0"/>
        <v>0</v>
      </c>
      <c r="P30" s="388">
        <f t="shared" si="1"/>
        <v>0</v>
      </c>
      <c r="Q30" s="250"/>
      <c r="R30" s="250"/>
      <c r="S30" s="250"/>
      <c r="T30" s="250"/>
      <c r="U30" s="250"/>
    </row>
    <row r="31" spans="1:21" ht="15.75" x14ac:dyDescent="0.25">
      <c r="A31" s="592"/>
      <c r="B31" s="594"/>
      <c r="C31" s="306"/>
      <c r="D31" s="250"/>
      <c r="E31" s="306"/>
      <c r="F31" s="306"/>
      <c r="G31" s="250"/>
      <c r="H31" s="348"/>
      <c r="I31" s="347"/>
      <c r="J31" s="347"/>
      <c r="K31" s="347"/>
      <c r="L31" s="347"/>
      <c r="M31" s="347"/>
      <c r="N31" s="347"/>
      <c r="O31" s="387">
        <f t="shared" si="0"/>
        <v>0</v>
      </c>
      <c r="P31" s="388">
        <f t="shared" si="1"/>
        <v>0</v>
      </c>
      <c r="Q31" s="250"/>
      <c r="R31" s="250"/>
      <c r="S31" s="250"/>
      <c r="T31" s="250"/>
      <c r="U31" s="250"/>
    </row>
    <row r="32" spans="1:21" ht="15.75" x14ac:dyDescent="0.25">
      <c r="A32" s="592"/>
      <c r="B32" s="594"/>
      <c r="C32" s="306"/>
      <c r="D32" s="250"/>
      <c r="E32" s="306"/>
      <c r="F32" s="306"/>
      <c r="G32" s="250"/>
      <c r="H32" s="348"/>
      <c r="I32" s="347"/>
      <c r="J32" s="347"/>
      <c r="K32" s="347"/>
      <c r="L32" s="347"/>
      <c r="M32" s="347"/>
      <c r="N32" s="347"/>
      <c r="O32" s="387">
        <f t="shared" si="0"/>
        <v>0</v>
      </c>
      <c r="P32" s="388">
        <f t="shared" si="1"/>
        <v>0</v>
      </c>
      <c r="Q32" s="250"/>
      <c r="R32" s="250"/>
      <c r="S32" s="250"/>
      <c r="T32" s="250"/>
      <c r="U32" s="250"/>
    </row>
    <row r="33" spans="1:21" ht="15.75" x14ac:dyDescent="0.25">
      <c r="A33" s="592"/>
      <c r="B33" s="594"/>
      <c r="C33" s="306"/>
      <c r="D33" s="250"/>
      <c r="E33" s="306"/>
      <c r="F33" s="306"/>
      <c r="G33" s="250"/>
      <c r="H33" s="348"/>
      <c r="I33" s="347"/>
      <c r="J33" s="347"/>
      <c r="K33" s="347"/>
      <c r="L33" s="347"/>
      <c r="M33" s="347"/>
      <c r="N33" s="347"/>
      <c r="O33" s="387">
        <f t="shared" si="0"/>
        <v>0</v>
      </c>
      <c r="P33" s="388">
        <f t="shared" si="1"/>
        <v>0</v>
      </c>
      <c r="Q33" s="250"/>
      <c r="R33" s="250"/>
      <c r="S33" s="250"/>
      <c r="T33" s="250"/>
      <c r="U33" s="250"/>
    </row>
    <row r="34" spans="1:21" ht="15.75" x14ac:dyDescent="0.25">
      <c r="A34" s="592"/>
      <c r="B34" s="594" t="s">
        <v>1475</v>
      </c>
      <c r="C34" s="306"/>
      <c r="D34" s="250"/>
      <c r="E34" s="306"/>
      <c r="F34" s="306"/>
      <c r="G34" s="250"/>
      <c r="H34" s="348"/>
      <c r="I34" s="347"/>
      <c r="J34" s="347"/>
      <c r="K34" s="347"/>
      <c r="L34" s="347"/>
      <c r="M34" s="347"/>
      <c r="N34" s="347"/>
      <c r="O34" s="387">
        <f t="shared" si="0"/>
        <v>0</v>
      </c>
      <c r="P34" s="388">
        <f t="shared" si="1"/>
        <v>0</v>
      </c>
      <c r="Q34" s="250"/>
      <c r="R34" s="250"/>
      <c r="S34" s="250"/>
      <c r="T34" s="250"/>
      <c r="U34" s="250"/>
    </row>
    <row r="35" spans="1:21" ht="15.75" x14ac:dyDescent="0.25">
      <c r="A35" s="592"/>
      <c r="B35" s="594"/>
      <c r="C35" s="306"/>
      <c r="D35" s="250"/>
      <c r="E35" s="306"/>
      <c r="F35" s="306"/>
      <c r="G35" s="250"/>
      <c r="H35" s="348"/>
      <c r="I35" s="347"/>
      <c r="J35" s="347"/>
      <c r="K35" s="347"/>
      <c r="L35" s="347"/>
      <c r="M35" s="347"/>
      <c r="N35" s="347"/>
      <c r="O35" s="387">
        <f t="shared" si="0"/>
        <v>0</v>
      </c>
      <c r="P35" s="388">
        <f t="shared" si="1"/>
        <v>0</v>
      </c>
      <c r="Q35" s="250"/>
      <c r="R35" s="250"/>
      <c r="S35" s="250"/>
      <c r="T35" s="250"/>
      <c r="U35" s="250"/>
    </row>
    <row r="36" spans="1:21" ht="15.75" x14ac:dyDescent="0.25">
      <c r="A36" s="592"/>
      <c r="B36" s="594"/>
      <c r="C36" s="306"/>
      <c r="D36" s="250"/>
      <c r="E36" s="306"/>
      <c r="F36" s="306"/>
      <c r="G36" s="250"/>
      <c r="H36" s="348"/>
      <c r="I36" s="347"/>
      <c r="J36" s="347"/>
      <c r="K36" s="347"/>
      <c r="L36" s="347"/>
      <c r="M36" s="347"/>
      <c r="N36" s="347"/>
      <c r="O36" s="387">
        <f t="shared" si="0"/>
        <v>0</v>
      </c>
      <c r="P36" s="388">
        <f t="shared" si="1"/>
        <v>0</v>
      </c>
      <c r="Q36" s="250"/>
      <c r="R36" s="250"/>
      <c r="S36" s="250"/>
      <c r="T36" s="250"/>
      <c r="U36" s="250"/>
    </row>
    <row r="37" spans="1:21" ht="15.75" x14ac:dyDescent="0.25">
      <c r="A37" s="592"/>
      <c r="B37" s="594"/>
      <c r="C37" s="306"/>
      <c r="D37" s="250"/>
      <c r="E37" s="306"/>
      <c r="F37" s="306"/>
      <c r="G37" s="250"/>
      <c r="H37" s="348"/>
      <c r="I37" s="347"/>
      <c r="J37" s="347"/>
      <c r="K37" s="347"/>
      <c r="L37" s="347"/>
      <c r="M37" s="347"/>
      <c r="N37" s="347"/>
      <c r="O37" s="387">
        <f t="shared" si="0"/>
        <v>0</v>
      </c>
      <c r="P37" s="388">
        <f t="shared" si="1"/>
        <v>0</v>
      </c>
      <c r="Q37" s="250"/>
      <c r="R37" s="250"/>
      <c r="S37" s="250"/>
      <c r="T37" s="250"/>
      <c r="U37" s="250"/>
    </row>
    <row r="38" spans="1:21" ht="15.75" x14ac:dyDescent="0.25">
      <c r="A38" s="592"/>
      <c r="B38" s="594" t="s">
        <v>1476</v>
      </c>
      <c r="C38" s="306"/>
      <c r="D38" s="250"/>
      <c r="E38" s="306"/>
      <c r="F38" s="306"/>
      <c r="G38" s="250"/>
      <c r="H38" s="348"/>
      <c r="I38" s="347"/>
      <c r="J38" s="347"/>
      <c r="K38" s="347"/>
      <c r="L38" s="347"/>
      <c r="M38" s="347"/>
      <c r="N38" s="347"/>
      <c r="O38" s="387">
        <f t="shared" si="0"/>
        <v>0</v>
      </c>
      <c r="P38" s="388">
        <f t="shared" si="1"/>
        <v>0</v>
      </c>
      <c r="Q38" s="250"/>
      <c r="R38" s="250"/>
      <c r="S38" s="250"/>
      <c r="T38" s="250"/>
      <c r="U38" s="250"/>
    </row>
    <row r="39" spans="1:21" ht="15.75" x14ac:dyDescent="0.25">
      <c r="A39" s="592"/>
      <c r="B39" s="594"/>
      <c r="C39" s="306"/>
      <c r="D39" s="250"/>
      <c r="E39" s="306"/>
      <c r="F39" s="306"/>
      <c r="G39" s="250"/>
      <c r="H39" s="348"/>
      <c r="I39" s="347"/>
      <c r="J39" s="347"/>
      <c r="K39" s="347"/>
      <c r="L39" s="347"/>
      <c r="M39" s="347"/>
      <c r="N39" s="347"/>
      <c r="O39" s="387">
        <f t="shared" si="0"/>
        <v>0</v>
      </c>
      <c r="P39" s="388">
        <f t="shared" si="1"/>
        <v>0</v>
      </c>
      <c r="Q39" s="250"/>
      <c r="R39" s="250"/>
      <c r="S39" s="250"/>
      <c r="T39" s="250"/>
      <c r="U39" s="250"/>
    </row>
    <row r="40" spans="1:21" ht="15.75" x14ac:dyDescent="0.25">
      <c r="A40" s="592"/>
      <c r="B40" s="594"/>
      <c r="C40" s="306"/>
      <c r="D40" s="250"/>
      <c r="E40" s="306"/>
      <c r="F40" s="306"/>
      <c r="G40" s="250"/>
      <c r="H40" s="348"/>
      <c r="I40" s="347"/>
      <c r="J40" s="347"/>
      <c r="K40" s="347"/>
      <c r="L40" s="347"/>
      <c r="M40" s="347"/>
      <c r="N40" s="347"/>
      <c r="O40" s="387">
        <f t="shared" si="0"/>
        <v>0</v>
      </c>
      <c r="P40" s="388">
        <f t="shared" si="1"/>
        <v>0</v>
      </c>
      <c r="Q40" s="250"/>
      <c r="R40" s="250"/>
      <c r="S40" s="250"/>
      <c r="T40" s="250"/>
      <c r="U40" s="250"/>
    </row>
    <row r="41" spans="1:21" ht="15.75" x14ac:dyDescent="0.25">
      <c r="A41" s="592"/>
      <c r="B41" s="594"/>
      <c r="C41" s="306"/>
      <c r="D41" s="250"/>
      <c r="E41" s="306"/>
      <c r="F41" s="306"/>
      <c r="G41" s="250"/>
      <c r="H41" s="348"/>
      <c r="I41" s="347"/>
      <c r="J41" s="347"/>
      <c r="K41" s="347"/>
      <c r="L41" s="347"/>
      <c r="M41" s="347"/>
      <c r="N41" s="347"/>
      <c r="O41" s="387">
        <f t="shared" ref="O41:O73" si="2">G41+I41+K41+M41</f>
        <v>0</v>
      </c>
      <c r="P41" s="388">
        <f t="shared" ref="P41:P73" si="3">H41+J41+L41+N41</f>
        <v>0</v>
      </c>
      <c r="Q41" s="250"/>
      <c r="R41" s="250"/>
      <c r="S41" s="250"/>
      <c r="T41" s="250"/>
      <c r="U41" s="250"/>
    </row>
    <row r="42" spans="1:21" ht="15.75" x14ac:dyDescent="0.25">
      <c r="A42" s="592"/>
      <c r="B42" s="594"/>
      <c r="C42" s="306"/>
      <c r="D42" s="250"/>
      <c r="E42" s="306"/>
      <c r="F42" s="306"/>
      <c r="G42" s="250"/>
      <c r="H42" s="348"/>
      <c r="I42" s="347"/>
      <c r="J42" s="347"/>
      <c r="K42" s="347"/>
      <c r="L42" s="347"/>
      <c r="M42" s="347"/>
      <c r="N42" s="347"/>
      <c r="O42" s="387">
        <f t="shared" si="2"/>
        <v>0</v>
      </c>
      <c r="P42" s="388">
        <f t="shared" si="3"/>
        <v>0</v>
      </c>
      <c r="Q42" s="250"/>
      <c r="R42" s="250"/>
      <c r="S42" s="250"/>
      <c r="T42" s="250"/>
      <c r="U42" s="250"/>
    </row>
    <row r="43" spans="1:21" ht="15.75" x14ac:dyDescent="0.25">
      <c r="A43" s="591" t="s">
        <v>1471</v>
      </c>
      <c r="B43" s="594" t="s">
        <v>1477</v>
      </c>
      <c r="C43" s="306"/>
      <c r="D43" s="250"/>
      <c r="E43" s="306"/>
      <c r="F43" s="306"/>
      <c r="G43" s="251"/>
      <c r="H43" s="347"/>
      <c r="I43" s="349"/>
      <c r="J43" s="347"/>
      <c r="K43" s="349"/>
      <c r="L43" s="347"/>
      <c r="M43" s="349"/>
      <c r="N43" s="347"/>
      <c r="O43" s="387">
        <f t="shared" si="2"/>
        <v>0</v>
      </c>
      <c r="P43" s="388">
        <f t="shared" si="3"/>
        <v>0</v>
      </c>
      <c r="Q43" s="347"/>
      <c r="R43" s="347"/>
      <c r="S43" s="250"/>
      <c r="T43" s="250"/>
      <c r="U43" s="250"/>
    </row>
    <row r="44" spans="1:21" ht="15.75" x14ac:dyDescent="0.25">
      <c r="A44" s="592"/>
      <c r="B44" s="594"/>
      <c r="C44" s="306"/>
      <c r="D44" s="250"/>
      <c r="E44" s="306"/>
      <c r="F44" s="306"/>
      <c r="G44" s="251"/>
      <c r="H44" s="347"/>
      <c r="I44" s="349"/>
      <c r="J44" s="347"/>
      <c r="K44" s="349"/>
      <c r="L44" s="347"/>
      <c r="M44" s="349"/>
      <c r="N44" s="347"/>
      <c r="O44" s="387">
        <f t="shared" si="2"/>
        <v>0</v>
      </c>
      <c r="P44" s="388">
        <f t="shared" si="3"/>
        <v>0</v>
      </c>
      <c r="Q44" s="347"/>
      <c r="R44" s="347"/>
      <c r="S44" s="250"/>
      <c r="T44" s="250"/>
      <c r="U44" s="250"/>
    </row>
    <row r="45" spans="1:21" ht="15.75" x14ac:dyDescent="0.25">
      <c r="A45" s="592"/>
      <c r="B45" s="594"/>
      <c r="C45" s="306"/>
      <c r="D45" s="250"/>
      <c r="E45" s="306"/>
      <c r="F45" s="306"/>
      <c r="G45" s="251"/>
      <c r="H45" s="347"/>
      <c r="I45" s="349"/>
      <c r="J45" s="347"/>
      <c r="K45" s="349"/>
      <c r="L45" s="347"/>
      <c r="M45" s="349"/>
      <c r="N45" s="347"/>
      <c r="O45" s="387">
        <f t="shared" si="2"/>
        <v>0</v>
      </c>
      <c r="P45" s="388">
        <f t="shared" si="3"/>
        <v>0</v>
      </c>
      <c r="Q45" s="347"/>
      <c r="R45" s="347"/>
      <c r="S45" s="250"/>
      <c r="T45" s="250"/>
      <c r="U45" s="250"/>
    </row>
    <row r="46" spans="1:21" ht="15.75" x14ac:dyDescent="0.25">
      <c r="A46" s="592"/>
      <c r="B46" s="594"/>
      <c r="C46" s="306"/>
      <c r="D46" s="250"/>
      <c r="E46" s="306"/>
      <c r="F46" s="306"/>
      <c r="G46" s="251"/>
      <c r="H46" s="347"/>
      <c r="I46" s="349"/>
      <c r="J46" s="347"/>
      <c r="K46" s="349"/>
      <c r="L46" s="347"/>
      <c r="M46" s="349"/>
      <c r="N46" s="347"/>
      <c r="O46" s="387">
        <f t="shared" si="2"/>
        <v>0</v>
      </c>
      <c r="P46" s="388">
        <f t="shared" si="3"/>
        <v>0</v>
      </c>
      <c r="Q46" s="347"/>
      <c r="R46" s="347"/>
      <c r="S46" s="250"/>
      <c r="T46" s="250"/>
      <c r="U46" s="250"/>
    </row>
    <row r="47" spans="1:21" ht="15.75" x14ac:dyDescent="0.25">
      <c r="A47" s="592"/>
      <c r="B47" s="594"/>
      <c r="C47" s="306"/>
      <c r="D47" s="250"/>
      <c r="E47" s="306"/>
      <c r="F47" s="306"/>
      <c r="G47" s="251"/>
      <c r="H47" s="347"/>
      <c r="I47" s="349"/>
      <c r="J47" s="347"/>
      <c r="K47" s="349"/>
      <c r="L47" s="347"/>
      <c r="M47" s="349"/>
      <c r="N47" s="347"/>
      <c r="O47" s="387">
        <f t="shared" si="2"/>
        <v>0</v>
      </c>
      <c r="P47" s="388">
        <f t="shared" si="3"/>
        <v>0</v>
      </c>
      <c r="Q47" s="347"/>
      <c r="R47" s="347"/>
      <c r="S47" s="250"/>
      <c r="T47" s="250"/>
      <c r="U47" s="250"/>
    </row>
    <row r="48" spans="1:21" ht="15.75" x14ac:dyDescent="0.25">
      <c r="A48" s="592"/>
      <c r="B48" s="594"/>
      <c r="C48" s="306"/>
      <c r="D48" s="250"/>
      <c r="E48" s="306"/>
      <c r="F48" s="306"/>
      <c r="G48" s="251"/>
      <c r="H48" s="347"/>
      <c r="I48" s="349"/>
      <c r="J48" s="347"/>
      <c r="K48" s="349"/>
      <c r="L48" s="347"/>
      <c r="M48" s="349"/>
      <c r="N48" s="347"/>
      <c r="O48" s="387">
        <f t="shared" si="2"/>
        <v>0</v>
      </c>
      <c r="P48" s="388">
        <f t="shared" si="3"/>
        <v>0</v>
      </c>
      <c r="Q48" s="347"/>
      <c r="R48" s="347"/>
      <c r="S48" s="250"/>
      <c r="T48" s="250"/>
      <c r="U48" s="250"/>
    </row>
    <row r="49" spans="1:21" ht="15.75" customHeight="1" x14ac:dyDescent="0.25">
      <c r="A49" s="592"/>
      <c r="B49" s="594" t="s">
        <v>1478</v>
      </c>
      <c r="C49" s="306"/>
      <c r="D49" s="250"/>
      <c r="E49" s="306"/>
      <c r="F49" s="306"/>
      <c r="G49" s="251"/>
      <c r="H49" s="347"/>
      <c r="I49" s="349"/>
      <c r="J49" s="347"/>
      <c r="K49" s="349"/>
      <c r="L49" s="347"/>
      <c r="M49" s="349"/>
      <c r="N49" s="347"/>
      <c r="O49" s="387">
        <f t="shared" si="2"/>
        <v>0</v>
      </c>
      <c r="P49" s="388">
        <f t="shared" si="3"/>
        <v>0</v>
      </c>
      <c r="Q49" s="347"/>
      <c r="R49" s="347"/>
      <c r="S49" s="250"/>
      <c r="T49" s="250"/>
      <c r="U49" s="250"/>
    </row>
    <row r="50" spans="1:21" ht="15.75" customHeight="1" x14ac:dyDescent="0.25">
      <c r="A50" s="592"/>
      <c r="B50" s="594"/>
      <c r="C50" s="306"/>
      <c r="D50" s="250"/>
      <c r="E50" s="306"/>
      <c r="F50" s="306"/>
      <c r="G50" s="251"/>
      <c r="H50" s="347"/>
      <c r="I50" s="349"/>
      <c r="J50" s="347"/>
      <c r="K50" s="349"/>
      <c r="L50" s="347"/>
      <c r="M50" s="349"/>
      <c r="N50" s="347"/>
      <c r="O50" s="387">
        <f t="shared" si="2"/>
        <v>0</v>
      </c>
      <c r="P50" s="388">
        <f t="shared" si="3"/>
        <v>0</v>
      </c>
      <c r="Q50" s="347"/>
      <c r="R50" s="347"/>
      <c r="S50" s="250"/>
      <c r="T50" s="250"/>
      <c r="U50" s="250"/>
    </row>
    <row r="51" spans="1:21" ht="15.75" customHeight="1" x14ac:dyDescent="0.25">
      <c r="A51" s="592"/>
      <c r="B51" s="594"/>
      <c r="C51" s="306"/>
      <c r="D51" s="250"/>
      <c r="E51" s="306"/>
      <c r="F51" s="306"/>
      <c r="G51" s="251"/>
      <c r="H51" s="347"/>
      <c r="I51" s="349"/>
      <c r="J51" s="347"/>
      <c r="K51" s="349"/>
      <c r="L51" s="347"/>
      <c r="M51" s="349"/>
      <c r="N51" s="347"/>
      <c r="O51" s="387">
        <f t="shared" si="2"/>
        <v>0</v>
      </c>
      <c r="P51" s="388">
        <f t="shared" si="3"/>
        <v>0</v>
      </c>
      <c r="Q51" s="347"/>
      <c r="R51" s="347"/>
      <c r="S51" s="250"/>
      <c r="T51" s="250"/>
      <c r="U51" s="250"/>
    </row>
    <row r="52" spans="1:21" ht="15.75" customHeight="1" x14ac:dyDescent="0.25">
      <c r="A52" s="592"/>
      <c r="B52" s="594" t="s">
        <v>1479</v>
      </c>
      <c r="C52" s="306"/>
      <c r="D52" s="250"/>
      <c r="E52" s="306"/>
      <c r="F52" s="306"/>
      <c r="G52" s="251"/>
      <c r="H52" s="347"/>
      <c r="I52" s="349"/>
      <c r="J52" s="347"/>
      <c r="K52" s="349"/>
      <c r="L52" s="347"/>
      <c r="M52" s="349"/>
      <c r="N52" s="347"/>
      <c r="O52" s="387">
        <f t="shared" si="2"/>
        <v>0</v>
      </c>
      <c r="P52" s="388">
        <f t="shared" si="3"/>
        <v>0</v>
      </c>
      <c r="Q52" s="347"/>
      <c r="R52" s="347"/>
      <c r="S52" s="250"/>
      <c r="T52" s="250"/>
      <c r="U52" s="250"/>
    </row>
    <row r="53" spans="1:21" ht="15.75" customHeight="1" x14ac:dyDescent="0.25">
      <c r="A53" s="592"/>
      <c r="B53" s="594"/>
      <c r="C53" s="306"/>
      <c r="D53" s="250"/>
      <c r="E53" s="306"/>
      <c r="F53" s="306"/>
      <c r="G53" s="251"/>
      <c r="H53" s="347"/>
      <c r="I53" s="349"/>
      <c r="J53" s="347"/>
      <c r="K53" s="349"/>
      <c r="L53" s="347"/>
      <c r="M53" s="349"/>
      <c r="N53" s="347"/>
      <c r="O53" s="387">
        <f t="shared" si="2"/>
        <v>0</v>
      </c>
      <c r="P53" s="388">
        <f t="shared" si="3"/>
        <v>0</v>
      </c>
      <c r="Q53" s="347"/>
      <c r="R53" s="347"/>
      <c r="S53" s="250"/>
      <c r="T53" s="250"/>
      <c r="U53" s="250"/>
    </row>
    <row r="54" spans="1:21" ht="15.75" customHeight="1" x14ac:dyDescent="0.25">
      <c r="A54" s="592"/>
      <c r="B54" s="594"/>
      <c r="C54" s="306"/>
      <c r="D54" s="250"/>
      <c r="E54" s="306"/>
      <c r="F54" s="306"/>
      <c r="G54" s="251"/>
      <c r="H54" s="347"/>
      <c r="I54" s="349"/>
      <c r="J54" s="347"/>
      <c r="K54" s="349"/>
      <c r="L54" s="347"/>
      <c r="M54" s="349"/>
      <c r="N54" s="347"/>
      <c r="O54" s="387">
        <f t="shared" si="2"/>
        <v>0</v>
      </c>
      <c r="P54" s="388">
        <f t="shared" si="3"/>
        <v>0</v>
      </c>
      <c r="Q54" s="347"/>
      <c r="R54" s="347"/>
      <c r="S54" s="250"/>
      <c r="T54" s="250"/>
      <c r="U54" s="250"/>
    </row>
    <row r="55" spans="1:21" ht="15.75" customHeight="1" x14ac:dyDescent="0.25">
      <c r="A55" s="592"/>
      <c r="B55" s="594"/>
      <c r="C55" s="306"/>
      <c r="D55" s="250"/>
      <c r="E55" s="306"/>
      <c r="F55" s="306"/>
      <c r="G55" s="251"/>
      <c r="H55" s="347"/>
      <c r="I55" s="349"/>
      <c r="J55" s="347"/>
      <c r="K55" s="349"/>
      <c r="L55" s="347"/>
      <c r="M55" s="349"/>
      <c r="N55" s="347"/>
      <c r="O55" s="387">
        <f t="shared" si="2"/>
        <v>0</v>
      </c>
      <c r="P55" s="388">
        <f t="shared" si="3"/>
        <v>0</v>
      </c>
      <c r="Q55" s="347"/>
      <c r="R55" s="347"/>
      <c r="S55" s="250"/>
      <c r="T55" s="250"/>
      <c r="U55" s="250"/>
    </row>
    <row r="56" spans="1:21" ht="15.75" customHeight="1" x14ac:dyDescent="0.25">
      <c r="A56" s="592"/>
      <c r="B56" s="594" t="s">
        <v>1480</v>
      </c>
      <c r="C56" s="306"/>
      <c r="D56" s="250"/>
      <c r="E56" s="306"/>
      <c r="F56" s="306"/>
      <c r="G56" s="251"/>
      <c r="H56" s="347"/>
      <c r="I56" s="349"/>
      <c r="J56" s="347"/>
      <c r="K56" s="349"/>
      <c r="L56" s="347"/>
      <c r="M56" s="349"/>
      <c r="N56" s="347"/>
      <c r="O56" s="387">
        <f t="shared" si="2"/>
        <v>0</v>
      </c>
      <c r="P56" s="388">
        <f t="shared" si="3"/>
        <v>0</v>
      </c>
      <c r="Q56" s="347"/>
      <c r="R56" s="347"/>
      <c r="S56" s="250"/>
      <c r="T56" s="250"/>
      <c r="U56" s="250"/>
    </row>
    <row r="57" spans="1:21" ht="15.75" customHeight="1" x14ac:dyDescent="0.25">
      <c r="A57" s="592"/>
      <c r="B57" s="594"/>
      <c r="C57" s="306"/>
      <c r="D57" s="250"/>
      <c r="E57" s="306"/>
      <c r="F57" s="306"/>
      <c r="G57" s="251"/>
      <c r="H57" s="347"/>
      <c r="I57" s="349"/>
      <c r="J57" s="347"/>
      <c r="K57" s="349"/>
      <c r="L57" s="347"/>
      <c r="M57" s="349"/>
      <c r="N57" s="347"/>
      <c r="O57" s="387">
        <f t="shared" si="2"/>
        <v>0</v>
      </c>
      <c r="P57" s="388">
        <f t="shared" si="3"/>
        <v>0</v>
      </c>
      <c r="Q57" s="347"/>
      <c r="R57" s="347"/>
      <c r="S57" s="250"/>
      <c r="T57" s="250"/>
      <c r="U57" s="250"/>
    </row>
    <row r="58" spans="1:21" ht="15.75" customHeight="1" x14ac:dyDescent="0.25">
      <c r="A58" s="592"/>
      <c r="B58" s="594"/>
      <c r="C58" s="306"/>
      <c r="D58" s="250"/>
      <c r="E58" s="306"/>
      <c r="F58" s="306"/>
      <c r="G58" s="251"/>
      <c r="H58" s="347"/>
      <c r="I58" s="349"/>
      <c r="J58" s="347"/>
      <c r="K58" s="349"/>
      <c r="L58" s="347"/>
      <c r="M58" s="349"/>
      <c r="N58" s="347"/>
      <c r="O58" s="387">
        <f t="shared" si="2"/>
        <v>0</v>
      </c>
      <c r="P58" s="388">
        <f t="shared" si="3"/>
        <v>0</v>
      </c>
      <c r="Q58" s="347"/>
      <c r="R58" s="347"/>
      <c r="S58" s="250"/>
      <c r="T58" s="250"/>
      <c r="U58" s="250"/>
    </row>
    <row r="59" spans="1:21" ht="15.75" customHeight="1" x14ac:dyDescent="0.25">
      <c r="A59" s="592"/>
      <c r="B59" s="594"/>
      <c r="C59" s="306"/>
      <c r="D59" s="250"/>
      <c r="E59" s="306"/>
      <c r="F59" s="306"/>
      <c r="G59" s="251"/>
      <c r="H59" s="347"/>
      <c r="I59" s="349"/>
      <c r="J59" s="347"/>
      <c r="K59" s="349"/>
      <c r="L59" s="347"/>
      <c r="M59" s="349"/>
      <c r="N59" s="347"/>
      <c r="O59" s="387">
        <f t="shared" si="2"/>
        <v>0</v>
      </c>
      <c r="P59" s="388">
        <f t="shared" si="3"/>
        <v>0</v>
      </c>
      <c r="Q59" s="347"/>
      <c r="R59" s="347"/>
      <c r="S59" s="250"/>
      <c r="T59" s="250"/>
      <c r="U59" s="250"/>
    </row>
    <row r="60" spans="1:21" ht="15.75" x14ac:dyDescent="0.25">
      <c r="A60" s="592"/>
      <c r="B60" s="594" t="s">
        <v>1481</v>
      </c>
      <c r="C60" s="306"/>
      <c r="D60" s="250"/>
      <c r="E60" s="306"/>
      <c r="F60" s="306"/>
      <c r="G60" s="251"/>
      <c r="H60" s="347"/>
      <c r="I60" s="349"/>
      <c r="J60" s="347"/>
      <c r="K60" s="349"/>
      <c r="L60" s="347"/>
      <c r="M60" s="349"/>
      <c r="N60" s="347"/>
      <c r="O60" s="387">
        <f t="shared" si="2"/>
        <v>0</v>
      </c>
      <c r="P60" s="388">
        <f t="shared" si="3"/>
        <v>0</v>
      </c>
      <c r="Q60" s="347"/>
      <c r="R60" s="347"/>
      <c r="S60" s="250"/>
      <c r="T60" s="250"/>
      <c r="U60" s="250"/>
    </row>
    <row r="61" spans="1:21" ht="15.75" x14ac:dyDescent="0.25">
      <c r="A61" s="592"/>
      <c r="B61" s="594"/>
      <c r="C61" s="306"/>
      <c r="D61" s="250"/>
      <c r="E61" s="306"/>
      <c r="F61" s="306"/>
      <c r="G61" s="251"/>
      <c r="H61" s="347"/>
      <c r="I61" s="349"/>
      <c r="J61" s="347"/>
      <c r="K61" s="349"/>
      <c r="L61" s="347"/>
      <c r="M61" s="349"/>
      <c r="N61" s="347"/>
      <c r="O61" s="387">
        <f t="shared" si="2"/>
        <v>0</v>
      </c>
      <c r="P61" s="388">
        <f t="shared" si="3"/>
        <v>0</v>
      </c>
      <c r="Q61" s="347"/>
      <c r="R61" s="347"/>
      <c r="S61" s="250"/>
      <c r="T61" s="250"/>
      <c r="U61" s="250"/>
    </row>
    <row r="62" spans="1:21" ht="15.75" x14ac:dyDescent="0.25">
      <c r="A62" s="592"/>
      <c r="B62" s="594"/>
      <c r="C62" s="306"/>
      <c r="D62" s="250"/>
      <c r="E62" s="306"/>
      <c r="F62" s="306"/>
      <c r="G62" s="251"/>
      <c r="H62" s="347"/>
      <c r="I62" s="349"/>
      <c r="J62" s="347"/>
      <c r="K62" s="349"/>
      <c r="L62" s="347"/>
      <c r="M62" s="349"/>
      <c r="N62" s="347"/>
      <c r="O62" s="387">
        <f t="shared" si="2"/>
        <v>0</v>
      </c>
      <c r="P62" s="388">
        <f t="shared" si="3"/>
        <v>0</v>
      </c>
      <c r="Q62" s="347"/>
      <c r="R62" s="347"/>
      <c r="S62" s="250"/>
      <c r="T62" s="250"/>
      <c r="U62" s="250"/>
    </row>
    <row r="63" spans="1:21" ht="15.75" x14ac:dyDescent="0.25">
      <c r="A63" s="592"/>
      <c r="B63" s="594"/>
      <c r="C63" s="306"/>
      <c r="D63" s="250"/>
      <c r="E63" s="306"/>
      <c r="F63" s="306"/>
      <c r="G63" s="251"/>
      <c r="H63" s="347"/>
      <c r="I63" s="349"/>
      <c r="J63" s="347"/>
      <c r="K63" s="349"/>
      <c r="L63" s="347"/>
      <c r="M63" s="349"/>
      <c r="N63" s="347"/>
      <c r="O63" s="387">
        <f t="shared" si="2"/>
        <v>0</v>
      </c>
      <c r="P63" s="388">
        <f t="shared" si="3"/>
        <v>0</v>
      </c>
      <c r="Q63" s="347"/>
      <c r="R63" s="347"/>
      <c r="S63" s="250"/>
      <c r="T63" s="250"/>
      <c r="U63" s="250"/>
    </row>
    <row r="64" spans="1:21" ht="15.75" customHeight="1" x14ac:dyDescent="0.25">
      <c r="A64" s="592"/>
      <c r="B64" s="596" t="s">
        <v>1482</v>
      </c>
      <c r="C64" s="306"/>
      <c r="D64" s="250"/>
      <c r="E64" s="306"/>
      <c r="F64" s="306"/>
      <c r="G64" s="251"/>
      <c r="H64" s="347"/>
      <c r="I64" s="349"/>
      <c r="J64" s="347"/>
      <c r="K64" s="349"/>
      <c r="L64" s="347"/>
      <c r="M64" s="349"/>
      <c r="N64" s="347"/>
      <c r="O64" s="387">
        <f t="shared" si="2"/>
        <v>0</v>
      </c>
      <c r="P64" s="388">
        <f t="shared" si="3"/>
        <v>0</v>
      </c>
      <c r="Q64" s="347"/>
      <c r="R64" s="347"/>
      <c r="S64" s="250"/>
      <c r="T64" s="250"/>
      <c r="U64" s="250"/>
    </row>
    <row r="65" spans="1:21" ht="15.75" customHeight="1" x14ac:dyDescent="0.25">
      <c r="A65" s="592"/>
      <c r="B65" s="597"/>
      <c r="C65" s="306"/>
      <c r="D65" s="250"/>
      <c r="E65" s="306"/>
      <c r="F65" s="306"/>
      <c r="G65" s="251"/>
      <c r="H65" s="347"/>
      <c r="I65" s="349"/>
      <c r="J65" s="347"/>
      <c r="K65" s="349"/>
      <c r="L65" s="347"/>
      <c r="M65" s="349"/>
      <c r="N65" s="347"/>
      <c r="O65" s="387">
        <f t="shared" si="2"/>
        <v>0</v>
      </c>
      <c r="P65" s="388">
        <f t="shared" si="3"/>
        <v>0</v>
      </c>
      <c r="Q65" s="347"/>
      <c r="R65" s="347"/>
      <c r="S65" s="250"/>
      <c r="T65" s="250"/>
      <c r="U65" s="250"/>
    </row>
    <row r="66" spans="1:21" ht="15.75" customHeight="1" x14ac:dyDescent="0.25">
      <c r="A66" s="592"/>
      <c r="B66" s="597"/>
      <c r="C66" s="306"/>
      <c r="D66" s="250"/>
      <c r="E66" s="306"/>
      <c r="F66" s="306"/>
      <c r="G66" s="251"/>
      <c r="H66" s="347"/>
      <c r="I66" s="349"/>
      <c r="J66" s="347"/>
      <c r="K66" s="349"/>
      <c r="L66" s="347"/>
      <c r="M66" s="349"/>
      <c r="N66" s="347"/>
      <c r="O66" s="387">
        <f t="shared" si="2"/>
        <v>0</v>
      </c>
      <c r="P66" s="388">
        <f t="shared" si="3"/>
        <v>0</v>
      </c>
      <c r="Q66" s="347"/>
      <c r="R66" s="347"/>
      <c r="S66" s="250"/>
      <c r="T66" s="250"/>
      <c r="U66" s="250"/>
    </row>
    <row r="67" spans="1:21" ht="18" customHeight="1" x14ac:dyDescent="0.25">
      <c r="A67" s="592"/>
      <c r="B67" s="598"/>
      <c r="C67" s="306"/>
      <c r="D67" s="250"/>
      <c r="E67" s="306"/>
      <c r="F67" s="306"/>
      <c r="G67" s="251"/>
      <c r="H67" s="347"/>
      <c r="I67" s="349"/>
      <c r="J67" s="347"/>
      <c r="K67" s="349"/>
      <c r="L67" s="347"/>
      <c r="M67" s="349"/>
      <c r="N67" s="347"/>
      <c r="O67" s="387">
        <f t="shared" si="2"/>
        <v>0</v>
      </c>
      <c r="P67" s="388">
        <f t="shared" si="3"/>
        <v>0</v>
      </c>
      <c r="Q67" s="347"/>
      <c r="R67" s="347"/>
      <c r="S67" s="250"/>
      <c r="T67" s="250"/>
      <c r="U67" s="250"/>
    </row>
    <row r="68" spans="1:21" ht="15.75" x14ac:dyDescent="0.25">
      <c r="A68" s="592"/>
      <c r="B68" s="595" t="s">
        <v>1483</v>
      </c>
      <c r="C68" s="306"/>
      <c r="D68" s="250"/>
      <c r="E68" s="306"/>
      <c r="F68" s="306"/>
      <c r="G68" s="251"/>
      <c r="H68" s="347"/>
      <c r="I68" s="349"/>
      <c r="J68" s="347"/>
      <c r="K68" s="349"/>
      <c r="L68" s="347"/>
      <c r="M68" s="349"/>
      <c r="N68" s="347"/>
      <c r="O68" s="387">
        <f t="shared" si="2"/>
        <v>0</v>
      </c>
      <c r="P68" s="388">
        <f t="shared" si="3"/>
        <v>0</v>
      </c>
      <c r="Q68" s="347"/>
      <c r="R68" s="347"/>
      <c r="S68" s="250"/>
      <c r="T68" s="250"/>
      <c r="U68" s="250"/>
    </row>
    <row r="69" spans="1:21" ht="15.75" x14ac:dyDescent="0.25">
      <c r="A69" s="592"/>
      <c r="B69" s="595"/>
      <c r="C69" s="306"/>
      <c r="D69" s="250"/>
      <c r="E69" s="306"/>
      <c r="F69" s="306"/>
      <c r="G69" s="251"/>
      <c r="H69" s="347"/>
      <c r="I69" s="349"/>
      <c r="J69" s="347"/>
      <c r="K69" s="349"/>
      <c r="L69" s="347"/>
      <c r="M69" s="349"/>
      <c r="N69" s="347"/>
      <c r="O69" s="387">
        <f t="shared" si="2"/>
        <v>0</v>
      </c>
      <c r="P69" s="388">
        <f t="shared" si="3"/>
        <v>0</v>
      </c>
      <c r="Q69" s="347"/>
      <c r="R69" s="347"/>
      <c r="S69" s="250"/>
      <c r="T69" s="250"/>
      <c r="U69" s="250"/>
    </row>
    <row r="70" spans="1:21" ht="15.75" x14ac:dyDescent="0.25">
      <c r="A70" s="592"/>
      <c r="B70" s="595"/>
      <c r="C70" s="306"/>
      <c r="D70" s="250"/>
      <c r="E70" s="306"/>
      <c r="F70" s="306"/>
      <c r="G70" s="251"/>
      <c r="H70" s="347"/>
      <c r="I70" s="349"/>
      <c r="J70" s="347"/>
      <c r="K70" s="349"/>
      <c r="L70" s="347"/>
      <c r="M70" s="349"/>
      <c r="N70" s="347"/>
      <c r="O70" s="387">
        <f t="shared" si="2"/>
        <v>0</v>
      </c>
      <c r="P70" s="388">
        <f t="shared" si="3"/>
        <v>0</v>
      </c>
      <c r="Q70" s="347"/>
      <c r="R70" s="347"/>
      <c r="S70" s="250"/>
      <c r="T70" s="250"/>
      <c r="U70" s="250"/>
    </row>
    <row r="71" spans="1:21" ht="15.75" customHeight="1" x14ac:dyDescent="0.25">
      <c r="A71" s="592"/>
      <c r="B71" s="596" t="s">
        <v>1484</v>
      </c>
      <c r="C71" s="306"/>
      <c r="D71" s="250"/>
      <c r="E71" s="306"/>
      <c r="F71" s="306"/>
      <c r="G71" s="251"/>
      <c r="H71" s="347"/>
      <c r="I71" s="349"/>
      <c r="J71" s="347"/>
      <c r="K71" s="349"/>
      <c r="L71" s="347"/>
      <c r="M71" s="349"/>
      <c r="N71" s="347"/>
      <c r="O71" s="387">
        <f t="shared" si="2"/>
        <v>0</v>
      </c>
      <c r="P71" s="388">
        <f t="shared" si="3"/>
        <v>0</v>
      </c>
      <c r="Q71" s="347"/>
      <c r="R71" s="347"/>
      <c r="S71" s="250"/>
      <c r="T71" s="250"/>
      <c r="U71" s="250"/>
    </row>
    <row r="72" spans="1:21" ht="15.75" customHeight="1" x14ac:dyDescent="0.25">
      <c r="A72" s="592"/>
      <c r="B72" s="597"/>
      <c r="C72" s="306"/>
      <c r="D72" s="250"/>
      <c r="E72" s="306"/>
      <c r="F72" s="306"/>
      <c r="G72" s="251"/>
      <c r="H72" s="347"/>
      <c r="I72" s="349"/>
      <c r="J72" s="347"/>
      <c r="K72" s="349"/>
      <c r="L72" s="347"/>
      <c r="M72" s="349"/>
      <c r="N72" s="347"/>
      <c r="O72" s="387">
        <f t="shared" si="2"/>
        <v>0</v>
      </c>
      <c r="P72" s="388">
        <f t="shared" si="3"/>
        <v>0</v>
      </c>
      <c r="Q72" s="347"/>
      <c r="R72" s="347"/>
      <c r="S72" s="250"/>
      <c r="T72" s="250"/>
      <c r="U72" s="250"/>
    </row>
    <row r="73" spans="1:21" ht="15.75" x14ac:dyDescent="0.25">
      <c r="A73" s="592"/>
      <c r="B73" s="598"/>
      <c r="C73" s="306"/>
      <c r="D73" s="250"/>
      <c r="E73" s="306"/>
      <c r="F73" s="306"/>
      <c r="G73" s="251"/>
      <c r="H73" s="347"/>
      <c r="I73" s="349"/>
      <c r="J73" s="347"/>
      <c r="K73" s="349"/>
      <c r="L73" s="347"/>
      <c r="M73" s="349"/>
      <c r="N73" s="347"/>
      <c r="O73" s="387">
        <f t="shared" si="2"/>
        <v>0</v>
      </c>
      <c r="P73" s="388">
        <f t="shared" si="3"/>
        <v>0</v>
      </c>
      <c r="Q73" s="347"/>
      <c r="R73" s="347"/>
      <c r="S73" s="250"/>
      <c r="T73" s="250"/>
      <c r="U73" s="250"/>
    </row>
    <row r="74" spans="1:21" s="261" customFormat="1" ht="15.75" x14ac:dyDescent="0.25">
      <c r="A74" s="291"/>
      <c r="B74" s="292"/>
      <c r="C74" s="291" t="s">
        <v>98</v>
      </c>
      <c r="D74" s="292"/>
      <c r="E74" s="292"/>
      <c r="F74" s="293"/>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477</v>
      </c>
      <c r="I1" s="284"/>
      <c r="J1" s="284"/>
      <c r="K1" s="284"/>
      <c r="L1" s="284"/>
      <c r="M1" s="284"/>
      <c r="N1" s="284"/>
      <c r="O1" s="284"/>
      <c r="P1" s="284"/>
      <c r="Q1" s="284"/>
      <c r="R1" s="284"/>
      <c r="S1" s="284"/>
      <c r="T1" s="284"/>
      <c r="U1" s="284"/>
    </row>
    <row r="2" spans="1:21" ht="18.75" x14ac:dyDescent="0.25">
      <c r="A2" s="317" t="s">
        <v>1348</v>
      </c>
      <c r="B2" s="284"/>
      <c r="C2" s="284"/>
      <c r="D2" s="284"/>
      <c r="E2" s="284"/>
      <c r="F2" s="284"/>
      <c r="G2" s="284"/>
      <c r="I2" s="284"/>
      <c r="J2" s="284"/>
      <c r="K2" s="284"/>
      <c r="L2" s="284"/>
      <c r="M2" s="284"/>
      <c r="N2" s="284"/>
      <c r="O2" s="284"/>
      <c r="P2" s="284"/>
      <c r="Q2" s="284"/>
      <c r="R2" s="284"/>
      <c r="S2" s="284"/>
      <c r="T2" s="284"/>
      <c r="U2" s="284"/>
    </row>
    <row r="3" spans="1:21" x14ac:dyDescent="0.25">
      <c r="A3" s="602" t="s">
        <v>1350</v>
      </c>
      <c r="B3" s="602"/>
      <c r="C3" s="602"/>
      <c r="D3" s="602"/>
      <c r="E3" s="602"/>
      <c r="F3" s="602"/>
      <c r="G3" s="602"/>
      <c r="H3" s="602"/>
      <c r="I3" s="602"/>
      <c r="J3" s="602"/>
      <c r="K3" s="602"/>
      <c r="L3" s="602"/>
      <c r="M3" s="602"/>
      <c r="N3" s="602"/>
      <c r="O3" s="602"/>
      <c r="P3" s="602"/>
      <c r="Q3" s="602"/>
      <c r="R3" s="602"/>
      <c r="S3" s="602"/>
      <c r="T3" s="602"/>
      <c r="U3" s="602"/>
    </row>
    <row r="4" spans="1:21" ht="15" customHeight="1" x14ac:dyDescent="0.25">
      <c r="A4" s="566" t="s">
        <v>97</v>
      </c>
      <c r="B4" s="568" t="s">
        <v>111</v>
      </c>
      <c r="C4" s="578" t="s">
        <v>86</v>
      </c>
      <c r="D4" s="578" t="s">
        <v>87</v>
      </c>
      <c r="E4" s="578" t="s">
        <v>392</v>
      </c>
      <c r="F4" s="578" t="s">
        <v>88</v>
      </c>
      <c r="G4" s="581" t="s">
        <v>100</v>
      </c>
      <c r="H4" s="583"/>
      <c r="I4" s="583"/>
      <c r="J4" s="583"/>
      <c r="K4" s="583"/>
      <c r="L4" s="583"/>
      <c r="M4" s="583"/>
      <c r="N4" s="582"/>
      <c r="O4" s="587" t="s">
        <v>101</v>
      </c>
      <c r="P4" s="588"/>
      <c r="Q4" s="568" t="s">
        <v>102</v>
      </c>
      <c r="R4" s="568" t="s">
        <v>103</v>
      </c>
      <c r="S4" s="568" t="s">
        <v>110</v>
      </c>
      <c r="T4" s="568" t="s">
        <v>109</v>
      </c>
      <c r="U4" s="584" t="s">
        <v>89</v>
      </c>
    </row>
    <row r="5" spans="1:21" ht="15" customHeight="1" x14ac:dyDescent="0.25">
      <c r="A5" s="566"/>
      <c r="B5" s="566"/>
      <c r="C5" s="579"/>
      <c r="D5" s="579"/>
      <c r="E5" s="579"/>
      <c r="F5" s="579"/>
      <c r="G5" s="581" t="s">
        <v>104</v>
      </c>
      <c r="H5" s="582"/>
      <c r="I5" s="581" t="s">
        <v>105</v>
      </c>
      <c r="J5" s="582"/>
      <c r="K5" s="581" t="s">
        <v>106</v>
      </c>
      <c r="L5" s="582"/>
      <c r="M5" s="581" t="s">
        <v>107</v>
      </c>
      <c r="N5" s="582"/>
      <c r="O5" s="589"/>
      <c r="P5" s="590"/>
      <c r="Q5" s="566"/>
      <c r="R5" s="566"/>
      <c r="S5" s="566"/>
      <c r="T5" s="566"/>
      <c r="U5" s="585"/>
    </row>
    <row r="6" spans="1:21" ht="25.5" x14ac:dyDescent="0.25">
      <c r="A6" s="567"/>
      <c r="B6" s="567"/>
      <c r="C6" s="580"/>
      <c r="D6" s="580"/>
      <c r="E6" s="580"/>
      <c r="F6" s="580"/>
      <c r="G6" s="441" t="s">
        <v>108</v>
      </c>
      <c r="H6" s="441" t="s">
        <v>12</v>
      </c>
      <c r="I6" s="441" t="s">
        <v>108</v>
      </c>
      <c r="J6" s="441" t="s">
        <v>12</v>
      </c>
      <c r="K6" s="441" t="s">
        <v>108</v>
      </c>
      <c r="L6" s="441" t="s">
        <v>12</v>
      </c>
      <c r="M6" s="441" t="s">
        <v>108</v>
      </c>
      <c r="N6" s="441" t="s">
        <v>12</v>
      </c>
      <c r="O6" s="441" t="s">
        <v>108</v>
      </c>
      <c r="P6" s="441" t="s">
        <v>12</v>
      </c>
      <c r="Q6" s="567"/>
      <c r="R6" s="567"/>
      <c r="S6" s="567"/>
      <c r="T6" s="567"/>
      <c r="U6" s="586"/>
    </row>
    <row r="7" spans="1:21" s="364"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591" t="s">
        <v>1382</v>
      </c>
      <c r="B8" s="591" t="s">
        <v>1383</v>
      </c>
      <c r="C8" s="323"/>
      <c r="D8" s="323"/>
      <c r="E8" s="363"/>
      <c r="F8" s="250"/>
      <c r="G8" s="251"/>
      <c r="H8" s="231"/>
      <c r="I8" s="251"/>
      <c r="J8" s="231"/>
      <c r="K8" s="251"/>
      <c r="L8" s="231"/>
      <c r="M8" s="251"/>
      <c r="N8" s="231"/>
      <c r="O8" s="382">
        <f t="shared" ref="O8:O20" si="0">G8+I8+K8+M8</f>
        <v>0</v>
      </c>
      <c r="P8" s="383">
        <f t="shared" ref="P8:P20" si="1">H8+J8+L8+N8</f>
        <v>0</v>
      </c>
      <c r="Q8" s="250"/>
      <c r="R8" s="250"/>
      <c r="S8" s="250"/>
      <c r="T8" s="250"/>
      <c r="U8" s="250"/>
    </row>
    <row r="9" spans="1:21" ht="15.75" x14ac:dyDescent="0.25">
      <c r="A9" s="592"/>
      <c r="B9" s="592"/>
      <c r="C9" s="323"/>
      <c r="D9" s="323"/>
      <c r="E9" s="363"/>
      <c r="F9" s="250"/>
      <c r="G9" s="251"/>
      <c r="H9" s="231"/>
      <c r="I9" s="251"/>
      <c r="J9" s="231"/>
      <c r="K9" s="251"/>
      <c r="L9" s="231"/>
      <c r="M9" s="251"/>
      <c r="N9" s="231"/>
      <c r="O9" s="382">
        <f t="shared" si="0"/>
        <v>0</v>
      </c>
      <c r="P9" s="383">
        <f t="shared" si="1"/>
        <v>0</v>
      </c>
      <c r="Q9" s="250"/>
      <c r="R9" s="250"/>
      <c r="S9" s="250"/>
      <c r="T9" s="250"/>
      <c r="U9" s="250"/>
    </row>
    <row r="10" spans="1:21" ht="15.75" x14ac:dyDescent="0.25">
      <c r="A10" s="592"/>
      <c r="B10" s="592"/>
      <c r="C10" s="323"/>
      <c r="D10" s="323"/>
      <c r="E10" s="363"/>
      <c r="F10" s="250"/>
      <c r="G10" s="251"/>
      <c r="H10" s="231"/>
      <c r="I10" s="251"/>
      <c r="J10" s="231"/>
      <c r="K10" s="251"/>
      <c r="L10" s="231"/>
      <c r="M10" s="251"/>
      <c r="N10" s="231"/>
      <c r="O10" s="382">
        <f t="shared" si="0"/>
        <v>0</v>
      </c>
      <c r="P10" s="383">
        <f t="shared" si="1"/>
        <v>0</v>
      </c>
      <c r="Q10" s="250"/>
      <c r="R10" s="250"/>
      <c r="S10" s="250"/>
      <c r="T10" s="250"/>
      <c r="U10" s="250"/>
    </row>
    <row r="11" spans="1:21" ht="15.75" x14ac:dyDescent="0.25">
      <c r="A11" s="592"/>
      <c r="B11" s="592"/>
      <c r="C11" s="323"/>
      <c r="D11" s="323"/>
      <c r="E11" s="363"/>
      <c r="F11" s="250"/>
      <c r="G11" s="251"/>
      <c r="H11" s="231"/>
      <c r="I11" s="251"/>
      <c r="J11" s="231"/>
      <c r="K11" s="251"/>
      <c r="L11" s="231"/>
      <c r="M11" s="251"/>
      <c r="N11" s="231"/>
      <c r="O11" s="382">
        <f t="shared" si="0"/>
        <v>0</v>
      </c>
      <c r="P11" s="383">
        <f t="shared" si="1"/>
        <v>0</v>
      </c>
      <c r="Q11" s="250"/>
      <c r="R11" s="250"/>
      <c r="S11" s="250"/>
      <c r="T11" s="250"/>
      <c r="U11" s="250"/>
    </row>
    <row r="12" spans="1:21" ht="15.75" x14ac:dyDescent="0.25">
      <c r="A12" s="592"/>
      <c r="B12" s="592"/>
      <c r="C12" s="323"/>
      <c r="D12" s="323"/>
      <c r="E12" s="363"/>
      <c r="F12" s="250"/>
      <c r="G12" s="251"/>
      <c r="H12" s="231"/>
      <c r="I12" s="251"/>
      <c r="J12" s="231"/>
      <c r="K12" s="251"/>
      <c r="L12" s="231"/>
      <c r="M12" s="251"/>
      <c r="N12" s="231"/>
      <c r="O12" s="382">
        <f t="shared" si="0"/>
        <v>0</v>
      </c>
      <c r="P12" s="383">
        <f t="shared" si="1"/>
        <v>0</v>
      </c>
      <c r="Q12" s="250"/>
      <c r="R12" s="250"/>
      <c r="S12" s="250"/>
      <c r="T12" s="250"/>
      <c r="U12" s="250"/>
    </row>
    <row r="13" spans="1:21" ht="15.75" x14ac:dyDescent="0.25">
      <c r="A13" s="592"/>
      <c r="B13" s="592"/>
      <c r="C13" s="323"/>
      <c r="D13" s="323"/>
      <c r="E13" s="363"/>
      <c r="F13" s="250"/>
      <c r="G13" s="251"/>
      <c r="H13" s="231"/>
      <c r="I13" s="251"/>
      <c r="J13" s="231"/>
      <c r="K13" s="251"/>
      <c r="L13" s="231"/>
      <c r="M13" s="251"/>
      <c r="N13" s="231"/>
      <c r="O13" s="382">
        <f t="shared" si="0"/>
        <v>0</v>
      </c>
      <c r="P13" s="383">
        <f t="shared" si="1"/>
        <v>0</v>
      </c>
      <c r="Q13" s="250"/>
      <c r="R13" s="250"/>
      <c r="S13" s="250"/>
      <c r="T13" s="250"/>
      <c r="U13" s="250"/>
    </row>
    <row r="14" spans="1:21" ht="15.75" x14ac:dyDescent="0.25">
      <c r="A14" s="592"/>
      <c r="B14" s="592"/>
      <c r="C14" s="323"/>
      <c r="D14" s="323"/>
      <c r="E14" s="363"/>
      <c r="F14" s="250"/>
      <c r="G14" s="251"/>
      <c r="H14" s="231"/>
      <c r="I14" s="251"/>
      <c r="J14" s="231"/>
      <c r="K14" s="251"/>
      <c r="L14" s="231"/>
      <c r="M14" s="251"/>
      <c r="N14" s="231"/>
      <c r="O14" s="382">
        <f t="shared" si="0"/>
        <v>0</v>
      </c>
      <c r="P14" s="383">
        <f t="shared" si="1"/>
        <v>0</v>
      </c>
      <c r="Q14" s="250"/>
      <c r="R14" s="250"/>
      <c r="S14" s="250"/>
      <c r="T14" s="250"/>
      <c r="U14" s="250"/>
    </row>
    <row r="15" spans="1:21" ht="15.75" x14ac:dyDescent="0.25">
      <c r="A15" s="592"/>
      <c r="B15" s="592"/>
      <c r="C15" s="323"/>
      <c r="D15" s="323"/>
      <c r="E15" s="363"/>
      <c r="F15" s="250"/>
      <c r="G15" s="251"/>
      <c r="H15" s="231"/>
      <c r="I15" s="251"/>
      <c r="J15" s="231"/>
      <c r="K15" s="251"/>
      <c r="L15" s="231"/>
      <c r="M15" s="251"/>
      <c r="N15" s="231"/>
      <c r="O15" s="382">
        <f t="shared" si="0"/>
        <v>0</v>
      </c>
      <c r="P15" s="383">
        <f t="shared" si="1"/>
        <v>0</v>
      </c>
      <c r="Q15" s="250"/>
      <c r="R15" s="250"/>
      <c r="S15" s="250"/>
      <c r="T15" s="250"/>
      <c r="U15" s="250"/>
    </row>
    <row r="16" spans="1:21" ht="15.75" x14ac:dyDescent="0.25">
      <c r="A16" s="592"/>
      <c r="B16" s="592"/>
      <c r="C16" s="323"/>
      <c r="D16" s="323"/>
      <c r="E16" s="363"/>
      <c r="F16" s="250"/>
      <c r="G16" s="251"/>
      <c r="H16" s="231"/>
      <c r="I16" s="251"/>
      <c r="J16" s="231"/>
      <c r="K16" s="251"/>
      <c r="L16" s="231"/>
      <c r="M16" s="251"/>
      <c r="N16" s="231"/>
      <c r="O16" s="382">
        <f t="shared" si="0"/>
        <v>0</v>
      </c>
      <c r="P16" s="383">
        <f t="shared" si="1"/>
        <v>0</v>
      </c>
      <c r="Q16" s="250"/>
      <c r="R16" s="250"/>
      <c r="S16" s="250"/>
      <c r="T16" s="250"/>
      <c r="U16" s="250"/>
    </row>
    <row r="17" spans="1:21" ht="15.75" x14ac:dyDescent="0.25">
      <c r="A17" s="592"/>
      <c r="B17" s="592"/>
      <c r="C17" s="323"/>
      <c r="D17" s="323"/>
      <c r="E17" s="363"/>
      <c r="F17" s="255"/>
      <c r="G17" s="255"/>
      <c r="H17" s="271"/>
      <c r="I17" s="255"/>
      <c r="J17" s="271"/>
      <c r="K17" s="255"/>
      <c r="L17" s="271"/>
      <c r="M17" s="255"/>
      <c r="N17" s="271"/>
      <c r="O17" s="390">
        <f t="shared" si="0"/>
        <v>0</v>
      </c>
      <c r="P17" s="391">
        <f t="shared" si="1"/>
        <v>0</v>
      </c>
      <c r="Q17" s="255"/>
      <c r="R17" s="255"/>
      <c r="S17" s="255"/>
      <c r="T17" s="255"/>
      <c r="U17" s="255"/>
    </row>
    <row r="18" spans="1:21" ht="15.75" x14ac:dyDescent="0.25">
      <c r="A18" s="592"/>
      <c r="B18" s="592"/>
      <c r="C18" s="323"/>
      <c r="D18" s="323"/>
      <c r="E18" s="363"/>
      <c r="F18" s="250"/>
      <c r="G18" s="250"/>
      <c r="H18" s="231"/>
      <c r="I18" s="250"/>
      <c r="J18" s="231"/>
      <c r="K18" s="250"/>
      <c r="L18" s="231"/>
      <c r="M18" s="250"/>
      <c r="N18" s="231"/>
      <c r="O18" s="382">
        <f t="shared" si="0"/>
        <v>0</v>
      </c>
      <c r="P18" s="383">
        <f t="shared" si="1"/>
        <v>0</v>
      </c>
      <c r="Q18" s="272"/>
      <c r="R18" s="272"/>
      <c r="S18" s="272"/>
      <c r="T18" s="250"/>
      <c r="U18" s="273"/>
    </row>
    <row r="19" spans="1:21" ht="15.75" x14ac:dyDescent="0.25">
      <c r="A19" s="592"/>
      <c r="B19" s="592"/>
      <c r="C19" s="323"/>
      <c r="D19" s="323"/>
      <c r="E19" s="363"/>
      <c r="F19" s="255"/>
      <c r="G19" s="255"/>
      <c r="H19" s="271"/>
      <c r="I19" s="255"/>
      <c r="J19" s="271"/>
      <c r="K19" s="255"/>
      <c r="L19" s="271"/>
      <c r="M19" s="255"/>
      <c r="N19" s="271"/>
      <c r="O19" s="390">
        <f t="shared" si="0"/>
        <v>0</v>
      </c>
      <c r="P19" s="391">
        <f t="shared" si="1"/>
        <v>0</v>
      </c>
      <c r="Q19" s="255"/>
      <c r="R19" s="255"/>
      <c r="S19" s="255"/>
      <c r="T19" s="255"/>
      <c r="U19" s="255"/>
    </row>
    <row r="20" spans="1:21" ht="15.75" x14ac:dyDescent="0.25">
      <c r="A20" s="593"/>
      <c r="B20" s="593"/>
      <c r="C20" s="323"/>
      <c r="D20" s="323"/>
      <c r="E20" s="363"/>
      <c r="F20" s="250"/>
      <c r="G20" s="251"/>
      <c r="H20" s="231"/>
      <c r="I20" s="251"/>
      <c r="J20" s="231"/>
      <c r="K20" s="251"/>
      <c r="L20" s="231"/>
      <c r="M20" s="250"/>
      <c r="N20" s="231"/>
      <c r="O20" s="382">
        <f t="shared" si="0"/>
        <v>0</v>
      </c>
      <c r="P20" s="383">
        <f t="shared" si="1"/>
        <v>0</v>
      </c>
      <c r="Q20" s="250"/>
      <c r="R20" s="250"/>
      <c r="S20" s="250"/>
      <c r="T20" s="250"/>
      <c r="U20" s="250"/>
    </row>
    <row r="21" spans="1:21" ht="15.75" x14ac:dyDescent="0.25">
      <c r="A21" s="291"/>
      <c r="B21" s="292"/>
      <c r="C21" s="291" t="s">
        <v>1384</v>
      </c>
      <c r="D21" s="292"/>
      <c r="E21" s="292"/>
      <c r="F21" s="293"/>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5" customWidth="1"/>
    <col min="16" max="16" width="18.28515625" style="396" customWidth="1"/>
    <col min="17" max="17" width="14.140625" hidden="1" customWidth="1"/>
    <col min="18" max="20" width="14.140625" customWidth="1"/>
    <col min="21" max="21" width="17" customWidth="1"/>
  </cols>
  <sheetData>
    <row r="1" spans="1:27" ht="18.75" x14ac:dyDescent="0.25">
      <c r="G1" s="284" t="s">
        <v>1385</v>
      </c>
      <c r="I1" s="284"/>
      <c r="J1" s="284"/>
      <c r="K1" s="284"/>
      <c r="L1" s="284"/>
      <c r="M1" s="284"/>
      <c r="N1" s="284"/>
      <c r="O1" s="392"/>
      <c r="P1" s="392"/>
      <c r="Q1" s="284"/>
      <c r="R1" s="284"/>
      <c r="S1" s="284"/>
      <c r="T1" s="284"/>
      <c r="U1" s="284"/>
      <c r="V1" s="284"/>
      <c r="W1" s="284"/>
      <c r="X1" s="284"/>
      <c r="Y1" s="284"/>
      <c r="Z1" s="284"/>
      <c r="AA1" s="284"/>
    </row>
    <row r="2" spans="1:27" ht="18.75" x14ac:dyDescent="0.25">
      <c r="A2" s="314" t="s">
        <v>1348</v>
      </c>
      <c r="G2" s="284"/>
      <c r="I2" s="284"/>
      <c r="J2" s="284"/>
      <c r="K2" s="284"/>
      <c r="L2" s="284"/>
      <c r="M2" s="284"/>
      <c r="N2" s="284"/>
      <c r="O2" s="392"/>
      <c r="P2" s="392"/>
      <c r="Q2" s="284"/>
      <c r="R2" s="284"/>
      <c r="S2" s="284"/>
      <c r="T2" s="284"/>
      <c r="U2" s="284"/>
      <c r="V2" s="284"/>
      <c r="W2" s="284"/>
      <c r="X2" s="284"/>
      <c r="Y2" s="284"/>
      <c r="Z2" s="284"/>
      <c r="AA2" s="284"/>
    </row>
    <row r="3" spans="1:27" ht="18.75" x14ac:dyDescent="0.25">
      <c r="A3" s="315" t="s">
        <v>1393</v>
      </c>
      <c r="G3" s="284"/>
      <c r="I3" s="284"/>
      <c r="J3" s="284"/>
      <c r="K3" s="284"/>
      <c r="L3" s="284"/>
      <c r="M3" s="284"/>
      <c r="N3" s="284"/>
      <c r="O3" s="392"/>
      <c r="P3" s="392"/>
      <c r="Q3" s="284"/>
      <c r="R3" s="284"/>
      <c r="S3" s="284"/>
      <c r="T3" s="284"/>
      <c r="U3" s="284"/>
      <c r="V3" s="284"/>
      <c r="W3" s="284"/>
      <c r="X3" s="284"/>
      <c r="Y3" s="284"/>
      <c r="Z3" s="284"/>
      <c r="AA3" s="284"/>
    </row>
    <row r="4" spans="1:27" ht="18.75" x14ac:dyDescent="0.25">
      <c r="A4" s="315" t="s">
        <v>1392</v>
      </c>
      <c r="G4" s="284"/>
      <c r="I4" s="284"/>
      <c r="J4" s="284"/>
      <c r="K4" s="284"/>
      <c r="L4" s="284"/>
      <c r="M4" s="284"/>
      <c r="N4" s="284"/>
      <c r="O4" s="392"/>
      <c r="P4" s="392"/>
      <c r="Q4" s="284"/>
      <c r="R4" s="284"/>
      <c r="S4" s="284"/>
      <c r="T4" s="284"/>
      <c r="U4" s="284"/>
      <c r="V4" s="284"/>
      <c r="W4" s="284"/>
      <c r="X4" s="284"/>
      <c r="Y4" s="284"/>
      <c r="Z4" s="284"/>
      <c r="AA4" s="284"/>
    </row>
    <row r="5" spans="1:27" x14ac:dyDescent="0.25">
      <c r="A5" s="287" t="s">
        <v>1395</v>
      </c>
      <c r="B5" s="270"/>
      <c r="C5" s="270"/>
      <c r="D5" s="270"/>
      <c r="E5" s="270"/>
      <c r="F5" s="270"/>
      <c r="G5" s="270"/>
      <c r="H5" s="270"/>
      <c r="I5" s="270"/>
      <c r="J5" s="270"/>
      <c r="K5" s="270"/>
      <c r="L5" s="270"/>
      <c r="M5" s="270"/>
      <c r="N5" s="270"/>
      <c r="O5" s="393"/>
      <c r="P5" s="393"/>
      <c r="Q5" s="270"/>
      <c r="R5" s="270"/>
      <c r="S5" s="270"/>
      <c r="T5" s="270"/>
      <c r="U5" s="270"/>
    </row>
    <row r="6" spans="1:27" ht="15" customHeight="1" x14ac:dyDescent="0.25">
      <c r="A6" s="566" t="s">
        <v>97</v>
      </c>
      <c r="B6" s="568" t="s">
        <v>111</v>
      </c>
      <c r="C6" s="578" t="s">
        <v>86</v>
      </c>
      <c r="D6" s="578" t="s">
        <v>87</v>
      </c>
      <c r="E6" s="578" t="s">
        <v>392</v>
      </c>
      <c r="F6" s="578" t="s">
        <v>88</v>
      </c>
      <c r="G6" s="581" t="s">
        <v>100</v>
      </c>
      <c r="H6" s="583"/>
      <c r="I6" s="583"/>
      <c r="J6" s="583"/>
      <c r="K6" s="583"/>
      <c r="L6" s="583"/>
      <c r="M6" s="583"/>
      <c r="N6" s="582"/>
      <c r="O6" s="587" t="s">
        <v>101</v>
      </c>
      <c r="P6" s="588"/>
      <c r="Q6" s="568" t="s">
        <v>102</v>
      </c>
      <c r="R6" s="568" t="s">
        <v>103</v>
      </c>
      <c r="S6" s="568" t="s">
        <v>110</v>
      </c>
      <c r="T6" s="568" t="s">
        <v>109</v>
      </c>
      <c r="U6" s="584" t="s">
        <v>89</v>
      </c>
    </row>
    <row r="7" spans="1:27" ht="15" customHeight="1" x14ac:dyDescent="0.25">
      <c r="A7" s="566"/>
      <c r="B7" s="566"/>
      <c r="C7" s="579"/>
      <c r="D7" s="579"/>
      <c r="E7" s="579"/>
      <c r="F7" s="579"/>
      <c r="G7" s="581" t="s">
        <v>104</v>
      </c>
      <c r="H7" s="582"/>
      <c r="I7" s="581" t="s">
        <v>105</v>
      </c>
      <c r="J7" s="582"/>
      <c r="K7" s="581" t="s">
        <v>106</v>
      </c>
      <c r="L7" s="582"/>
      <c r="M7" s="581" t="s">
        <v>107</v>
      </c>
      <c r="N7" s="582"/>
      <c r="O7" s="589"/>
      <c r="P7" s="590"/>
      <c r="Q7" s="566"/>
      <c r="R7" s="566"/>
      <c r="S7" s="566"/>
      <c r="T7" s="566"/>
      <c r="U7" s="585"/>
    </row>
    <row r="8" spans="1:27" ht="25.5" x14ac:dyDescent="0.25">
      <c r="A8" s="567"/>
      <c r="B8" s="567"/>
      <c r="C8" s="580"/>
      <c r="D8" s="580"/>
      <c r="E8" s="580"/>
      <c r="F8" s="580"/>
      <c r="G8" s="441" t="s">
        <v>108</v>
      </c>
      <c r="H8" s="441" t="s">
        <v>12</v>
      </c>
      <c r="I8" s="441" t="s">
        <v>108</v>
      </c>
      <c r="J8" s="441" t="s">
        <v>12</v>
      </c>
      <c r="K8" s="441" t="s">
        <v>108</v>
      </c>
      <c r="L8" s="441" t="s">
        <v>12</v>
      </c>
      <c r="M8" s="441" t="s">
        <v>108</v>
      </c>
      <c r="N8" s="441" t="s">
        <v>12</v>
      </c>
      <c r="O8" s="441" t="s">
        <v>108</v>
      </c>
      <c r="P8" s="441" t="s">
        <v>12</v>
      </c>
      <c r="Q8" s="567"/>
      <c r="R8" s="567"/>
      <c r="S8" s="567"/>
      <c r="T8" s="567"/>
      <c r="U8" s="586"/>
    </row>
    <row r="9" spans="1:27" s="364" customFormat="1" ht="15.75" x14ac:dyDescent="0.25">
      <c r="A9" s="442"/>
      <c r="B9" s="443"/>
      <c r="C9" s="444"/>
      <c r="D9" s="444"/>
      <c r="E9" s="445"/>
      <c r="F9" s="444"/>
      <c r="G9" s="446"/>
      <c r="H9" s="446"/>
      <c r="I9" s="446"/>
      <c r="J9" s="446"/>
      <c r="K9" s="446"/>
      <c r="L9" s="446"/>
      <c r="M9" s="446"/>
      <c r="N9" s="446"/>
      <c r="O9" s="446"/>
      <c r="P9" s="446"/>
      <c r="Q9" s="447"/>
      <c r="R9" s="447"/>
      <c r="S9" s="447"/>
      <c r="T9" s="447"/>
      <c r="U9" s="448"/>
    </row>
    <row r="10" spans="1:27" ht="15.75" x14ac:dyDescent="0.25">
      <c r="A10" s="591" t="s">
        <v>1386</v>
      </c>
      <c r="B10" s="591" t="s">
        <v>1387</v>
      </c>
      <c r="C10" s="250"/>
      <c r="D10" s="250"/>
      <c r="E10" s="250"/>
      <c r="F10" s="255"/>
      <c r="G10" s="255"/>
      <c r="H10" s="271"/>
      <c r="I10" s="255"/>
      <c r="J10" s="271"/>
      <c r="K10" s="255"/>
      <c r="L10" s="271"/>
      <c r="M10" s="255"/>
      <c r="N10" s="271"/>
      <c r="O10" s="390">
        <f t="shared" ref="O10:O29" si="0">G10+I10+K10+M10</f>
        <v>0</v>
      </c>
      <c r="P10" s="391">
        <f t="shared" ref="P10:P29" si="1">H10+J10+L10+N10</f>
        <v>0</v>
      </c>
      <c r="Q10" s="255"/>
      <c r="R10" s="255"/>
      <c r="S10" s="255"/>
      <c r="T10" s="255"/>
      <c r="U10" s="73"/>
    </row>
    <row r="11" spans="1:27" ht="15.75" x14ac:dyDescent="0.25">
      <c r="A11" s="592"/>
      <c r="B11" s="592"/>
      <c r="C11" s="250"/>
      <c r="D11" s="250"/>
      <c r="E11" s="250"/>
      <c r="F11" s="255"/>
      <c r="G11" s="255"/>
      <c r="H11" s="271"/>
      <c r="I11" s="255"/>
      <c r="J11" s="271"/>
      <c r="K11" s="255"/>
      <c r="L11" s="271"/>
      <c r="M11" s="255"/>
      <c r="N11" s="271"/>
      <c r="O11" s="390">
        <f t="shared" si="0"/>
        <v>0</v>
      </c>
      <c r="P11" s="391">
        <f t="shared" si="1"/>
        <v>0</v>
      </c>
      <c r="Q11" s="255"/>
      <c r="R11" s="255"/>
      <c r="S11" s="255"/>
      <c r="T11" s="255"/>
      <c r="U11" s="73"/>
    </row>
    <row r="12" spans="1:27" ht="15.75" x14ac:dyDescent="0.25">
      <c r="A12" s="592"/>
      <c r="B12" s="592"/>
      <c r="C12" s="250"/>
      <c r="D12" s="250"/>
      <c r="E12" s="250"/>
      <c r="F12" s="255"/>
      <c r="G12" s="255"/>
      <c r="H12" s="271"/>
      <c r="I12" s="255"/>
      <c r="J12" s="271"/>
      <c r="K12" s="255"/>
      <c r="L12" s="271"/>
      <c r="M12" s="255"/>
      <c r="N12" s="271"/>
      <c r="O12" s="390">
        <f t="shared" si="0"/>
        <v>0</v>
      </c>
      <c r="P12" s="391">
        <f t="shared" si="1"/>
        <v>0</v>
      </c>
      <c r="Q12" s="255"/>
      <c r="R12" s="255"/>
      <c r="S12" s="255"/>
      <c r="T12" s="255"/>
      <c r="U12" s="73"/>
    </row>
    <row r="13" spans="1:27" ht="15.75" x14ac:dyDescent="0.25">
      <c r="A13" s="592"/>
      <c r="B13" s="592"/>
      <c r="C13" s="250"/>
      <c r="D13" s="250"/>
      <c r="E13" s="250"/>
      <c r="F13" s="255"/>
      <c r="G13" s="255"/>
      <c r="H13" s="271"/>
      <c r="I13" s="255"/>
      <c r="J13" s="271"/>
      <c r="K13" s="255"/>
      <c r="L13" s="271"/>
      <c r="M13" s="255"/>
      <c r="N13" s="271"/>
      <c r="O13" s="390">
        <f t="shared" si="0"/>
        <v>0</v>
      </c>
      <c r="P13" s="391">
        <f t="shared" si="1"/>
        <v>0</v>
      </c>
      <c r="Q13" s="255"/>
      <c r="R13" s="255"/>
      <c r="S13" s="255"/>
      <c r="T13" s="255"/>
      <c r="U13" s="73"/>
    </row>
    <row r="14" spans="1:27" ht="15.75" x14ac:dyDescent="0.25">
      <c r="A14" s="592"/>
      <c r="B14" s="592"/>
      <c r="C14" s="250"/>
      <c r="D14" s="250"/>
      <c r="E14" s="250"/>
      <c r="F14" s="255"/>
      <c r="G14" s="255"/>
      <c r="H14" s="271"/>
      <c r="I14" s="255"/>
      <c r="J14" s="271"/>
      <c r="K14" s="255"/>
      <c r="L14" s="271"/>
      <c r="M14" s="255"/>
      <c r="N14" s="271"/>
      <c r="O14" s="390">
        <f t="shared" si="0"/>
        <v>0</v>
      </c>
      <c r="P14" s="391">
        <f t="shared" si="1"/>
        <v>0</v>
      </c>
      <c r="Q14" s="255"/>
      <c r="R14" s="255"/>
      <c r="S14" s="255"/>
      <c r="T14" s="255"/>
      <c r="U14" s="73"/>
    </row>
    <row r="15" spans="1:27" ht="15.75" x14ac:dyDescent="0.25">
      <c r="A15" s="592"/>
      <c r="B15" s="593"/>
      <c r="C15" s="250"/>
      <c r="D15" s="250"/>
      <c r="E15" s="250"/>
      <c r="F15" s="255"/>
      <c r="G15" s="255"/>
      <c r="H15" s="271"/>
      <c r="I15" s="255"/>
      <c r="J15" s="271"/>
      <c r="K15" s="255"/>
      <c r="L15" s="271"/>
      <c r="M15" s="255"/>
      <c r="N15" s="271"/>
      <c r="O15" s="390">
        <f t="shared" si="0"/>
        <v>0</v>
      </c>
      <c r="P15" s="391">
        <f t="shared" si="1"/>
        <v>0</v>
      </c>
      <c r="Q15" s="255"/>
      <c r="R15" s="255"/>
      <c r="S15" s="255"/>
      <c r="T15" s="255"/>
      <c r="U15" s="73"/>
    </row>
    <row r="16" spans="1:27" ht="15.75" x14ac:dyDescent="0.25">
      <c r="A16" s="592"/>
      <c r="B16" s="591" t="s">
        <v>1389</v>
      </c>
      <c r="C16" s="250"/>
      <c r="D16" s="250"/>
      <c r="E16" s="250"/>
      <c r="F16" s="255"/>
      <c r="G16" s="255"/>
      <c r="H16" s="271"/>
      <c r="I16" s="255"/>
      <c r="J16" s="271"/>
      <c r="K16" s="255"/>
      <c r="L16" s="271"/>
      <c r="M16" s="255"/>
      <c r="N16" s="271"/>
      <c r="O16" s="390">
        <f t="shared" si="0"/>
        <v>0</v>
      </c>
      <c r="P16" s="391">
        <f t="shared" si="1"/>
        <v>0</v>
      </c>
      <c r="Q16" s="255"/>
      <c r="R16" s="255"/>
      <c r="S16" s="255"/>
      <c r="T16" s="255"/>
      <c r="U16" s="73"/>
    </row>
    <row r="17" spans="1:21" ht="15.75" x14ac:dyDescent="0.25">
      <c r="A17" s="592"/>
      <c r="B17" s="592"/>
      <c r="C17" s="250"/>
      <c r="D17" s="250"/>
      <c r="E17" s="250"/>
      <c r="F17" s="255"/>
      <c r="G17" s="255"/>
      <c r="H17" s="271"/>
      <c r="I17" s="255"/>
      <c r="J17" s="271"/>
      <c r="K17" s="255"/>
      <c r="L17" s="271"/>
      <c r="M17" s="255"/>
      <c r="N17" s="271"/>
      <c r="O17" s="390">
        <f t="shared" si="0"/>
        <v>0</v>
      </c>
      <c r="P17" s="391">
        <f t="shared" si="1"/>
        <v>0</v>
      </c>
      <c r="Q17" s="255"/>
      <c r="R17" s="255"/>
      <c r="S17" s="255"/>
      <c r="T17" s="255"/>
      <c r="U17" s="73"/>
    </row>
    <row r="18" spans="1:21" ht="15.75" x14ac:dyDescent="0.25">
      <c r="A18" s="592"/>
      <c r="B18" s="592"/>
      <c r="C18" s="250"/>
      <c r="D18" s="250"/>
      <c r="E18" s="250"/>
      <c r="F18" s="255"/>
      <c r="G18" s="255"/>
      <c r="H18" s="271"/>
      <c r="I18" s="255"/>
      <c r="J18" s="271"/>
      <c r="K18" s="255"/>
      <c r="L18" s="271"/>
      <c r="M18" s="255"/>
      <c r="N18" s="271"/>
      <c r="O18" s="390">
        <f t="shared" si="0"/>
        <v>0</v>
      </c>
      <c r="P18" s="391">
        <f t="shared" si="1"/>
        <v>0</v>
      </c>
      <c r="Q18" s="255"/>
      <c r="R18" s="255"/>
      <c r="S18" s="255"/>
      <c r="T18" s="255"/>
      <c r="U18" s="73"/>
    </row>
    <row r="19" spans="1:21" ht="15.75" x14ac:dyDescent="0.25">
      <c r="A19" s="592"/>
      <c r="B19" s="592"/>
      <c r="C19" s="250"/>
      <c r="D19" s="250"/>
      <c r="E19" s="250"/>
      <c r="F19" s="255"/>
      <c r="G19" s="255"/>
      <c r="H19" s="271"/>
      <c r="I19" s="255"/>
      <c r="J19" s="271"/>
      <c r="K19" s="255"/>
      <c r="L19" s="271"/>
      <c r="M19" s="255"/>
      <c r="N19" s="271"/>
      <c r="O19" s="390">
        <f t="shared" si="0"/>
        <v>0</v>
      </c>
      <c r="P19" s="391">
        <f t="shared" si="1"/>
        <v>0</v>
      </c>
      <c r="Q19" s="255"/>
      <c r="R19" s="255"/>
      <c r="S19" s="255"/>
      <c r="T19" s="255"/>
      <c r="U19" s="73"/>
    </row>
    <row r="20" spans="1:21" ht="15.75" x14ac:dyDescent="0.25">
      <c r="A20" s="592"/>
      <c r="B20" s="593"/>
      <c r="C20" s="250"/>
      <c r="D20" s="250"/>
      <c r="E20" s="250"/>
      <c r="F20" s="250"/>
      <c r="G20" s="250"/>
      <c r="H20" s="231"/>
      <c r="I20" s="250"/>
      <c r="J20" s="231"/>
      <c r="K20" s="250"/>
      <c r="L20" s="231"/>
      <c r="M20" s="250"/>
      <c r="N20" s="231"/>
      <c r="O20" s="382">
        <f t="shared" si="0"/>
        <v>0</v>
      </c>
      <c r="P20" s="383">
        <f t="shared" si="1"/>
        <v>0</v>
      </c>
      <c r="Q20" s="250"/>
      <c r="R20" s="250"/>
      <c r="S20" s="250"/>
      <c r="T20" s="250"/>
      <c r="U20" s="324"/>
    </row>
    <row r="21" spans="1:21" ht="15.75" x14ac:dyDescent="0.25">
      <c r="A21" s="592"/>
      <c r="B21" s="591" t="s">
        <v>1390</v>
      </c>
      <c r="C21" s="250"/>
      <c r="D21" s="250"/>
      <c r="E21" s="250"/>
      <c r="F21" s="255"/>
      <c r="G21" s="251"/>
      <c r="H21" s="351"/>
      <c r="I21" s="251"/>
      <c r="J21" s="351"/>
      <c r="K21" s="251"/>
      <c r="L21" s="231"/>
      <c r="M21" s="250"/>
      <c r="N21" s="231"/>
      <c r="O21" s="382">
        <f t="shared" si="0"/>
        <v>0</v>
      </c>
      <c r="P21" s="394">
        <f t="shared" si="1"/>
        <v>0</v>
      </c>
      <c r="Q21" s="250"/>
      <c r="R21" s="250"/>
      <c r="S21" s="250"/>
      <c r="T21" s="250"/>
      <c r="U21" s="250"/>
    </row>
    <row r="22" spans="1:21" ht="15.75" x14ac:dyDescent="0.25">
      <c r="A22" s="592"/>
      <c r="B22" s="592"/>
      <c r="C22" s="250"/>
      <c r="D22" s="250"/>
      <c r="E22" s="250"/>
      <c r="F22" s="255"/>
      <c r="G22" s="251"/>
      <c r="H22" s="351"/>
      <c r="I22" s="251"/>
      <c r="J22" s="351"/>
      <c r="K22" s="251"/>
      <c r="L22" s="231"/>
      <c r="M22" s="250"/>
      <c r="N22" s="231"/>
      <c r="O22" s="382">
        <f t="shared" si="0"/>
        <v>0</v>
      </c>
      <c r="P22" s="394">
        <f t="shared" si="1"/>
        <v>0</v>
      </c>
      <c r="Q22" s="250"/>
      <c r="R22" s="250"/>
      <c r="S22" s="250"/>
      <c r="T22" s="250"/>
      <c r="U22" s="250"/>
    </row>
    <row r="23" spans="1:21" ht="15.75" x14ac:dyDescent="0.25">
      <c r="A23" s="592"/>
      <c r="B23" s="592"/>
      <c r="C23" s="250"/>
      <c r="D23" s="250"/>
      <c r="E23" s="250"/>
      <c r="F23" s="255"/>
      <c r="G23" s="251"/>
      <c r="H23" s="351"/>
      <c r="I23" s="251"/>
      <c r="J23" s="351"/>
      <c r="K23" s="251"/>
      <c r="L23" s="231"/>
      <c r="M23" s="250"/>
      <c r="N23" s="231"/>
      <c r="O23" s="382">
        <f t="shared" si="0"/>
        <v>0</v>
      </c>
      <c r="P23" s="394">
        <f t="shared" si="1"/>
        <v>0</v>
      </c>
      <c r="Q23" s="250"/>
      <c r="R23" s="250"/>
      <c r="S23" s="250"/>
      <c r="T23" s="250"/>
      <c r="U23" s="250"/>
    </row>
    <row r="24" spans="1:21" ht="15.75" x14ac:dyDescent="0.25">
      <c r="A24" s="592"/>
      <c r="B24" s="593"/>
      <c r="C24" s="250"/>
      <c r="D24" s="250"/>
      <c r="E24" s="250"/>
      <c r="F24" s="255"/>
      <c r="G24" s="251"/>
      <c r="H24" s="351"/>
      <c r="I24" s="251"/>
      <c r="J24" s="351"/>
      <c r="K24" s="251"/>
      <c r="L24" s="231"/>
      <c r="M24" s="250"/>
      <c r="N24" s="231"/>
      <c r="O24" s="382">
        <f t="shared" si="0"/>
        <v>0</v>
      </c>
      <c r="P24" s="394">
        <f t="shared" si="1"/>
        <v>0</v>
      </c>
      <c r="Q24" s="250"/>
      <c r="R24" s="250"/>
      <c r="S24" s="250"/>
      <c r="T24" s="250"/>
      <c r="U24" s="250"/>
    </row>
    <row r="25" spans="1:21" ht="15.75" x14ac:dyDescent="0.25">
      <c r="A25" s="592"/>
      <c r="B25" s="594" t="s">
        <v>1391</v>
      </c>
      <c r="C25" s="250"/>
      <c r="D25" s="250"/>
      <c r="E25" s="250"/>
      <c r="F25" s="255"/>
      <c r="G25" s="251"/>
      <c r="H25" s="351"/>
      <c r="I25" s="251"/>
      <c r="J25" s="351"/>
      <c r="K25" s="251"/>
      <c r="L25" s="231"/>
      <c r="M25" s="250"/>
      <c r="N25" s="231"/>
      <c r="O25" s="382">
        <f t="shared" si="0"/>
        <v>0</v>
      </c>
      <c r="P25" s="394">
        <f t="shared" si="1"/>
        <v>0</v>
      </c>
      <c r="Q25" s="250"/>
      <c r="R25" s="250"/>
      <c r="S25" s="250"/>
      <c r="T25" s="250"/>
      <c r="U25" s="250"/>
    </row>
    <row r="26" spans="1:21" ht="15.75" customHeight="1" x14ac:dyDescent="0.25">
      <c r="A26" s="592"/>
      <c r="B26" s="594"/>
      <c r="C26" s="250"/>
      <c r="D26" s="250"/>
      <c r="E26" s="250"/>
      <c r="F26" s="255"/>
      <c r="G26" s="251"/>
      <c r="H26" s="351"/>
      <c r="I26" s="251"/>
      <c r="J26" s="351"/>
      <c r="K26" s="251"/>
      <c r="L26" s="231"/>
      <c r="M26" s="250"/>
      <c r="N26" s="231"/>
      <c r="O26" s="382">
        <f t="shared" si="0"/>
        <v>0</v>
      </c>
      <c r="P26" s="394">
        <f t="shared" si="1"/>
        <v>0</v>
      </c>
      <c r="Q26" s="250"/>
      <c r="R26" s="250"/>
      <c r="S26" s="250"/>
      <c r="T26" s="250"/>
      <c r="U26" s="250"/>
    </row>
    <row r="27" spans="1:21" ht="15.75" x14ac:dyDescent="0.25">
      <c r="A27" s="592"/>
      <c r="B27" s="594"/>
      <c r="C27" s="250"/>
      <c r="D27" s="250"/>
      <c r="E27" s="250"/>
      <c r="F27" s="255"/>
      <c r="G27" s="251"/>
      <c r="H27" s="351"/>
      <c r="I27" s="251"/>
      <c r="J27" s="351"/>
      <c r="K27" s="251"/>
      <c r="L27" s="231"/>
      <c r="M27" s="250"/>
      <c r="N27" s="231"/>
      <c r="O27" s="382">
        <f t="shared" si="0"/>
        <v>0</v>
      </c>
      <c r="P27" s="394">
        <f t="shared" si="1"/>
        <v>0</v>
      </c>
      <c r="Q27" s="250"/>
      <c r="R27" s="250"/>
      <c r="S27" s="250"/>
      <c r="T27" s="250"/>
      <c r="U27" s="250"/>
    </row>
    <row r="28" spans="1:21" ht="15.75" x14ac:dyDescent="0.25">
      <c r="A28" s="592"/>
      <c r="B28" s="594"/>
      <c r="C28" s="250"/>
      <c r="D28" s="250"/>
      <c r="E28" s="250"/>
      <c r="F28" s="250"/>
      <c r="G28" s="250"/>
      <c r="H28" s="231"/>
      <c r="I28" s="250"/>
      <c r="J28" s="231"/>
      <c r="K28" s="250"/>
      <c r="L28" s="231"/>
      <c r="M28" s="250"/>
      <c r="N28" s="231"/>
      <c r="O28" s="382">
        <f t="shared" si="0"/>
        <v>0</v>
      </c>
      <c r="P28" s="383">
        <f t="shared" si="1"/>
        <v>0</v>
      </c>
      <c r="Q28" s="250"/>
      <c r="R28" s="250"/>
      <c r="S28" s="250"/>
      <c r="T28" s="250"/>
      <c r="U28" s="250"/>
    </row>
    <row r="29" spans="1:21" ht="15.75" x14ac:dyDescent="0.25">
      <c r="A29" s="593"/>
      <c r="B29" s="594"/>
      <c r="C29" s="250"/>
      <c r="D29" s="250"/>
      <c r="E29" s="250"/>
      <c r="F29" s="250"/>
      <c r="G29" s="250"/>
      <c r="H29" s="231"/>
      <c r="I29" s="250"/>
      <c r="J29" s="231"/>
      <c r="K29" s="250"/>
      <c r="L29" s="231"/>
      <c r="M29" s="250"/>
      <c r="N29" s="231"/>
      <c r="O29" s="382">
        <f t="shared" si="0"/>
        <v>0</v>
      </c>
      <c r="P29" s="383">
        <f t="shared" si="1"/>
        <v>0</v>
      </c>
      <c r="Q29" s="250"/>
      <c r="R29" s="250"/>
      <c r="S29" s="250"/>
      <c r="T29" s="250"/>
      <c r="U29" s="250"/>
    </row>
    <row r="30" spans="1:21" ht="15.75" x14ac:dyDescent="0.25">
      <c r="A30" s="603" t="s">
        <v>478</v>
      </c>
      <c r="B30" s="604"/>
      <c r="C30" s="604"/>
      <c r="D30" s="604"/>
      <c r="E30" s="604"/>
      <c r="F30" s="604"/>
      <c r="G30" s="604"/>
      <c r="H30" s="604"/>
      <c r="I30" s="604"/>
      <c r="J30" s="604"/>
      <c r="K30" s="604"/>
      <c r="L30" s="604"/>
      <c r="M30" s="604"/>
      <c r="N30" s="604"/>
      <c r="O30" s="604"/>
      <c r="P30" s="604"/>
      <c r="Q30" s="604"/>
      <c r="R30" s="604"/>
      <c r="S30" s="604"/>
      <c r="T30" s="604"/>
      <c r="U30" s="605"/>
    </row>
    <row r="31" spans="1:21" ht="15.75" customHeight="1" x14ac:dyDescent="0.25">
      <c r="A31" s="591" t="s">
        <v>1396</v>
      </c>
      <c r="B31" s="594" t="s">
        <v>1397</v>
      </c>
      <c r="C31" s="250"/>
      <c r="D31" s="250"/>
      <c r="E31" s="250"/>
      <c r="F31" s="255"/>
      <c r="G31" s="250"/>
      <c r="H31" s="231"/>
      <c r="I31" s="250"/>
      <c r="J31" s="231"/>
      <c r="K31" s="250"/>
      <c r="L31" s="231"/>
      <c r="M31" s="250"/>
      <c r="N31" s="231"/>
      <c r="O31" s="382">
        <f t="shared" ref="O31:O42" si="2">G31+I31+K31+M31</f>
        <v>0</v>
      </c>
      <c r="P31" s="383">
        <f t="shared" ref="P31:P42" si="3">H31+J31+L31+N31</f>
        <v>0</v>
      </c>
      <c r="Q31" s="250"/>
      <c r="R31" s="250"/>
      <c r="S31" s="250"/>
      <c r="T31" s="250"/>
      <c r="U31" s="273"/>
    </row>
    <row r="32" spans="1:21" ht="15.75" x14ac:dyDescent="0.25">
      <c r="A32" s="592"/>
      <c r="B32" s="594"/>
      <c r="C32" s="250"/>
      <c r="D32" s="250"/>
      <c r="E32" s="250"/>
      <c r="F32" s="255"/>
      <c r="G32" s="250"/>
      <c r="H32" s="231"/>
      <c r="I32" s="250"/>
      <c r="J32" s="231"/>
      <c r="K32" s="250"/>
      <c r="L32" s="231"/>
      <c r="M32" s="250"/>
      <c r="N32" s="231"/>
      <c r="O32" s="382">
        <f t="shared" si="2"/>
        <v>0</v>
      </c>
      <c r="P32" s="383">
        <f t="shared" si="3"/>
        <v>0</v>
      </c>
      <c r="Q32" s="250"/>
      <c r="R32" s="250"/>
      <c r="S32" s="250"/>
      <c r="T32" s="250"/>
      <c r="U32" s="273"/>
    </row>
    <row r="33" spans="1:21" ht="15.75" x14ac:dyDescent="0.25">
      <c r="A33" s="592"/>
      <c r="B33" s="594"/>
      <c r="C33" s="250"/>
      <c r="D33" s="250"/>
      <c r="E33" s="250"/>
      <c r="F33" s="255"/>
      <c r="G33" s="250"/>
      <c r="H33" s="231"/>
      <c r="I33" s="250"/>
      <c r="J33" s="231"/>
      <c r="K33" s="250"/>
      <c r="L33" s="231"/>
      <c r="M33" s="250"/>
      <c r="N33" s="231"/>
      <c r="O33" s="382">
        <f t="shared" si="2"/>
        <v>0</v>
      </c>
      <c r="P33" s="383">
        <f t="shared" si="3"/>
        <v>0</v>
      </c>
      <c r="Q33" s="250"/>
      <c r="R33" s="250"/>
      <c r="S33" s="250"/>
      <c r="T33" s="250"/>
      <c r="U33" s="273"/>
    </row>
    <row r="34" spans="1:21" ht="15.75" x14ac:dyDescent="0.25">
      <c r="A34" s="592"/>
      <c r="B34" s="594"/>
      <c r="C34" s="250"/>
      <c r="D34" s="250"/>
      <c r="E34" s="250"/>
      <c r="F34" s="255"/>
      <c r="G34" s="250"/>
      <c r="H34" s="231"/>
      <c r="I34" s="250"/>
      <c r="J34" s="231"/>
      <c r="K34" s="250"/>
      <c r="L34" s="231"/>
      <c r="M34" s="250"/>
      <c r="N34" s="231"/>
      <c r="O34" s="382">
        <f t="shared" si="2"/>
        <v>0</v>
      </c>
      <c r="P34" s="383">
        <f t="shared" si="3"/>
        <v>0</v>
      </c>
      <c r="Q34" s="250"/>
      <c r="R34" s="250"/>
      <c r="S34" s="250"/>
      <c r="T34" s="250"/>
      <c r="U34" s="273"/>
    </row>
    <row r="35" spans="1:21" ht="15.75" x14ac:dyDescent="0.25">
      <c r="A35" s="592"/>
      <c r="B35" s="594"/>
      <c r="C35" s="250"/>
      <c r="D35" s="250"/>
      <c r="E35" s="250"/>
      <c r="F35" s="255"/>
      <c r="G35" s="250"/>
      <c r="H35" s="231"/>
      <c r="I35" s="250"/>
      <c r="J35" s="231"/>
      <c r="K35" s="250"/>
      <c r="L35" s="231"/>
      <c r="M35" s="250"/>
      <c r="N35" s="231"/>
      <c r="O35" s="382">
        <f t="shared" si="2"/>
        <v>0</v>
      </c>
      <c r="P35" s="383">
        <f t="shared" si="3"/>
        <v>0</v>
      </c>
      <c r="Q35" s="250"/>
      <c r="R35" s="250"/>
      <c r="S35" s="250"/>
      <c r="T35" s="250"/>
      <c r="U35" s="273"/>
    </row>
    <row r="36" spans="1:21" ht="15.75" x14ac:dyDescent="0.25">
      <c r="A36" s="593"/>
      <c r="B36" s="594"/>
      <c r="C36" s="250"/>
      <c r="D36" s="250"/>
      <c r="E36" s="250"/>
      <c r="F36" s="255"/>
      <c r="G36" s="250"/>
      <c r="H36" s="231"/>
      <c r="I36" s="250"/>
      <c r="J36" s="231"/>
      <c r="K36" s="250"/>
      <c r="L36" s="231"/>
      <c r="M36" s="250"/>
      <c r="N36" s="231"/>
      <c r="O36" s="382">
        <f t="shared" si="2"/>
        <v>0</v>
      </c>
      <c r="P36" s="383">
        <f t="shared" si="3"/>
        <v>0</v>
      </c>
      <c r="Q36" s="250"/>
      <c r="R36" s="250"/>
      <c r="S36" s="250"/>
      <c r="T36" s="250"/>
      <c r="U36" s="273"/>
    </row>
    <row r="37" spans="1:21" ht="15.75" x14ac:dyDescent="0.25">
      <c r="A37" s="594" t="s">
        <v>1394</v>
      </c>
      <c r="B37" s="594" t="s">
        <v>1398</v>
      </c>
      <c r="C37" s="250"/>
      <c r="D37" s="250"/>
      <c r="E37" s="250"/>
      <c r="F37" s="250"/>
      <c r="G37" s="250"/>
      <c r="H37" s="231"/>
      <c r="I37" s="250"/>
      <c r="J37" s="231"/>
      <c r="K37" s="251"/>
      <c r="L37" s="231"/>
      <c r="M37" s="250"/>
      <c r="N37" s="231"/>
      <c r="O37" s="384">
        <f t="shared" si="2"/>
        <v>0</v>
      </c>
      <c r="P37" s="383">
        <f t="shared" si="3"/>
        <v>0</v>
      </c>
      <c r="Q37" s="250"/>
      <c r="R37" s="250"/>
      <c r="S37" s="250"/>
      <c r="T37" s="250"/>
      <c r="U37" s="324"/>
    </row>
    <row r="38" spans="1:21" ht="15.75" x14ac:dyDescent="0.25">
      <c r="A38" s="594"/>
      <c r="B38" s="594"/>
      <c r="C38" s="250"/>
      <c r="D38" s="250"/>
      <c r="E38" s="250"/>
      <c r="F38" s="250"/>
      <c r="G38" s="250"/>
      <c r="H38" s="231"/>
      <c r="I38" s="250"/>
      <c r="J38" s="231"/>
      <c r="K38" s="251"/>
      <c r="L38" s="231"/>
      <c r="M38" s="250"/>
      <c r="N38" s="231"/>
      <c r="O38" s="384">
        <f t="shared" si="2"/>
        <v>0</v>
      </c>
      <c r="P38" s="383">
        <f t="shared" si="3"/>
        <v>0</v>
      </c>
      <c r="Q38" s="250"/>
      <c r="R38" s="250"/>
      <c r="S38" s="250"/>
      <c r="T38" s="250"/>
      <c r="U38" s="324"/>
    </row>
    <row r="39" spans="1:21" ht="15.75" x14ac:dyDescent="0.25">
      <c r="A39" s="594"/>
      <c r="B39" s="594"/>
      <c r="C39" s="250"/>
      <c r="D39" s="250"/>
      <c r="E39" s="250"/>
      <c r="F39" s="250"/>
      <c r="G39" s="250"/>
      <c r="H39" s="231"/>
      <c r="I39" s="250"/>
      <c r="J39" s="231"/>
      <c r="K39" s="251"/>
      <c r="L39" s="231"/>
      <c r="M39" s="250"/>
      <c r="N39" s="231"/>
      <c r="O39" s="384">
        <f t="shared" si="2"/>
        <v>0</v>
      </c>
      <c r="P39" s="383">
        <f t="shared" si="3"/>
        <v>0</v>
      </c>
      <c r="Q39" s="250"/>
      <c r="R39" s="250"/>
      <c r="S39" s="250"/>
      <c r="T39" s="250"/>
      <c r="U39" s="324"/>
    </row>
    <row r="40" spans="1:21" ht="15.75" x14ac:dyDescent="0.25">
      <c r="A40" s="594"/>
      <c r="B40" s="594"/>
      <c r="C40" s="250"/>
      <c r="D40" s="250"/>
      <c r="E40" s="250"/>
      <c r="F40" s="250"/>
      <c r="G40" s="250"/>
      <c r="H40" s="231"/>
      <c r="I40" s="250"/>
      <c r="J40" s="231"/>
      <c r="K40" s="251"/>
      <c r="L40" s="231"/>
      <c r="M40" s="250"/>
      <c r="N40" s="231"/>
      <c r="O40" s="384">
        <f t="shared" si="2"/>
        <v>0</v>
      </c>
      <c r="P40" s="383">
        <f t="shared" si="3"/>
        <v>0</v>
      </c>
      <c r="Q40" s="250"/>
      <c r="R40" s="250"/>
      <c r="S40" s="250"/>
      <c r="T40" s="250"/>
      <c r="U40" s="324"/>
    </row>
    <row r="41" spans="1:21" ht="15.75" x14ac:dyDescent="0.25">
      <c r="A41" s="594"/>
      <c r="B41" s="594"/>
      <c r="C41" s="250"/>
      <c r="D41" s="250"/>
      <c r="E41" s="250"/>
      <c r="F41" s="250"/>
      <c r="G41" s="250"/>
      <c r="H41" s="231"/>
      <c r="I41" s="250"/>
      <c r="J41" s="231"/>
      <c r="K41" s="251"/>
      <c r="L41" s="231"/>
      <c r="M41" s="250"/>
      <c r="N41" s="231"/>
      <c r="O41" s="384">
        <f t="shared" si="2"/>
        <v>0</v>
      </c>
      <c r="P41" s="383">
        <f t="shared" si="3"/>
        <v>0</v>
      </c>
      <c r="Q41" s="250"/>
      <c r="R41" s="250"/>
      <c r="S41" s="250"/>
      <c r="T41" s="250"/>
      <c r="U41" s="324"/>
    </row>
    <row r="42" spans="1:21" ht="15.75" x14ac:dyDescent="0.25">
      <c r="A42" s="594"/>
      <c r="B42" s="594"/>
      <c r="C42" s="250"/>
      <c r="D42" s="250"/>
      <c r="E42" s="250"/>
      <c r="F42" s="250"/>
      <c r="G42" s="250"/>
      <c r="H42" s="231"/>
      <c r="I42" s="250"/>
      <c r="J42" s="231"/>
      <c r="K42" s="250"/>
      <c r="L42" s="231"/>
      <c r="M42" s="251"/>
      <c r="N42" s="231"/>
      <c r="O42" s="384">
        <f t="shared" si="2"/>
        <v>0</v>
      </c>
      <c r="P42" s="383">
        <f t="shared" si="3"/>
        <v>0</v>
      </c>
      <c r="Q42" s="250"/>
      <c r="R42" s="250"/>
      <c r="S42" s="250"/>
      <c r="T42" s="250"/>
      <c r="U42" s="324"/>
    </row>
    <row r="43" spans="1:21" ht="15.75" x14ac:dyDescent="0.25">
      <c r="A43" s="291"/>
      <c r="B43" s="292"/>
      <c r="C43" s="292"/>
      <c r="D43" s="291" t="s">
        <v>1388</v>
      </c>
      <c r="E43" s="292"/>
      <c r="F43" s="293"/>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5"/>
    </row>
    <row r="46" spans="1:21" x14ac:dyDescent="0.25">
      <c r="H46"/>
      <c r="J46"/>
      <c r="L46"/>
      <c r="N46"/>
      <c r="P46" s="395"/>
    </row>
    <row r="47" spans="1:21" x14ac:dyDescent="0.25">
      <c r="H47"/>
      <c r="J47"/>
      <c r="L47"/>
      <c r="N47"/>
      <c r="P47" s="395"/>
    </row>
    <row r="48" spans="1:21" x14ac:dyDescent="0.25">
      <c r="H48"/>
      <c r="J48"/>
      <c r="L48"/>
      <c r="N48"/>
      <c r="P48" s="395"/>
    </row>
    <row r="49" spans="8:16" x14ac:dyDescent="0.25">
      <c r="H49"/>
      <c r="J49"/>
      <c r="L49"/>
      <c r="N49"/>
      <c r="P49" s="395"/>
    </row>
    <row r="50" spans="8:16" x14ac:dyDescent="0.25">
      <c r="H50"/>
      <c r="J50"/>
      <c r="L50"/>
      <c r="N50"/>
      <c r="P50" s="395"/>
    </row>
    <row r="51" spans="8:16" x14ac:dyDescent="0.25">
      <c r="H51"/>
      <c r="J51"/>
      <c r="L51"/>
      <c r="N51"/>
      <c r="P51" s="395"/>
    </row>
    <row r="52" spans="8:16" x14ac:dyDescent="0.25">
      <c r="H52"/>
      <c r="J52"/>
      <c r="L52"/>
      <c r="N52"/>
      <c r="P52" s="395"/>
    </row>
    <row r="53" spans="8:16" x14ac:dyDescent="0.25">
      <c r="H53"/>
      <c r="J53"/>
      <c r="L53"/>
      <c r="N53"/>
      <c r="P53" s="395"/>
    </row>
    <row r="54" spans="8:16" x14ac:dyDescent="0.25">
      <c r="H54"/>
      <c r="J54"/>
      <c r="L54"/>
      <c r="N54"/>
      <c r="P54" s="395"/>
    </row>
    <row r="55" spans="8:16" x14ac:dyDescent="0.25">
      <c r="H55"/>
      <c r="J55"/>
      <c r="L55"/>
      <c r="N55"/>
      <c r="P55" s="395"/>
    </row>
    <row r="56" spans="8:16" x14ac:dyDescent="0.25">
      <c r="H56"/>
      <c r="J56"/>
      <c r="L56"/>
      <c r="N56"/>
      <c r="P56" s="395"/>
    </row>
    <row r="57" spans="8:16" x14ac:dyDescent="0.25">
      <c r="H57"/>
      <c r="J57"/>
      <c r="L57"/>
      <c r="N57"/>
      <c r="P57" s="395"/>
    </row>
    <row r="58" spans="8:16" x14ac:dyDescent="0.25">
      <c r="H58"/>
      <c r="J58"/>
      <c r="L58"/>
      <c r="N58"/>
      <c r="P58" s="395"/>
    </row>
    <row r="59" spans="8:16" x14ac:dyDescent="0.25">
      <c r="H59"/>
      <c r="J59"/>
      <c r="L59"/>
      <c r="N59"/>
      <c r="P59" s="395"/>
    </row>
    <row r="60" spans="8:16" x14ac:dyDescent="0.25">
      <c r="H60"/>
      <c r="J60"/>
      <c r="L60"/>
      <c r="N60"/>
      <c r="P60" s="395"/>
    </row>
    <row r="61" spans="8:16" x14ac:dyDescent="0.25">
      <c r="H61"/>
      <c r="J61"/>
      <c r="L61"/>
      <c r="N61"/>
      <c r="P61" s="395"/>
    </row>
    <row r="62" spans="8:16" x14ac:dyDescent="0.25">
      <c r="H62"/>
      <c r="J62"/>
      <c r="L62"/>
      <c r="N62"/>
      <c r="P62" s="395"/>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5" customFormat="1" ht="18" customHeight="1" x14ac:dyDescent="0.2">
      <c r="B1" s="284"/>
      <c r="C1" s="284"/>
      <c r="D1" s="284"/>
      <c r="E1" s="284"/>
      <c r="F1" s="284"/>
      <c r="G1" s="284" t="s">
        <v>115</v>
      </c>
      <c r="I1" s="284"/>
      <c r="J1" s="284"/>
      <c r="K1" s="284"/>
      <c r="L1" s="284"/>
      <c r="M1" s="284"/>
      <c r="N1" s="284"/>
      <c r="O1" s="284"/>
      <c r="P1" s="284"/>
      <c r="Q1" s="284"/>
      <c r="R1" s="284"/>
      <c r="S1" s="284"/>
      <c r="T1" s="284"/>
      <c r="U1" s="284"/>
    </row>
    <row r="2" spans="1:21" s="285" customFormat="1" ht="18" customHeight="1" x14ac:dyDescent="0.25">
      <c r="A2" s="318" t="s">
        <v>1351</v>
      </c>
      <c r="B2" s="284"/>
      <c r="C2" s="284"/>
      <c r="D2" s="284"/>
      <c r="E2" s="284"/>
      <c r="F2" s="284"/>
      <c r="G2" s="284"/>
      <c r="I2" s="284"/>
      <c r="J2" s="284"/>
      <c r="K2" s="284"/>
      <c r="L2" s="284"/>
      <c r="M2" s="284"/>
      <c r="N2" s="284"/>
      <c r="O2" s="284"/>
      <c r="P2" s="284"/>
      <c r="Q2" s="284"/>
      <c r="R2" s="284"/>
      <c r="S2" s="284"/>
      <c r="T2" s="284"/>
      <c r="U2" s="284"/>
    </row>
    <row r="3" spans="1:21" s="285" customFormat="1" ht="18.75" x14ac:dyDescent="0.2">
      <c r="A3" s="352" t="s">
        <v>1399</v>
      </c>
      <c r="B3" s="284"/>
      <c r="C3" s="284"/>
      <c r="D3" s="284"/>
      <c r="E3" s="284"/>
      <c r="F3" s="284"/>
      <c r="G3" s="284"/>
      <c r="I3" s="284"/>
      <c r="J3" s="284"/>
      <c r="K3" s="284"/>
      <c r="L3" s="284"/>
      <c r="M3" s="284"/>
      <c r="N3" s="284"/>
      <c r="O3" s="284"/>
      <c r="P3" s="284"/>
      <c r="Q3" s="284"/>
      <c r="R3" s="284"/>
      <c r="S3" s="284"/>
      <c r="T3" s="284"/>
      <c r="U3" s="284"/>
    </row>
    <row r="4" spans="1:21" s="66" customFormat="1" ht="15.75" customHeight="1" x14ac:dyDescent="0.25">
      <c r="A4" s="566" t="s">
        <v>97</v>
      </c>
      <c r="B4" s="568" t="s">
        <v>111</v>
      </c>
      <c r="C4" s="578" t="s">
        <v>86</v>
      </c>
      <c r="D4" s="578" t="s">
        <v>87</v>
      </c>
      <c r="E4" s="578" t="s">
        <v>392</v>
      </c>
      <c r="F4" s="578" t="s">
        <v>88</v>
      </c>
      <c r="G4" s="581" t="s">
        <v>100</v>
      </c>
      <c r="H4" s="583"/>
      <c r="I4" s="583"/>
      <c r="J4" s="583"/>
      <c r="K4" s="583"/>
      <c r="L4" s="583"/>
      <c r="M4" s="583"/>
      <c r="N4" s="582"/>
      <c r="O4" s="587" t="s">
        <v>101</v>
      </c>
      <c r="P4" s="588"/>
      <c r="Q4" s="568" t="s">
        <v>102</v>
      </c>
      <c r="R4" s="568" t="s">
        <v>103</v>
      </c>
      <c r="S4" s="568" t="s">
        <v>110</v>
      </c>
      <c r="T4" s="568" t="s">
        <v>109</v>
      </c>
      <c r="U4" s="584" t="s">
        <v>89</v>
      </c>
    </row>
    <row r="5" spans="1:21" s="66" customFormat="1" ht="15" customHeight="1" x14ac:dyDescent="0.25">
      <c r="A5" s="566"/>
      <c r="B5" s="566"/>
      <c r="C5" s="579"/>
      <c r="D5" s="579"/>
      <c r="E5" s="579"/>
      <c r="F5" s="579"/>
      <c r="G5" s="581" t="s">
        <v>104</v>
      </c>
      <c r="H5" s="582"/>
      <c r="I5" s="581" t="s">
        <v>105</v>
      </c>
      <c r="J5" s="582"/>
      <c r="K5" s="581" t="s">
        <v>106</v>
      </c>
      <c r="L5" s="582"/>
      <c r="M5" s="581" t="s">
        <v>107</v>
      </c>
      <c r="N5" s="582"/>
      <c r="O5" s="589"/>
      <c r="P5" s="590"/>
      <c r="Q5" s="566"/>
      <c r="R5" s="566"/>
      <c r="S5" s="566"/>
      <c r="T5" s="566"/>
      <c r="U5" s="585"/>
    </row>
    <row r="6" spans="1:21" s="67" customFormat="1" ht="25.5" x14ac:dyDescent="0.25">
      <c r="A6" s="567"/>
      <c r="B6" s="567"/>
      <c r="C6" s="580"/>
      <c r="D6" s="580"/>
      <c r="E6" s="580"/>
      <c r="F6" s="580"/>
      <c r="G6" s="441" t="s">
        <v>108</v>
      </c>
      <c r="H6" s="441" t="s">
        <v>12</v>
      </c>
      <c r="I6" s="441" t="s">
        <v>108</v>
      </c>
      <c r="J6" s="441" t="s">
        <v>12</v>
      </c>
      <c r="K6" s="441" t="s">
        <v>108</v>
      </c>
      <c r="L6" s="441" t="s">
        <v>12</v>
      </c>
      <c r="M6" s="441" t="s">
        <v>108</v>
      </c>
      <c r="N6" s="441" t="s">
        <v>12</v>
      </c>
      <c r="O6" s="441" t="s">
        <v>108</v>
      </c>
      <c r="P6" s="441" t="s">
        <v>12</v>
      </c>
      <c r="Q6" s="567"/>
      <c r="R6" s="567"/>
      <c r="S6" s="567"/>
      <c r="T6" s="567"/>
      <c r="U6" s="586"/>
    </row>
    <row r="7" spans="1:21" s="67"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606" t="s">
        <v>1400</v>
      </c>
      <c r="B8" s="606" t="s">
        <v>112</v>
      </c>
      <c r="C8" s="324"/>
      <c r="D8" s="324"/>
      <c r="E8" s="324"/>
      <c r="F8" s="73"/>
      <c r="G8" s="350"/>
      <c r="H8" s="353"/>
      <c r="I8" s="350"/>
      <c r="J8" s="353"/>
      <c r="K8" s="350"/>
      <c r="L8" s="353"/>
      <c r="M8" s="350"/>
      <c r="N8" s="353"/>
      <c r="O8" s="397">
        <f>G8+I8+K8+M8</f>
        <v>0</v>
      </c>
      <c r="P8" s="398">
        <f>H8+J8+L8+N8</f>
        <v>0</v>
      </c>
      <c r="Q8" s="347"/>
      <c r="R8" s="347"/>
      <c r="S8" s="250"/>
      <c r="T8" s="250"/>
      <c r="U8" s="250"/>
    </row>
    <row r="9" spans="1:21" ht="15.75" x14ac:dyDescent="0.25">
      <c r="A9" s="606"/>
      <c r="B9" s="606"/>
      <c r="C9" s="324"/>
      <c r="D9" s="324"/>
      <c r="E9" s="324"/>
      <c r="F9" s="73"/>
      <c r="G9" s="350"/>
      <c r="H9" s="353"/>
      <c r="I9" s="350"/>
      <c r="J9" s="353"/>
      <c r="K9" s="350"/>
      <c r="L9" s="353"/>
      <c r="M9" s="350"/>
      <c r="N9" s="353"/>
      <c r="O9" s="397">
        <f t="shared" ref="O9:O26" si="0">G9+I9+K9+M9</f>
        <v>0</v>
      </c>
      <c r="P9" s="398">
        <f t="shared" ref="P9:P26" si="1">H9+J9+L9+N9</f>
        <v>0</v>
      </c>
      <c r="Q9" s="347"/>
      <c r="R9" s="347"/>
      <c r="S9" s="250"/>
      <c r="T9" s="250"/>
      <c r="U9" s="250"/>
    </row>
    <row r="10" spans="1:21" ht="15.75" x14ac:dyDescent="0.25">
      <c r="A10" s="606"/>
      <c r="B10" s="606"/>
      <c r="C10" s="324"/>
      <c r="D10" s="324"/>
      <c r="E10" s="324"/>
      <c r="F10" s="73"/>
      <c r="G10" s="350"/>
      <c r="H10" s="353"/>
      <c r="I10" s="350"/>
      <c r="J10" s="353"/>
      <c r="K10" s="350"/>
      <c r="L10" s="353"/>
      <c r="M10" s="350"/>
      <c r="N10" s="353"/>
      <c r="O10" s="397">
        <f t="shared" si="0"/>
        <v>0</v>
      </c>
      <c r="P10" s="398">
        <f t="shared" si="1"/>
        <v>0</v>
      </c>
      <c r="Q10" s="347"/>
      <c r="R10" s="347"/>
      <c r="S10" s="250"/>
      <c r="T10" s="250"/>
      <c r="U10" s="250"/>
    </row>
    <row r="11" spans="1:21" ht="15.75" x14ac:dyDescent="0.25">
      <c r="A11" s="606"/>
      <c r="B11" s="606"/>
      <c r="C11" s="324"/>
      <c r="D11" s="324"/>
      <c r="E11" s="324"/>
      <c r="F11" s="73"/>
      <c r="G11" s="350"/>
      <c r="H11" s="353"/>
      <c r="I11" s="350"/>
      <c r="J11" s="353"/>
      <c r="K11" s="350"/>
      <c r="L11" s="353"/>
      <c r="M11" s="350"/>
      <c r="N11" s="353"/>
      <c r="O11" s="397">
        <f t="shared" si="0"/>
        <v>0</v>
      </c>
      <c r="P11" s="398">
        <f t="shared" si="1"/>
        <v>0</v>
      </c>
      <c r="Q11" s="347"/>
      <c r="R11" s="347"/>
      <c r="S11" s="250"/>
      <c r="T11" s="250"/>
      <c r="U11" s="250"/>
    </row>
    <row r="12" spans="1:21" ht="15.75" x14ac:dyDescent="0.25">
      <c r="A12" s="606"/>
      <c r="B12" s="606"/>
      <c r="C12" s="324"/>
      <c r="D12" s="324"/>
      <c r="E12" s="324"/>
      <c r="F12" s="73"/>
      <c r="G12" s="350"/>
      <c r="H12" s="353"/>
      <c r="I12" s="350"/>
      <c r="J12" s="353"/>
      <c r="K12" s="350"/>
      <c r="L12" s="353"/>
      <c r="M12" s="350"/>
      <c r="N12" s="353"/>
      <c r="O12" s="397">
        <f t="shared" si="0"/>
        <v>0</v>
      </c>
      <c r="P12" s="398">
        <f t="shared" si="1"/>
        <v>0</v>
      </c>
      <c r="Q12" s="347"/>
      <c r="R12" s="347"/>
      <c r="S12" s="250"/>
      <c r="T12" s="250"/>
      <c r="U12" s="250"/>
    </row>
    <row r="13" spans="1:21" ht="15.75" x14ac:dyDescent="0.25">
      <c r="A13" s="606"/>
      <c r="B13" s="606"/>
      <c r="C13" s="324"/>
      <c r="D13" s="324"/>
      <c r="E13" s="324"/>
      <c r="F13" s="73"/>
      <c r="G13" s="350"/>
      <c r="H13" s="353"/>
      <c r="I13" s="350"/>
      <c r="J13" s="353"/>
      <c r="K13" s="350"/>
      <c r="L13" s="353"/>
      <c r="M13" s="350"/>
      <c r="N13" s="353"/>
      <c r="O13" s="397">
        <f t="shared" si="0"/>
        <v>0</v>
      </c>
      <c r="P13" s="398">
        <f t="shared" si="1"/>
        <v>0</v>
      </c>
      <c r="Q13" s="347"/>
      <c r="R13" s="347"/>
      <c r="S13" s="250"/>
      <c r="T13" s="250"/>
      <c r="U13" s="250"/>
    </row>
    <row r="14" spans="1:21" ht="15.75" x14ac:dyDescent="0.25">
      <c r="A14" s="606"/>
      <c r="B14" s="606" t="s">
        <v>113</v>
      </c>
      <c r="C14" s="324"/>
      <c r="D14" s="324"/>
      <c r="E14" s="324"/>
      <c r="F14" s="73"/>
      <c r="G14" s="350"/>
      <c r="H14" s="353"/>
      <c r="I14" s="350"/>
      <c r="J14" s="353"/>
      <c r="K14" s="350"/>
      <c r="L14" s="353"/>
      <c r="M14" s="350"/>
      <c r="N14" s="353"/>
      <c r="O14" s="397">
        <f t="shared" si="0"/>
        <v>0</v>
      </c>
      <c r="P14" s="398">
        <f t="shared" si="1"/>
        <v>0</v>
      </c>
      <c r="Q14" s="347"/>
      <c r="R14" s="347"/>
      <c r="S14" s="250"/>
      <c r="T14" s="250"/>
      <c r="U14" s="250"/>
    </row>
    <row r="15" spans="1:21" ht="15.75" x14ac:dyDescent="0.25">
      <c r="A15" s="606"/>
      <c r="B15" s="606"/>
      <c r="C15" s="324"/>
      <c r="D15" s="324"/>
      <c r="E15" s="324"/>
      <c r="F15" s="73"/>
      <c r="G15" s="350"/>
      <c r="H15" s="353"/>
      <c r="I15" s="350"/>
      <c r="J15" s="353"/>
      <c r="K15" s="350"/>
      <c r="L15" s="353"/>
      <c r="M15" s="350"/>
      <c r="N15" s="353"/>
      <c r="O15" s="397">
        <f t="shared" si="0"/>
        <v>0</v>
      </c>
      <c r="P15" s="398">
        <f t="shared" si="1"/>
        <v>0</v>
      </c>
      <c r="Q15" s="347"/>
      <c r="R15" s="347"/>
      <c r="S15" s="250"/>
      <c r="T15" s="250"/>
      <c r="U15" s="250"/>
    </row>
    <row r="16" spans="1:21" ht="15.75" x14ac:dyDescent="0.25">
      <c r="A16" s="606"/>
      <c r="B16" s="606"/>
      <c r="C16" s="324"/>
      <c r="D16" s="324"/>
      <c r="E16" s="324"/>
      <c r="F16" s="73"/>
      <c r="G16" s="350"/>
      <c r="H16" s="353"/>
      <c r="I16" s="350"/>
      <c r="J16" s="353"/>
      <c r="K16" s="350"/>
      <c r="L16" s="353"/>
      <c r="M16" s="350"/>
      <c r="N16" s="353"/>
      <c r="O16" s="397">
        <f t="shared" si="0"/>
        <v>0</v>
      </c>
      <c r="P16" s="398">
        <f t="shared" si="1"/>
        <v>0</v>
      </c>
      <c r="Q16" s="347"/>
      <c r="R16" s="347"/>
      <c r="S16" s="250"/>
      <c r="T16" s="250"/>
      <c r="U16" s="250"/>
    </row>
    <row r="17" spans="1:21" ht="15.75" x14ac:dyDescent="0.25">
      <c r="A17" s="606"/>
      <c r="B17" s="606"/>
      <c r="C17" s="324"/>
      <c r="D17" s="324"/>
      <c r="E17" s="324"/>
      <c r="F17" s="73"/>
      <c r="G17" s="350"/>
      <c r="H17" s="353"/>
      <c r="I17" s="350"/>
      <c r="J17" s="353"/>
      <c r="K17" s="350"/>
      <c r="L17" s="353"/>
      <c r="M17" s="350"/>
      <c r="N17" s="353"/>
      <c r="O17" s="397">
        <f t="shared" si="0"/>
        <v>0</v>
      </c>
      <c r="P17" s="398">
        <f t="shared" si="1"/>
        <v>0</v>
      </c>
      <c r="Q17" s="347"/>
      <c r="R17" s="347"/>
      <c r="S17" s="250"/>
      <c r="T17" s="250"/>
      <c r="U17" s="250"/>
    </row>
    <row r="18" spans="1:21" ht="15.75" x14ac:dyDescent="0.25">
      <c r="A18" s="606"/>
      <c r="B18" s="606"/>
      <c r="C18" s="324"/>
      <c r="D18" s="324"/>
      <c r="E18" s="324"/>
      <c r="F18" s="73"/>
      <c r="G18" s="350"/>
      <c r="H18" s="353"/>
      <c r="I18" s="350"/>
      <c r="J18" s="353"/>
      <c r="K18" s="350"/>
      <c r="L18" s="353"/>
      <c r="M18" s="350"/>
      <c r="N18" s="353"/>
      <c r="O18" s="397">
        <f t="shared" si="0"/>
        <v>0</v>
      </c>
      <c r="P18" s="398">
        <f t="shared" si="1"/>
        <v>0</v>
      </c>
      <c r="Q18" s="347"/>
      <c r="R18" s="347"/>
      <c r="S18" s="250"/>
      <c r="T18" s="250"/>
      <c r="U18" s="250"/>
    </row>
    <row r="19" spans="1:21" ht="15.75" x14ac:dyDescent="0.25">
      <c r="A19" s="606"/>
      <c r="B19" s="606"/>
      <c r="C19" s="324"/>
      <c r="D19" s="324"/>
      <c r="E19" s="324"/>
      <c r="F19" s="73"/>
      <c r="G19" s="350"/>
      <c r="H19" s="353"/>
      <c r="I19" s="350"/>
      <c r="J19" s="353"/>
      <c r="K19" s="350"/>
      <c r="L19" s="353"/>
      <c r="M19" s="350"/>
      <c r="N19" s="353"/>
      <c r="O19" s="397">
        <f t="shared" si="0"/>
        <v>0</v>
      </c>
      <c r="P19" s="398">
        <f t="shared" si="1"/>
        <v>0</v>
      </c>
      <c r="Q19" s="347"/>
      <c r="R19" s="347"/>
      <c r="S19" s="250"/>
      <c r="T19" s="250"/>
      <c r="U19" s="250"/>
    </row>
    <row r="20" spans="1:21" ht="15.75" x14ac:dyDescent="0.25">
      <c r="A20" s="606"/>
      <c r="B20" s="606" t="s">
        <v>1401</v>
      </c>
      <c r="C20" s="324"/>
      <c r="D20" s="324"/>
      <c r="E20" s="324"/>
      <c r="F20" s="73"/>
      <c r="G20" s="350"/>
      <c r="H20" s="353"/>
      <c r="I20" s="350"/>
      <c r="J20" s="353"/>
      <c r="K20" s="350"/>
      <c r="L20" s="353"/>
      <c r="M20" s="350"/>
      <c r="N20" s="353"/>
      <c r="O20" s="397">
        <f t="shared" si="0"/>
        <v>0</v>
      </c>
      <c r="P20" s="398">
        <f t="shared" si="1"/>
        <v>0</v>
      </c>
      <c r="Q20" s="347"/>
      <c r="R20" s="347"/>
      <c r="S20" s="250"/>
      <c r="T20" s="250"/>
      <c r="U20" s="250"/>
    </row>
    <row r="21" spans="1:21" ht="15.75" x14ac:dyDescent="0.25">
      <c r="A21" s="606"/>
      <c r="B21" s="606"/>
      <c r="C21" s="324"/>
      <c r="D21" s="324"/>
      <c r="E21" s="324"/>
      <c r="F21" s="73"/>
      <c r="G21" s="350"/>
      <c r="H21" s="353"/>
      <c r="I21" s="350"/>
      <c r="J21" s="353"/>
      <c r="K21" s="350"/>
      <c r="L21" s="353"/>
      <c r="M21" s="350"/>
      <c r="N21" s="353"/>
      <c r="O21" s="397">
        <f t="shared" si="0"/>
        <v>0</v>
      </c>
      <c r="P21" s="398">
        <f t="shared" si="1"/>
        <v>0</v>
      </c>
      <c r="Q21" s="347"/>
      <c r="R21" s="347"/>
      <c r="S21" s="250"/>
      <c r="T21" s="250"/>
      <c r="U21" s="250"/>
    </row>
    <row r="22" spans="1:21" ht="15.75" x14ac:dyDescent="0.25">
      <c r="A22" s="606"/>
      <c r="B22" s="606"/>
      <c r="C22" s="324"/>
      <c r="D22" s="324"/>
      <c r="E22" s="324"/>
      <c r="F22" s="73"/>
      <c r="G22" s="350"/>
      <c r="H22" s="353"/>
      <c r="I22" s="350"/>
      <c r="J22" s="353"/>
      <c r="K22" s="350"/>
      <c r="L22" s="353"/>
      <c r="M22" s="350"/>
      <c r="N22" s="353"/>
      <c r="O22" s="397">
        <f t="shared" si="0"/>
        <v>0</v>
      </c>
      <c r="P22" s="398">
        <f t="shared" si="1"/>
        <v>0</v>
      </c>
      <c r="Q22" s="347"/>
      <c r="R22" s="347"/>
      <c r="S22" s="250"/>
      <c r="T22" s="250"/>
      <c r="U22" s="250"/>
    </row>
    <row r="23" spans="1:21" ht="15.75" x14ac:dyDescent="0.25">
      <c r="A23" s="606"/>
      <c r="B23" s="606"/>
      <c r="C23" s="324"/>
      <c r="D23" s="324"/>
      <c r="E23" s="324"/>
      <c r="F23" s="73"/>
      <c r="G23" s="350"/>
      <c r="H23" s="353"/>
      <c r="I23" s="350"/>
      <c r="J23" s="353"/>
      <c r="K23" s="350"/>
      <c r="L23" s="353"/>
      <c r="M23" s="350"/>
      <c r="N23" s="353"/>
      <c r="O23" s="397">
        <f t="shared" si="0"/>
        <v>0</v>
      </c>
      <c r="P23" s="398">
        <f t="shared" si="1"/>
        <v>0</v>
      </c>
      <c r="Q23" s="347"/>
      <c r="R23" s="347"/>
      <c r="S23" s="250"/>
      <c r="T23" s="250"/>
      <c r="U23" s="250"/>
    </row>
    <row r="24" spans="1:21" ht="15.75" x14ac:dyDescent="0.25">
      <c r="A24" s="606"/>
      <c r="B24" s="606"/>
      <c r="C24" s="74"/>
      <c r="D24" s="324"/>
      <c r="E24" s="324"/>
      <c r="F24" s="73"/>
      <c r="G24" s="350"/>
      <c r="H24" s="353"/>
      <c r="I24" s="350"/>
      <c r="J24" s="353"/>
      <c r="K24" s="350"/>
      <c r="L24" s="353"/>
      <c r="M24" s="350"/>
      <c r="N24" s="353"/>
      <c r="O24" s="397">
        <f t="shared" si="0"/>
        <v>0</v>
      </c>
      <c r="P24" s="398">
        <f t="shared" si="1"/>
        <v>0</v>
      </c>
      <c r="Q24" s="347"/>
      <c r="R24" s="347"/>
      <c r="S24" s="250"/>
      <c r="T24" s="250"/>
      <c r="U24" s="250"/>
    </row>
    <row r="25" spans="1:21" ht="15.75" x14ac:dyDescent="0.25">
      <c r="A25" s="606"/>
      <c r="B25" s="606"/>
      <c r="C25" s="74"/>
      <c r="D25" s="324"/>
      <c r="E25" s="324"/>
      <c r="F25" s="73"/>
      <c r="G25" s="350"/>
      <c r="H25" s="353"/>
      <c r="I25" s="350"/>
      <c r="J25" s="353"/>
      <c r="K25" s="350"/>
      <c r="L25" s="353"/>
      <c r="M25" s="350"/>
      <c r="N25" s="353"/>
      <c r="O25" s="397">
        <f t="shared" si="0"/>
        <v>0</v>
      </c>
      <c r="P25" s="398">
        <f t="shared" si="1"/>
        <v>0</v>
      </c>
      <c r="Q25" s="347"/>
      <c r="R25" s="347"/>
      <c r="S25" s="250"/>
      <c r="T25" s="250"/>
      <c r="U25" s="250"/>
    </row>
    <row r="26" spans="1:21" ht="15.75" x14ac:dyDescent="0.25">
      <c r="A26" s="606"/>
      <c r="B26" s="606"/>
      <c r="C26" s="324"/>
      <c r="D26" s="324"/>
      <c r="E26" s="324"/>
      <c r="F26" s="73"/>
      <c r="G26" s="350"/>
      <c r="H26" s="353"/>
      <c r="I26" s="350"/>
      <c r="J26" s="353"/>
      <c r="K26" s="350"/>
      <c r="L26" s="353"/>
      <c r="M26" s="350"/>
      <c r="N26" s="353"/>
      <c r="O26" s="397">
        <f t="shared" si="0"/>
        <v>0</v>
      </c>
      <c r="P26" s="398">
        <f t="shared" si="1"/>
        <v>0</v>
      </c>
      <c r="Q26" s="347"/>
      <c r="R26" s="347"/>
      <c r="S26" s="250"/>
      <c r="T26" s="250"/>
      <c r="U26" s="250"/>
    </row>
    <row r="27" spans="1:21" s="286" customFormat="1" ht="15.75" x14ac:dyDescent="0.2">
      <c r="A27" s="297"/>
      <c r="B27" s="298"/>
      <c r="C27" s="297" t="s">
        <v>114</v>
      </c>
      <c r="D27" s="298"/>
      <c r="E27" s="298"/>
      <c r="F27" s="299"/>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480</v>
      </c>
      <c r="I1" s="284"/>
      <c r="J1" s="284"/>
      <c r="K1" s="284"/>
      <c r="L1" s="284"/>
      <c r="M1" s="284"/>
      <c r="N1" s="284"/>
      <c r="O1" s="284"/>
      <c r="P1" s="284"/>
      <c r="Q1" s="284"/>
      <c r="R1" s="284"/>
      <c r="S1" s="284"/>
      <c r="T1" s="284"/>
      <c r="U1" s="284"/>
    </row>
    <row r="2" spans="1:21" x14ac:dyDescent="0.25">
      <c r="A2" s="270" t="s">
        <v>1341</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66" t="s">
        <v>97</v>
      </c>
      <c r="B3" s="568" t="s">
        <v>111</v>
      </c>
      <c r="C3" s="578" t="s">
        <v>86</v>
      </c>
      <c r="D3" s="578" t="s">
        <v>87</v>
      </c>
      <c r="E3" s="578" t="s">
        <v>392</v>
      </c>
      <c r="F3" s="578" t="s">
        <v>88</v>
      </c>
      <c r="G3" s="581" t="s">
        <v>100</v>
      </c>
      <c r="H3" s="583"/>
      <c r="I3" s="583"/>
      <c r="J3" s="583"/>
      <c r="K3" s="583"/>
      <c r="L3" s="583"/>
      <c r="M3" s="583"/>
      <c r="N3" s="582"/>
      <c r="O3" s="587" t="s">
        <v>101</v>
      </c>
      <c r="P3" s="588"/>
      <c r="Q3" s="568" t="s">
        <v>102</v>
      </c>
      <c r="R3" s="568" t="s">
        <v>103</v>
      </c>
      <c r="S3" s="568" t="s">
        <v>110</v>
      </c>
      <c r="T3" s="568" t="s">
        <v>109</v>
      </c>
      <c r="U3" s="584" t="s">
        <v>89</v>
      </c>
    </row>
    <row r="4" spans="1:21" ht="15" customHeight="1" x14ac:dyDescent="0.25">
      <c r="A4" s="566"/>
      <c r="B4" s="566"/>
      <c r="C4" s="579"/>
      <c r="D4" s="579"/>
      <c r="E4" s="579"/>
      <c r="F4" s="579"/>
      <c r="G4" s="581" t="s">
        <v>104</v>
      </c>
      <c r="H4" s="582"/>
      <c r="I4" s="581" t="s">
        <v>105</v>
      </c>
      <c r="J4" s="582"/>
      <c r="K4" s="581" t="s">
        <v>106</v>
      </c>
      <c r="L4" s="582"/>
      <c r="M4" s="581" t="s">
        <v>107</v>
      </c>
      <c r="N4" s="582"/>
      <c r="O4" s="589"/>
      <c r="P4" s="590"/>
      <c r="Q4" s="566"/>
      <c r="R4" s="566"/>
      <c r="S4" s="566"/>
      <c r="T4" s="566"/>
      <c r="U4" s="585"/>
    </row>
    <row r="5" spans="1:21" ht="25.5" x14ac:dyDescent="0.25">
      <c r="A5" s="567"/>
      <c r="B5" s="567"/>
      <c r="C5" s="580"/>
      <c r="D5" s="580"/>
      <c r="E5" s="580"/>
      <c r="F5" s="580"/>
      <c r="G5" s="441" t="s">
        <v>108</v>
      </c>
      <c r="H5" s="441" t="s">
        <v>12</v>
      </c>
      <c r="I5" s="441" t="s">
        <v>108</v>
      </c>
      <c r="J5" s="441" t="s">
        <v>12</v>
      </c>
      <c r="K5" s="441" t="s">
        <v>108</v>
      </c>
      <c r="L5" s="441" t="s">
        <v>12</v>
      </c>
      <c r="M5" s="441" t="s">
        <v>108</v>
      </c>
      <c r="N5" s="441" t="s">
        <v>12</v>
      </c>
      <c r="O5" s="441" t="s">
        <v>108</v>
      </c>
      <c r="P5" s="441" t="s">
        <v>12</v>
      </c>
      <c r="Q5" s="567"/>
      <c r="R5" s="567"/>
      <c r="S5" s="567"/>
      <c r="T5" s="567"/>
      <c r="U5" s="586"/>
    </row>
    <row r="6" spans="1:21" s="364" customFormat="1" ht="15.75" x14ac:dyDescent="0.25">
      <c r="A6" s="442"/>
      <c r="B6" s="443"/>
      <c r="C6" s="444"/>
      <c r="D6" s="444"/>
      <c r="E6" s="445"/>
      <c r="F6" s="444"/>
      <c r="G6" s="446"/>
      <c r="H6" s="446"/>
      <c r="I6" s="446"/>
      <c r="J6" s="446"/>
      <c r="K6" s="446"/>
      <c r="L6" s="446"/>
      <c r="M6" s="446"/>
      <c r="N6" s="446"/>
      <c r="O6" s="446"/>
      <c r="P6" s="446"/>
      <c r="Q6" s="447"/>
      <c r="R6" s="447"/>
      <c r="S6" s="447"/>
      <c r="T6" s="447"/>
      <c r="U6" s="448"/>
    </row>
    <row r="7" spans="1:21" ht="15.75" x14ac:dyDescent="0.25">
      <c r="A7" s="594" t="s">
        <v>1441</v>
      </c>
      <c r="B7" s="591" t="s">
        <v>1342</v>
      </c>
      <c r="C7" s="74"/>
      <c r="D7" s="324"/>
      <c r="E7" s="324"/>
      <c r="F7" s="278"/>
      <c r="G7" s="354"/>
      <c r="H7" s="355"/>
      <c r="I7" s="354"/>
      <c r="J7" s="355"/>
      <c r="K7" s="354"/>
      <c r="L7" s="355"/>
      <c r="M7" s="354"/>
      <c r="N7" s="355"/>
      <c r="O7" s="399">
        <f>G7+I7+K7+M7</f>
        <v>0</v>
      </c>
      <c r="P7" s="400">
        <f>H7+J7+L7+N7</f>
        <v>0</v>
      </c>
      <c r="Q7" s="324"/>
      <c r="R7" s="324"/>
      <c r="S7" s="324"/>
      <c r="T7" s="324"/>
      <c r="U7" s="324"/>
    </row>
    <row r="8" spans="1:21" s="364" customFormat="1" ht="15.75" x14ac:dyDescent="0.25">
      <c r="A8" s="594"/>
      <c r="B8" s="592"/>
      <c r="C8" s="74"/>
      <c r="D8" s="324"/>
      <c r="E8" s="324"/>
      <c r="F8" s="278"/>
      <c r="G8" s="354"/>
      <c r="H8" s="355"/>
      <c r="I8" s="354"/>
      <c r="J8" s="355"/>
      <c r="K8" s="354"/>
      <c r="L8" s="355"/>
      <c r="M8" s="354"/>
      <c r="N8" s="355"/>
      <c r="O8" s="399">
        <f t="shared" ref="O8:O33" si="0">G8+I8+K8+M8</f>
        <v>0</v>
      </c>
      <c r="P8" s="400">
        <f t="shared" ref="P8:P33" si="1">H8+J8+L8+N8</f>
        <v>0</v>
      </c>
      <c r="Q8" s="324"/>
      <c r="R8" s="324"/>
      <c r="S8" s="324"/>
      <c r="T8" s="324"/>
      <c r="U8" s="324"/>
    </row>
    <row r="9" spans="1:21" s="364" customFormat="1" ht="15.75" x14ac:dyDescent="0.25">
      <c r="A9" s="594"/>
      <c r="B9" s="592"/>
      <c r="C9" s="74"/>
      <c r="D9" s="324"/>
      <c r="E9" s="324"/>
      <c r="F9" s="278"/>
      <c r="G9" s="354"/>
      <c r="H9" s="355"/>
      <c r="I9" s="354"/>
      <c r="J9" s="355"/>
      <c r="K9" s="354"/>
      <c r="L9" s="355"/>
      <c r="M9" s="354"/>
      <c r="N9" s="355"/>
      <c r="O9" s="399">
        <f t="shared" si="0"/>
        <v>0</v>
      </c>
      <c r="P9" s="400">
        <f t="shared" si="1"/>
        <v>0</v>
      </c>
      <c r="Q9" s="324"/>
      <c r="R9" s="324"/>
      <c r="S9" s="324"/>
      <c r="T9" s="324"/>
      <c r="U9" s="324"/>
    </row>
    <row r="10" spans="1:21" ht="15.75" x14ac:dyDescent="0.25">
      <c r="A10" s="594"/>
      <c r="B10" s="592"/>
      <c r="C10" s="74"/>
      <c r="D10" s="324"/>
      <c r="E10" s="324"/>
      <c r="F10" s="278"/>
      <c r="G10" s="354"/>
      <c r="H10" s="355"/>
      <c r="I10" s="354"/>
      <c r="J10" s="355"/>
      <c r="K10" s="354"/>
      <c r="L10" s="355"/>
      <c r="M10" s="354"/>
      <c r="N10" s="355"/>
      <c r="O10" s="399">
        <f t="shared" si="0"/>
        <v>0</v>
      </c>
      <c r="P10" s="400">
        <f t="shared" si="1"/>
        <v>0</v>
      </c>
      <c r="Q10" s="324"/>
      <c r="R10" s="324"/>
      <c r="S10" s="324"/>
      <c r="T10" s="324"/>
      <c r="U10" s="324"/>
    </row>
    <row r="11" spans="1:21" ht="15.75" x14ac:dyDescent="0.25">
      <c r="A11" s="594"/>
      <c r="B11" s="592"/>
      <c r="C11" s="74"/>
      <c r="D11" s="324"/>
      <c r="E11" s="324"/>
      <c r="F11" s="278"/>
      <c r="G11" s="354"/>
      <c r="H11" s="355"/>
      <c r="I11" s="354"/>
      <c r="J11" s="355"/>
      <c r="K11" s="354"/>
      <c r="L11" s="355"/>
      <c r="M11" s="354"/>
      <c r="N11" s="355"/>
      <c r="O11" s="399">
        <f t="shared" si="0"/>
        <v>0</v>
      </c>
      <c r="P11" s="400">
        <f t="shared" si="1"/>
        <v>0</v>
      </c>
      <c r="Q11" s="324"/>
      <c r="R11" s="324"/>
      <c r="S11" s="324"/>
      <c r="T11" s="324"/>
      <c r="U11" s="324"/>
    </row>
    <row r="12" spans="1:21" ht="15.75" x14ac:dyDescent="0.25">
      <c r="A12" s="594"/>
      <c r="B12" s="593"/>
      <c r="C12" s="74"/>
      <c r="D12" s="324"/>
      <c r="E12" s="324"/>
      <c r="F12" s="278"/>
      <c r="G12" s="354"/>
      <c r="H12" s="355"/>
      <c r="I12" s="354"/>
      <c r="J12" s="355"/>
      <c r="K12" s="354"/>
      <c r="L12" s="355"/>
      <c r="M12" s="354"/>
      <c r="N12" s="355"/>
      <c r="O12" s="399">
        <f t="shared" si="0"/>
        <v>0</v>
      </c>
      <c r="P12" s="400">
        <f t="shared" si="1"/>
        <v>0</v>
      </c>
      <c r="Q12" s="324"/>
      <c r="R12" s="324"/>
      <c r="S12" s="324"/>
      <c r="T12" s="324"/>
      <c r="U12" s="324"/>
    </row>
    <row r="13" spans="1:21" ht="15.75" x14ac:dyDescent="0.25">
      <c r="A13" s="592" t="s">
        <v>1442</v>
      </c>
      <c r="B13" s="591" t="s">
        <v>1443</v>
      </c>
      <c r="C13" s="74"/>
      <c r="D13" s="308"/>
      <c r="E13" s="308"/>
      <c r="F13" s="308"/>
      <c r="G13" s="354"/>
      <c r="H13" s="355"/>
      <c r="I13" s="354"/>
      <c r="J13" s="355"/>
      <c r="K13" s="354"/>
      <c r="L13" s="355"/>
      <c r="M13" s="354"/>
      <c r="N13" s="355"/>
      <c r="O13" s="399">
        <f t="shared" si="0"/>
        <v>0</v>
      </c>
      <c r="P13" s="400">
        <f t="shared" si="1"/>
        <v>0</v>
      </c>
      <c r="Q13" s="324"/>
      <c r="R13" s="324"/>
      <c r="S13" s="324"/>
      <c r="T13" s="324"/>
      <c r="U13" s="324"/>
    </row>
    <row r="14" spans="1:21" ht="15.75" x14ac:dyDescent="0.25">
      <c r="A14" s="592"/>
      <c r="B14" s="592"/>
      <c r="C14" s="74"/>
      <c r="D14" s="324"/>
      <c r="E14" s="324"/>
      <c r="F14" s="278"/>
      <c r="G14" s="354"/>
      <c r="H14" s="355"/>
      <c r="I14" s="354"/>
      <c r="J14" s="355"/>
      <c r="K14" s="354"/>
      <c r="L14" s="355"/>
      <c r="M14" s="354"/>
      <c r="N14" s="355"/>
      <c r="O14" s="399">
        <f t="shared" si="0"/>
        <v>0</v>
      </c>
      <c r="P14" s="400">
        <f t="shared" si="1"/>
        <v>0</v>
      </c>
      <c r="Q14" s="324"/>
      <c r="R14" s="324"/>
      <c r="S14" s="324"/>
      <c r="T14" s="324"/>
      <c r="U14" s="324"/>
    </row>
    <row r="15" spans="1:21" ht="15.75" x14ac:dyDescent="0.25">
      <c r="A15" s="592"/>
      <c r="B15" s="592"/>
      <c r="C15" s="74"/>
      <c r="D15" s="324"/>
      <c r="E15" s="324"/>
      <c r="F15" s="278"/>
      <c r="G15" s="354"/>
      <c r="H15" s="355"/>
      <c r="I15" s="354"/>
      <c r="J15" s="355"/>
      <c r="K15" s="354"/>
      <c r="L15" s="355"/>
      <c r="M15" s="354"/>
      <c r="N15" s="355"/>
      <c r="O15" s="399">
        <f t="shared" si="0"/>
        <v>0</v>
      </c>
      <c r="P15" s="400">
        <f t="shared" si="1"/>
        <v>0</v>
      </c>
      <c r="Q15" s="324"/>
      <c r="R15" s="324"/>
      <c r="S15" s="324"/>
      <c r="T15" s="324"/>
      <c r="U15" s="324"/>
    </row>
    <row r="16" spans="1:21" ht="15.75" x14ac:dyDescent="0.25">
      <c r="A16" s="592"/>
      <c r="B16" s="592"/>
      <c r="C16" s="74"/>
      <c r="D16" s="324"/>
      <c r="E16" s="324"/>
      <c r="F16" s="278"/>
      <c r="G16" s="354"/>
      <c r="H16" s="355"/>
      <c r="I16" s="354"/>
      <c r="J16" s="355"/>
      <c r="K16" s="354"/>
      <c r="L16" s="355"/>
      <c r="M16" s="354"/>
      <c r="N16" s="355"/>
      <c r="O16" s="399">
        <f t="shared" si="0"/>
        <v>0</v>
      </c>
      <c r="P16" s="400">
        <f t="shared" si="1"/>
        <v>0</v>
      </c>
      <c r="Q16" s="324"/>
      <c r="R16" s="324"/>
      <c r="S16" s="324"/>
      <c r="T16" s="324"/>
      <c r="U16" s="324"/>
    </row>
    <row r="17" spans="1:21" ht="15.75" x14ac:dyDescent="0.25">
      <c r="A17" s="592"/>
      <c r="B17" s="592"/>
      <c r="C17" s="74"/>
      <c r="D17" s="324"/>
      <c r="E17" s="324"/>
      <c r="F17" s="278"/>
      <c r="G17" s="354"/>
      <c r="H17" s="355"/>
      <c r="I17" s="354"/>
      <c r="J17" s="355"/>
      <c r="K17" s="354"/>
      <c r="L17" s="355"/>
      <c r="M17" s="354"/>
      <c r="N17" s="355"/>
      <c r="O17" s="399">
        <f t="shared" si="0"/>
        <v>0</v>
      </c>
      <c r="P17" s="400">
        <f t="shared" si="1"/>
        <v>0</v>
      </c>
      <c r="Q17" s="324"/>
      <c r="R17" s="324"/>
      <c r="S17" s="324"/>
      <c r="T17" s="324"/>
      <c r="U17" s="324"/>
    </row>
    <row r="18" spans="1:21" ht="15.75" x14ac:dyDescent="0.25">
      <c r="A18" s="592"/>
      <c r="B18" s="592"/>
      <c r="C18" s="74"/>
      <c r="D18" s="324"/>
      <c r="E18" s="324"/>
      <c r="F18" s="278"/>
      <c r="G18" s="354"/>
      <c r="H18" s="355"/>
      <c r="I18" s="354"/>
      <c r="J18" s="355"/>
      <c r="K18" s="354"/>
      <c r="L18" s="355"/>
      <c r="M18" s="354"/>
      <c r="N18" s="355"/>
      <c r="O18" s="399">
        <f t="shared" si="0"/>
        <v>0</v>
      </c>
      <c r="P18" s="400">
        <f t="shared" si="1"/>
        <v>0</v>
      </c>
      <c r="Q18" s="324"/>
      <c r="R18" s="324"/>
      <c r="S18" s="324"/>
      <c r="T18" s="324"/>
      <c r="U18" s="324"/>
    </row>
    <row r="19" spans="1:21" ht="15.75" x14ac:dyDescent="0.25">
      <c r="A19" s="593"/>
      <c r="B19" s="593"/>
      <c r="C19" s="74"/>
      <c r="D19" s="324"/>
      <c r="E19" s="324"/>
      <c r="F19" s="278"/>
      <c r="G19" s="354"/>
      <c r="H19" s="355"/>
      <c r="I19" s="354"/>
      <c r="J19" s="355"/>
      <c r="K19" s="354"/>
      <c r="L19" s="355"/>
      <c r="M19" s="354"/>
      <c r="N19" s="355"/>
      <c r="O19" s="399">
        <f t="shared" si="0"/>
        <v>0</v>
      </c>
      <c r="P19" s="400">
        <f t="shared" si="1"/>
        <v>0</v>
      </c>
      <c r="Q19" s="324"/>
      <c r="R19" s="324"/>
      <c r="S19" s="324"/>
      <c r="T19" s="324"/>
      <c r="U19" s="324"/>
    </row>
    <row r="20" spans="1:21" ht="15.75" x14ac:dyDescent="0.25">
      <c r="A20" s="591" t="s">
        <v>1444</v>
      </c>
      <c r="B20" s="591" t="s">
        <v>1445</v>
      </c>
      <c r="C20" s="74"/>
      <c r="D20" s="324"/>
      <c r="E20" s="324"/>
      <c r="F20" s="278"/>
      <c r="G20" s="354"/>
      <c r="H20" s="355"/>
      <c r="I20" s="354"/>
      <c r="J20" s="355"/>
      <c r="K20" s="354"/>
      <c r="L20" s="355"/>
      <c r="M20" s="354"/>
      <c r="N20" s="355"/>
      <c r="O20" s="399">
        <f t="shared" si="0"/>
        <v>0</v>
      </c>
      <c r="P20" s="400">
        <f t="shared" si="1"/>
        <v>0</v>
      </c>
      <c r="Q20" s="324"/>
      <c r="R20" s="324"/>
      <c r="S20" s="324"/>
      <c r="T20" s="324"/>
      <c r="U20" s="324"/>
    </row>
    <row r="21" spans="1:21" s="364" customFormat="1" ht="15.75" x14ac:dyDescent="0.25">
      <c r="A21" s="592"/>
      <c r="B21" s="592"/>
      <c r="C21" s="74"/>
      <c r="D21" s="324"/>
      <c r="E21" s="324"/>
      <c r="F21" s="278"/>
      <c r="G21" s="354"/>
      <c r="H21" s="355"/>
      <c r="I21" s="354"/>
      <c r="J21" s="355"/>
      <c r="K21" s="354"/>
      <c r="L21" s="355"/>
      <c r="M21" s="354"/>
      <c r="N21" s="355"/>
      <c r="O21" s="399">
        <f t="shared" si="0"/>
        <v>0</v>
      </c>
      <c r="P21" s="400">
        <f t="shared" si="1"/>
        <v>0</v>
      </c>
      <c r="Q21" s="324"/>
      <c r="R21" s="324"/>
      <c r="S21" s="324"/>
      <c r="T21" s="324"/>
      <c r="U21" s="324"/>
    </row>
    <row r="22" spans="1:21" s="364" customFormat="1" ht="15.75" x14ac:dyDescent="0.25">
      <c r="A22" s="592"/>
      <c r="B22" s="592"/>
      <c r="C22" s="74"/>
      <c r="D22" s="324"/>
      <c r="E22" s="324"/>
      <c r="F22" s="278"/>
      <c r="G22" s="354"/>
      <c r="H22" s="355"/>
      <c r="I22" s="354"/>
      <c r="J22" s="355"/>
      <c r="K22" s="354"/>
      <c r="L22" s="355"/>
      <c r="M22" s="354"/>
      <c r="N22" s="355"/>
      <c r="O22" s="399">
        <f t="shared" si="0"/>
        <v>0</v>
      </c>
      <c r="P22" s="400">
        <f t="shared" si="1"/>
        <v>0</v>
      </c>
      <c r="Q22" s="324"/>
      <c r="R22" s="324"/>
      <c r="S22" s="324"/>
      <c r="T22" s="324"/>
      <c r="U22" s="324"/>
    </row>
    <row r="23" spans="1:21" s="364" customFormat="1" ht="15.75" x14ac:dyDescent="0.25">
      <c r="A23" s="592"/>
      <c r="B23" s="592"/>
      <c r="C23" s="74"/>
      <c r="D23" s="324"/>
      <c r="E23" s="324"/>
      <c r="F23" s="278"/>
      <c r="G23" s="354"/>
      <c r="H23" s="355"/>
      <c r="I23" s="354"/>
      <c r="J23" s="355"/>
      <c r="K23" s="354"/>
      <c r="L23" s="355"/>
      <c r="M23" s="354"/>
      <c r="N23" s="355"/>
      <c r="O23" s="399">
        <f t="shared" si="0"/>
        <v>0</v>
      </c>
      <c r="P23" s="400">
        <f t="shared" si="1"/>
        <v>0</v>
      </c>
      <c r="Q23" s="324"/>
      <c r="R23" s="324"/>
      <c r="S23" s="324"/>
      <c r="T23" s="324"/>
      <c r="U23" s="324"/>
    </row>
    <row r="24" spans="1:21" ht="15.75" x14ac:dyDescent="0.25">
      <c r="A24" s="592"/>
      <c r="B24" s="592"/>
      <c r="C24" s="74"/>
      <c r="D24" s="324"/>
      <c r="E24" s="324"/>
      <c r="F24" s="278"/>
      <c r="G24" s="354"/>
      <c r="H24" s="355"/>
      <c r="I24" s="354"/>
      <c r="J24" s="355"/>
      <c r="K24" s="354"/>
      <c r="L24" s="355"/>
      <c r="M24" s="354"/>
      <c r="N24" s="355"/>
      <c r="O24" s="399">
        <f t="shared" si="0"/>
        <v>0</v>
      </c>
      <c r="P24" s="400">
        <f t="shared" si="1"/>
        <v>0</v>
      </c>
      <c r="Q24" s="324"/>
      <c r="R24" s="324"/>
      <c r="S24" s="324"/>
      <c r="T24" s="324"/>
      <c r="U24" s="324"/>
    </row>
    <row r="25" spans="1:21" ht="15.75" x14ac:dyDescent="0.25">
      <c r="A25" s="592"/>
      <c r="B25" s="592"/>
      <c r="C25" s="74"/>
      <c r="D25" s="324"/>
      <c r="E25" s="324"/>
      <c r="F25" s="278"/>
      <c r="G25" s="354"/>
      <c r="H25" s="355"/>
      <c r="I25" s="354"/>
      <c r="J25" s="355"/>
      <c r="K25" s="354"/>
      <c r="L25" s="355"/>
      <c r="M25" s="354"/>
      <c r="N25" s="355"/>
      <c r="O25" s="399">
        <f t="shared" si="0"/>
        <v>0</v>
      </c>
      <c r="P25" s="400">
        <f t="shared" si="1"/>
        <v>0</v>
      </c>
      <c r="Q25" s="324"/>
      <c r="R25" s="324"/>
      <c r="S25" s="324"/>
      <c r="T25" s="324"/>
      <c r="U25" s="324"/>
    </row>
    <row r="26" spans="1:21" ht="15.75" x14ac:dyDescent="0.25">
      <c r="A26" s="593"/>
      <c r="B26" s="593"/>
      <c r="C26" s="74"/>
      <c r="D26" s="324"/>
      <c r="E26" s="324"/>
      <c r="F26" s="278"/>
      <c r="G26" s="354"/>
      <c r="H26" s="355"/>
      <c r="I26" s="354"/>
      <c r="J26" s="355"/>
      <c r="K26" s="354"/>
      <c r="L26" s="355"/>
      <c r="M26" s="354"/>
      <c r="N26" s="355"/>
      <c r="O26" s="399">
        <f t="shared" si="0"/>
        <v>0</v>
      </c>
      <c r="P26" s="400">
        <f t="shared" si="1"/>
        <v>0</v>
      </c>
      <c r="Q26" s="324"/>
      <c r="R26" s="324"/>
      <c r="S26" s="324"/>
      <c r="T26" s="324"/>
      <c r="U26" s="324"/>
    </row>
    <row r="27" spans="1:21" ht="15.75" x14ac:dyDescent="0.25">
      <c r="A27" s="591" t="s">
        <v>1446</v>
      </c>
      <c r="B27" s="591" t="s">
        <v>1447</v>
      </c>
      <c r="C27" s="74"/>
      <c r="D27" s="324"/>
      <c r="E27" s="324"/>
      <c r="F27" s="278"/>
      <c r="G27" s="354"/>
      <c r="H27" s="355"/>
      <c r="I27" s="354"/>
      <c r="J27" s="355"/>
      <c r="K27" s="354"/>
      <c r="L27" s="355"/>
      <c r="M27" s="354"/>
      <c r="N27" s="355"/>
      <c r="O27" s="399">
        <f t="shared" si="0"/>
        <v>0</v>
      </c>
      <c r="P27" s="400">
        <f t="shared" si="1"/>
        <v>0</v>
      </c>
      <c r="Q27" s="324"/>
      <c r="R27" s="324"/>
      <c r="S27" s="324"/>
      <c r="T27" s="324"/>
      <c r="U27" s="324"/>
    </row>
    <row r="28" spans="1:21" s="364" customFormat="1" ht="15.75" x14ac:dyDescent="0.25">
      <c r="A28" s="592"/>
      <c r="B28" s="592"/>
      <c r="C28" s="74"/>
      <c r="D28" s="324"/>
      <c r="E28" s="324"/>
      <c r="F28" s="278"/>
      <c r="G28" s="354"/>
      <c r="H28" s="355"/>
      <c r="I28" s="354"/>
      <c r="J28" s="355"/>
      <c r="K28" s="354"/>
      <c r="L28" s="355"/>
      <c r="M28" s="354"/>
      <c r="N28" s="355"/>
      <c r="O28" s="399">
        <f t="shared" si="0"/>
        <v>0</v>
      </c>
      <c r="P28" s="400">
        <f t="shared" si="1"/>
        <v>0</v>
      </c>
      <c r="Q28" s="324"/>
      <c r="R28" s="324"/>
      <c r="S28" s="324"/>
      <c r="T28" s="324"/>
      <c r="U28" s="324"/>
    </row>
    <row r="29" spans="1:21" s="364" customFormat="1" ht="15.75" x14ac:dyDescent="0.25">
      <c r="A29" s="592"/>
      <c r="B29" s="592"/>
      <c r="C29" s="74"/>
      <c r="D29" s="324"/>
      <c r="E29" s="324"/>
      <c r="F29" s="278"/>
      <c r="G29" s="354"/>
      <c r="H29" s="355"/>
      <c r="I29" s="354"/>
      <c r="J29" s="355"/>
      <c r="K29" s="354"/>
      <c r="L29" s="355"/>
      <c r="M29" s="354"/>
      <c r="N29" s="355"/>
      <c r="O29" s="399">
        <f t="shared" si="0"/>
        <v>0</v>
      </c>
      <c r="P29" s="400">
        <f t="shared" si="1"/>
        <v>0</v>
      </c>
      <c r="Q29" s="324"/>
      <c r="R29" s="324"/>
      <c r="S29" s="324"/>
      <c r="T29" s="324"/>
      <c r="U29" s="324"/>
    </row>
    <row r="30" spans="1:21" s="364" customFormat="1" ht="15.75" x14ac:dyDescent="0.25">
      <c r="A30" s="592"/>
      <c r="B30" s="592"/>
      <c r="C30" s="74"/>
      <c r="D30" s="324"/>
      <c r="E30" s="324"/>
      <c r="F30" s="278"/>
      <c r="G30" s="354"/>
      <c r="H30" s="355"/>
      <c r="I30" s="354"/>
      <c r="J30" s="355"/>
      <c r="K30" s="354"/>
      <c r="L30" s="355"/>
      <c r="M30" s="354"/>
      <c r="N30" s="355"/>
      <c r="O30" s="399">
        <f t="shared" si="0"/>
        <v>0</v>
      </c>
      <c r="P30" s="400">
        <f t="shared" si="1"/>
        <v>0</v>
      </c>
      <c r="Q30" s="324"/>
      <c r="R30" s="324"/>
      <c r="S30" s="324"/>
      <c r="T30" s="324"/>
      <c r="U30" s="324"/>
    </row>
    <row r="31" spans="1:21" ht="15.75" x14ac:dyDescent="0.25">
      <c r="A31" s="592"/>
      <c r="B31" s="592"/>
      <c r="C31" s="74"/>
      <c r="D31" s="324"/>
      <c r="E31" s="324"/>
      <c r="F31" s="278"/>
      <c r="G31" s="354"/>
      <c r="H31" s="355"/>
      <c r="I31" s="354"/>
      <c r="J31" s="355"/>
      <c r="K31" s="354"/>
      <c r="L31" s="355"/>
      <c r="M31" s="354"/>
      <c r="N31" s="355"/>
      <c r="O31" s="399">
        <f t="shared" si="0"/>
        <v>0</v>
      </c>
      <c r="P31" s="400">
        <f t="shared" si="1"/>
        <v>0</v>
      </c>
      <c r="Q31" s="324"/>
      <c r="R31" s="324"/>
      <c r="S31" s="324"/>
      <c r="T31" s="324"/>
      <c r="U31" s="324"/>
    </row>
    <row r="32" spans="1:21" ht="15.75" x14ac:dyDescent="0.25">
      <c r="A32" s="592"/>
      <c r="B32" s="592"/>
      <c r="C32" s="74"/>
      <c r="D32" s="324"/>
      <c r="E32" s="324"/>
      <c r="F32" s="278"/>
      <c r="G32" s="354"/>
      <c r="H32" s="355"/>
      <c r="I32" s="354"/>
      <c r="J32" s="355"/>
      <c r="K32" s="354"/>
      <c r="L32" s="355"/>
      <c r="M32" s="354"/>
      <c r="N32" s="355"/>
      <c r="O32" s="399">
        <f t="shared" si="0"/>
        <v>0</v>
      </c>
      <c r="P32" s="400">
        <f t="shared" si="1"/>
        <v>0</v>
      </c>
      <c r="Q32" s="324"/>
      <c r="R32" s="324"/>
      <c r="S32" s="324"/>
      <c r="T32" s="324"/>
      <c r="U32" s="324"/>
    </row>
    <row r="33" spans="1:21" ht="15.75" x14ac:dyDescent="0.25">
      <c r="A33" s="593"/>
      <c r="B33" s="593"/>
      <c r="C33" s="74"/>
      <c r="D33" s="324"/>
      <c r="E33" s="324"/>
      <c r="F33" s="278"/>
      <c r="G33" s="354"/>
      <c r="H33" s="355"/>
      <c r="I33" s="354"/>
      <c r="J33" s="355"/>
      <c r="K33" s="354"/>
      <c r="L33" s="355"/>
      <c r="M33" s="354"/>
      <c r="N33" s="355"/>
      <c r="O33" s="399">
        <f t="shared" si="0"/>
        <v>0</v>
      </c>
      <c r="P33" s="400">
        <f t="shared" si="1"/>
        <v>0</v>
      </c>
      <c r="Q33" s="324"/>
      <c r="R33" s="324"/>
      <c r="S33" s="324"/>
      <c r="T33" s="324"/>
      <c r="U33" s="324"/>
    </row>
    <row r="34" spans="1:21" ht="15.6" customHeight="1" x14ac:dyDescent="0.25">
      <c r="A34" s="291"/>
      <c r="B34" s="292"/>
      <c r="C34" s="291" t="s">
        <v>118</v>
      </c>
      <c r="D34" s="292"/>
      <c r="E34" s="292"/>
      <c r="F34" s="293"/>
      <c r="G34" s="283">
        <f t="shared" ref="G34:O34" si="2">SUM(G7:H33)</f>
        <v>0</v>
      </c>
      <c r="H34" s="283">
        <f t="shared" si="2"/>
        <v>0</v>
      </c>
      <c r="I34" s="283">
        <f t="shared" si="2"/>
        <v>0</v>
      </c>
      <c r="J34" s="283">
        <f t="shared" si="2"/>
        <v>0</v>
      </c>
      <c r="K34" s="283">
        <f t="shared" si="2"/>
        <v>0</v>
      </c>
      <c r="L34" s="283">
        <f t="shared" si="2"/>
        <v>0</v>
      </c>
      <c r="M34" s="283">
        <f t="shared" si="2"/>
        <v>0</v>
      </c>
      <c r="N34" s="283">
        <f t="shared" si="2"/>
        <v>0</v>
      </c>
      <c r="O34" s="283">
        <f t="shared" si="2"/>
        <v>0</v>
      </c>
      <c r="P34" s="283">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C12" sqref="C1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1405</v>
      </c>
      <c r="J1" s="284"/>
      <c r="K1" s="284"/>
      <c r="L1" s="284"/>
      <c r="M1" s="284"/>
      <c r="N1" s="284"/>
      <c r="O1" s="284"/>
      <c r="P1" s="284"/>
      <c r="Q1" s="284"/>
      <c r="R1" s="284"/>
      <c r="S1" s="284"/>
      <c r="T1" s="284"/>
      <c r="U1" s="284"/>
    </row>
    <row r="2" spans="1:21" ht="18.75" x14ac:dyDescent="0.25">
      <c r="A2" s="270" t="s">
        <v>1348</v>
      </c>
      <c r="B2" s="284"/>
      <c r="C2" s="284"/>
      <c r="D2" s="284"/>
      <c r="E2" s="284"/>
      <c r="F2" s="284"/>
      <c r="G2" s="284"/>
      <c r="J2" s="284"/>
      <c r="K2" s="284"/>
      <c r="L2" s="284"/>
      <c r="M2" s="284"/>
      <c r="N2" s="284"/>
      <c r="O2" s="284"/>
      <c r="P2" s="284"/>
      <c r="Q2" s="284"/>
      <c r="R2" s="284"/>
      <c r="S2" s="284"/>
      <c r="T2" s="284"/>
      <c r="U2" s="284"/>
    </row>
    <row r="3" spans="1:21" x14ac:dyDescent="0.25">
      <c r="A3" s="611" t="s">
        <v>1403</v>
      </c>
      <c r="B3" s="611"/>
      <c r="C3" s="611"/>
      <c r="D3" s="611"/>
      <c r="E3" s="611"/>
      <c r="F3" s="611"/>
      <c r="G3" s="611"/>
      <c r="H3" s="611"/>
      <c r="I3" s="611"/>
      <c r="J3" s="611"/>
      <c r="K3" s="611"/>
      <c r="L3" s="611"/>
      <c r="M3" s="611"/>
      <c r="N3" s="611"/>
      <c r="O3" s="611"/>
      <c r="P3" s="611"/>
      <c r="Q3" s="611"/>
      <c r="R3" s="611"/>
      <c r="S3" s="611"/>
      <c r="T3" s="611"/>
      <c r="U3" s="611"/>
    </row>
    <row r="4" spans="1:21" s="364" customFormat="1" x14ac:dyDescent="0.25">
      <c r="A4" s="378" t="s">
        <v>1402</v>
      </c>
      <c r="B4" s="376"/>
      <c r="C4" s="376"/>
      <c r="D4" s="376"/>
      <c r="E4" s="376"/>
      <c r="F4" s="376"/>
      <c r="G4" s="376"/>
      <c r="H4" s="376"/>
      <c r="I4" s="376"/>
      <c r="J4" s="376"/>
      <c r="K4" s="376"/>
      <c r="L4" s="376"/>
      <c r="M4" s="376"/>
      <c r="N4" s="376"/>
      <c r="O4" s="376"/>
      <c r="P4" s="376"/>
      <c r="Q4" s="376"/>
      <c r="R4" s="376"/>
      <c r="S4" s="376"/>
      <c r="T4" s="376"/>
      <c r="U4" s="376"/>
    </row>
    <row r="5" spans="1:21" x14ac:dyDescent="0.25">
      <c r="A5" s="315" t="s">
        <v>1487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66" t="s">
        <v>97</v>
      </c>
      <c r="B6" s="568" t="s">
        <v>111</v>
      </c>
      <c r="C6" s="578" t="s">
        <v>86</v>
      </c>
      <c r="D6" s="578" t="s">
        <v>87</v>
      </c>
      <c r="E6" s="578" t="s">
        <v>392</v>
      </c>
      <c r="F6" s="578" t="s">
        <v>88</v>
      </c>
      <c r="G6" s="581" t="s">
        <v>100</v>
      </c>
      <c r="H6" s="583"/>
      <c r="I6" s="583"/>
      <c r="J6" s="583"/>
      <c r="K6" s="583"/>
      <c r="L6" s="583"/>
      <c r="M6" s="583"/>
      <c r="N6" s="582"/>
      <c r="O6" s="587" t="s">
        <v>101</v>
      </c>
      <c r="P6" s="588"/>
      <c r="Q6" s="568" t="s">
        <v>102</v>
      </c>
      <c r="R6" s="568" t="s">
        <v>103</v>
      </c>
      <c r="S6" s="568" t="s">
        <v>110</v>
      </c>
      <c r="T6" s="568" t="s">
        <v>109</v>
      </c>
      <c r="U6" s="584" t="s">
        <v>89</v>
      </c>
    </row>
    <row r="7" spans="1:21" ht="15" customHeight="1" x14ac:dyDescent="0.25">
      <c r="A7" s="566"/>
      <c r="B7" s="566"/>
      <c r="C7" s="579"/>
      <c r="D7" s="579"/>
      <c r="E7" s="579"/>
      <c r="F7" s="579"/>
      <c r="G7" s="581" t="s">
        <v>104</v>
      </c>
      <c r="H7" s="582"/>
      <c r="I7" s="581" t="s">
        <v>105</v>
      </c>
      <c r="J7" s="582"/>
      <c r="K7" s="581" t="s">
        <v>106</v>
      </c>
      <c r="L7" s="582"/>
      <c r="M7" s="581" t="s">
        <v>107</v>
      </c>
      <c r="N7" s="582"/>
      <c r="O7" s="589"/>
      <c r="P7" s="590"/>
      <c r="Q7" s="566"/>
      <c r="R7" s="566"/>
      <c r="S7" s="566"/>
      <c r="T7" s="566"/>
      <c r="U7" s="585"/>
    </row>
    <row r="8" spans="1:21" ht="25.5" x14ac:dyDescent="0.25">
      <c r="A8" s="567"/>
      <c r="B8" s="567"/>
      <c r="C8" s="580"/>
      <c r="D8" s="580"/>
      <c r="E8" s="580"/>
      <c r="F8" s="580"/>
      <c r="G8" s="441" t="s">
        <v>108</v>
      </c>
      <c r="H8" s="441" t="s">
        <v>12</v>
      </c>
      <c r="I8" s="441" t="s">
        <v>108</v>
      </c>
      <c r="J8" s="441" t="s">
        <v>12</v>
      </c>
      <c r="K8" s="441" t="s">
        <v>108</v>
      </c>
      <c r="L8" s="441" t="s">
        <v>12</v>
      </c>
      <c r="M8" s="441" t="s">
        <v>108</v>
      </c>
      <c r="N8" s="441" t="s">
        <v>12</v>
      </c>
      <c r="O8" s="441" t="s">
        <v>108</v>
      </c>
      <c r="P8" s="441" t="s">
        <v>12</v>
      </c>
      <c r="Q8" s="567"/>
      <c r="R8" s="567"/>
      <c r="S8" s="567"/>
      <c r="T8" s="567"/>
      <c r="U8" s="586"/>
    </row>
    <row r="9" spans="1:21" s="364" customFormat="1" ht="15.75" x14ac:dyDescent="0.25">
      <c r="A9" s="442"/>
      <c r="B9" s="443"/>
      <c r="C9" s="444"/>
      <c r="D9" s="444"/>
      <c r="E9" s="445"/>
      <c r="F9" s="444"/>
      <c r="G9" s="446"/>
      <c r="H9" s="446"/>
      <c r="I9" s="446"/>
      <c r="J9" s="446"/>
      <c r="K9" s="446"/>
      <c r="L9" s="446"/>
      <c r="M9" s="446"/>
      <c r="N9" s="446"/>
      <c r="O9" s="446"/>
      <c r="P9" s="446"/>
      <c r="Q9" s="447"/>
      <c r="R9" s="447"/>
      <c r="S9" s="447"/>
      <c r="T9" s="447"/>
      <c r="U9" s="448"/>
    </row>
    <row r="10" spans="1:21" ht="15.75" x14ac:dyDescent="0.25">
      <c r="A10" s="608" t="s">
        <v>1403</v>
      </c>
      <c r="B10" s="608" t="s">
        <v>1406</v>
      </c>
      <c r="C10" s="280"/>
      <c r="D10" s="280"/>
      <c r="E10" s="280"/>
      <c r="F10" s="281"/>
      <c r="G10" s="281"/>
      <c r="H10" s="357"/>
      <c r="I10" s="281"/>
      <c r="J10" s="357"/>
      <c r="K10" s="281"/>
      <c r="L10" s="357"/>
      <c r="M10" s="281"/>
      <c r="N10" s="357"/>
      <c r="O10" s="401">
        <f>G10+I10+K10+M10</f>
        <v>0</v>
      </c>
      <c r="P10" s="402">
        <f>H10+J10+L10+N10</f>
        <v>0</v>
      </c>
      <c r="Q10" s="281"/>
      <c r="R10" s="281"/>
      <c r="S10" s="281"/>
      <c r="T10" s="281"/>
      <c r="U10" s="281"/>
    </row>
    <row r="11" spans="1:21" ht="15.75" x14ac:dyDescent="0.25">
      <c r="A11" s="609"/>
      <c r="B11" s="609"/>
      <c r="C11" s="280"/>
      <c r="D11" s="280"/>
      <c r="E11" s="280"/>
      <c r="F11" s="281"/>
      <c r="G11" s="281"/>
      <c r="H11" s="357"/>
      <c r="I11" s="281"/>
      <c r="J11" s="357"/>
      <c r="K11" s="281"/>
      <c r="L11" s="357"/>
      <c r="M11" s="281"/>
      <c r="N11" s="357"/>
      <c r="O11" s="401">
        <f t="shared" ref="O11:O35" si="0">G11+I11+K11+M11</f>
        <v>0</v>
      </c>
      <c r="P11" s="402">
        <f t="shared" ref="P11:P35" si="1">H11+J11+L11+N11</f>
        <v>0</v>
      </c>
      <c r="Q11" s="281"/>
      <c r="R11" s="281"/>
      <c r="S11" s="281"/>
      <c r="T11" s="281"/>
      <c r="U11" s="281"/>
    </row>
    <row r="12" spans="1:21" ht="15.75" x14ac:dyDescent="0.25">
      <c r="A12" s="609"/>
      <c r="B12" s="609"/>
      <c r="C12" s="280"/>
      <c r="D12" s="280"/>
      <c r="E12" s="280"/>
      <c r="F12" s="281"/>
      <c r="G12" s="281"/>
      <c r="H12" s="357"/>
      <c r="I12" s="281"/>
      <c r="J12" s="357"/>
      <c r="K12" s="281"/>
      <c r="L12" s="357"/>
      <c r="M12" s="281"/>
      <c r="N12" s="357"/>
      <c r="O12" s="401">
        <f t="shared" si="0"/>
        <v>0</v>
      </c>
      <c r="P12" s="402">
        <f t="shared" si="1"/>
        <v>0</v>
      </c>
      <c r="Q12" s="281"/>
      <c r="R12" s="281"/>
      <c r="S12" s="281"/>
      <c r="T12" s="281"/>
      <c r="U12" s="281"/>
    </row>
    <row r="13" spans="1:21" ht="15.75" x14ac:dyDescent="0.25">
      <c r="A13" s="609"/>
      <c r="B13" s="609"/>
      <c r="C13" s="280"/>
      <c r="D13" s="280"/>
      <c r="E13" s="280"/>
      <c r="F13" s="281"/>
      <c r="G13" s="281"/>
      <c r="H13" s="357"/>
      <c r="I13" s="281"/>
      <c r="J13" s="357"/>
      <c r="K13" s="281"/>
      <c r="L13" s="357"/>
      <c r="M13" s="281"/>
      <c r="N13" s="357"/>
      <c r="O13" s="401">
        <f t="shared" si="0"/>
        <v>0</v>
      </c>
      <c r="P13" s="402">
        <f t="shared" si="1"/>
        <v>0</v>
      </c>
      <c r="Q13" s="281"/>
      <c r="R13" s="281"/>
      <c r="S13" s="281"/>
      <c r="T13" s="281"/>
      <c r="U13" s="281"/>
    </row>
    <row r="14" spans="1:21" ht="15.75" x14ac:dyDescent="0.25">
      <c r="A14" s="609"/>
      <c r="B14" s="609"/>
      <c r="C14" s="280"/>
      <c r="D14" s="280"/>
      <c r="E14" s="280"/>
      <c r="F14" s="281"/>
      <c r="G14" s="281"/>
      <c r="H14" s="357"/>
      <c r="I14" s="281"/>
      <c r="J14" s="357"/>
      <c r="K14" s="281"/>
      <c r="L14" s="357"/>
      <c r="M14" s="281"/>
      <c r="N14" s="357"/>
      <c r="O14" s="401">
        <f t="shared" si="0"/>
        <v>0</v>
      </c>
      <c r="P14" s="402">
        <f t="shared" si="1"/>
        <v>0</v>
      </c>
      <c r="Q14" s="281"/>
      <c r="R14" s="281"/>
      <c r="S14" s="281"/>
      <c r="T14" s="281"/>
      <c r="U14" s="281"/>
    </row>
    <row r="15" spans="1:21" ht="15.75" x14ac:dyDescent="0.25">
      <c r="A15" s="610"/>
      <c r="B15" s="610"/>
      <c r="C15" s="280"/>
      <c r="D15" s="280"/>
      <c r="E15" s="280"/>
      <c r="F15" s="281"/>
      <c r="G15" s="281"/>
      <c r="H15" s="357"/>
      <c r="I15" s="281"/>
      <c r="J15" s="357"/>
      <c r="K15" s="281"/>
      <c r="L15" s="357"/>
      <c r="M15" s="281"/>
      <c r="N15" s="357"/>
      <c r="O15" s="401">
        <f t="shared" si="0"/>
        <v>0</v>
      </c>
      <c r="P15" s="402">
        <f t="shared" si="1"/>
        <v>0</v>
      </c>
      <c r="Q15" s="281"/>
      <c r="R15" s="281"/>
      <c r="S15" s="281"/>
      <c r="T15" s="281"/>
      <c r="U15" s="358"/>
    </row>
    <row r="16" spans="1:21" ht="15.75" customHeight="1" x14ac:dyDescent="0.25">
      <c r="A16" s="608" t="s">
        <v>1402</v>
      </c>
      <c r="B16" s="608" t="s">
        <v>1407</v>
      </c>
      <c r="C16" s="280"/>
      <c r="D16" s="280"/>
      <c r="E16" s="280"/>
      <c r="F16" s="281"/>
      <c r="G16" s="281"/>
      <c r="H16" s="357"/>
      <c r="I16" s="281"/>
      <c r="J16" s="357"/>
      <c r="K16" s="359"/>
      <c r="L16" s="357"/>
      <c r="M16" s="281"/>
      <c r="N16" s="357"/>
      <c r="O16" s="401">
        <f t="shared" si="0"/>
        <v>0</v>
      </c>
      <c r="P16" s="402">
        <f t="shared" si="1"/>
        <v>0</v>
      </c>
      <c r="Q16" s="281"/>
      <c r="R16" s="281"/>
      <c r="S16" s="281"/>
      <c r="T16" s="281"/>
      <c r="U16" s="281"/>
    </row>
    <row r="17" spans="1:21" ht="15.75" x14ac:dyDescent="0.25">
      <c r="A17" s="609"/>
      <c r="B17" s="609"/>
      <c r="C17" s="280"/>
      <c r="D17" s="280"/>
      <c r="E17" s="280"/>
      <c r="F17" s="281"/>
      <c r="G17" s="281"/>
      <c r="H17" s="357"/>
      <c r="I17" s="281"/>
      <c r="J17" s="357"/>
      <c r="K17" s="359"/>
      <c r="L17" s="357"/>
      <c r="M17" s="281"/>
      <c r="N17" s="357"/>
      <c r="O17" s="401">
        <f t="shared" si="0"/>
        <v>0</v>
      </c>
      <c r="P17" s="402">
        <f t="shared" si="1"/>
        <v>0</v>
      </c>
      <c r="Q17" s="281"/>
      <c r="R17" s="281"/>
      <c r="S17" s="281"/>
      <c r="T17" s="281"/>
      <c r="U17" s="281"/>
    </row>
    <row r="18" spans="1:21" ht="15.75" x14ac:dyDescent="0.25">
      <c r="A18" s="609"/>
      <c r="B18" s="609"/>
      <c r="C18" s="280"/>
      <c r="D18" s="280"/>
      <c r="E18" s="280"/>
      <c r="F18" s="281"/>
      <c r="G18" s="281"/>
      <c r="H18" s="357"/>
      <c r="I18" s="281"/>
      <c r="J18" s="357"/>
      <c r="K18" s="359"/>
      <c r="L18" s="357"/>
      <c r="M18" s="281"/>
      <c r="N18" s="357"/>
      <c r="O18" s="401">
        <f t="shared" si="0"/>
        <v>0</v>
      </c>
      <c r="P18" s="402">
        <f t="shared" si="1"/>
        <v>0</v>
      </c>
      <c r="Q18" s="281"/>
      <c r="R18" s="281"/>
      <c r="S18" s="281"/>
      <c r="T18" s="281"/>
      <c r="U18" s="281"/>
    </row>
    <row r="19" spans="1:21" ht="15.75" x14ac:dyDescent="0.25">
      <c r="A19" s="609"/>
      <c r="B19" s="609"/>
      <c r="C19" s="280"/>
      <c r="D19" s="280"/>
      <c r="E19" s="280"/>
      <c r="F19" s="281"/>
      <c r="G19" s="281"/>
      <c r="H19" s="357"/>
      <c r="I19" s="281"/>
      <c r="J19" s="357"/>
      <c r="K19" s="359"/>
      <c r="L19" s="357"/>
      <c r="M19" s="281"/>
      <c r="N19" s="357"/>
      <c r="O19" s="401">
        <f t="shared" si="0"/>
        <v>0</v>
      </c>
      <c r="P19" s="402">
        <f t="shared" si="1"/>
        <v>0</v>
      </c>
      <c r="Q19" s="281"/>
      <c r="R19" s="281"/>
      <c r="S19" s="281"/>
      <c r="T19" s="281"/>
      <c r="U19" s="281"/>
    </row>
    <row r="20" spans="1:21" ht="15.75" x14ac:dyDescent="0.25">
      <c r="A20" s="609"/>
      <c r="B20" s="609"/>
      <c r="C20" s="280"/>
      <c r="D20" s="280"/>
      <c r="E20" s="280"/>
      <c r="F20" s="281"/>
      <c r="G20" s="281"/>
      <c r="H20" s="357"/>
      <c r="I20" s="281"/>
      <c r="J20" s="357"/>
      <c r="K20" s="281"/>
      <c r="L20" s="357"/>
      <c r="M20" s="281"/>
      <c r="N20" s="357"/>
      <c r="O20" s="401">
        <f t="shared" si="0"/>
        <v>0</v>
      </c>
      <c r="P20" s="402">
        <f t="shared" si="1"/>
        <v>0</v>
      </c>
      <c r="Q20" s="281"/>
      <c r="R20" s="281"/>
      <c r="S20" s="281"/>
      <c r="T20" s="281"/>
      <c r="U20" s="360"/>
    </row>
    <row r="21" spans="1:21" s="364" customFormat="1" ht="15.75" x14ac:dyDescent="0.25">
      <c r="A21" s="609"/>
      <c r="B21" s="609"/>
      <c r="C21" s="377"/>
      <c r="D21" s="377"/>
      <c r="E21" s="377"/>
      <c r="F21" s="281"/>
      <c r="G21" s="281"/>
      <c r="H21" s="357"/>
      <c r="I21" s="281"/>
      <c r="J21" s="357"/>
      <c r="K21" s="281"/>
      <c r="L21" s="357"/>
      <c r="M21" s="281"/>
      <c r="N21" s="357"/>
      <c r="O21" s="401">
        <f t="shared" si="0"/>
        <v>0</v>
      </c>
      <c r="P21" s="402">
        <f t="shared" si="1"/>
        <v>0</v>
      </c>
      <c r="Q21" s="281"/>
      <c r="R21" s="281"/>
      <c r="S21" s="281"/>
      <c r="T21" s="281"/>
      <c r="U21" s="360"/>
    </row>
    <row r="22" spans="1:21" s="364" customFormat="1" ht="15.75" x14ac:dyDescent="0.25">
      <c r="A22" s="609"/>
      <c r="B22" s="609"/>
      <c r="C22" s="377"/>
      <c r="D22" s="377"/>
      <c r="E22" s="377"/>
      <c r="F22" s="281"/>
      <c r="G22" s="281"/>
      <c r="H22" s="357"/>
      <c r="I22" s="281"/>
      <c r="J22" s="357"/>
      <c r="K22" s="281"/>
      <c r="L22" s="357"/>
      <c r="M22" s="281"/>
      <c r="N22" s="357"/>
      <c r="O22" s="401">
        <f t="shared" si="0"/>
        <v>0</v>
      </c>
      <c r="P22" s="402">
        <f t="shared" si="1"/>
        <v>0</v>
      </c>
      <c r="Q22" s="281"/>
      <c r="R22" s="281"/>
      <c r="S22" s="281"/>
      <c r="T22" s="281"/>
      <c r="U22" s="360"/>
    </row>
    <row r="23" spans="1:21" s="364" customFormat="1" ht="15.75" x14ac:dyDescent="0.25">
      <c r="A23" s="609"/>
      <c r="B23" s="609"/>
      <c r="C23" s="377"/>
      <c r="D23" s="377"/>
      <c r="E23" s="377"/>
      <c r="F23" s="281"/>
      <c r="G23" s="281"/>
      <c r="H23" s="357"/>
      <c r="I23" s="281"/>
      <c r="J23" s="357"/>
      <c r="K23" s="281"/>
      <c r="L23" s="357"/>
      <c r="M23" s="281"/>
      <c r="N23" s="357"/>
      <c r="O23" s="401">
        <f t="shared" si="0"/>
        <v>0</v>
      </c>
      <c r="P23" s="402">
        <f t="shared" si="1"/>
        <v>0</v>
      </c>
      <c r="Q23" s="281"/>
      <c r="R23" s="281"/>
      <c r="S23" s="281"/>
      <c r="T23" s="281"/>
      <c r="U23" s="360"/>
    </row>
    <row r="24" spans="1:21" s="364" customFormat="1" ht="15.75" x14ac:dyDescent="0.25">
      <c r="A24" s="609"/>
      <c r="B24" s="609"/>
      <c r="C24" s="377"/>
      <c r="D24" s="377"/>
      <c r="E24" s="377"/>
      <c r="F24" s="281"/>
      <c r="G24" s="281"/>
      <c r="H24" s="357"/>
      <c r="I24" s="281"/>
      <c r="J24" s="357"/>
      <c r="K24" s="281"/>
      <c r="L24" s="357"/>
      <c r="M24" s="281"/>
      <c r="N24" s="357"/>
      <c r="O24" s="401">
        <f t="shared" si="0"/>
        <v>0</v>
      </c>
      <c r="P24" s="402">
        <f t="shared" si="1"/>
        <v>0</v>
      </c>
      <c r="Q24" s="281"/>
      <c r="R24" s="281"/>
      <c r="S24" s="281"/>
      <c r="T24" s="281"/>
      <c r="U24" s="360"/>
    </row>
    <row r="25" spans="1:21" s="364" customFormat="1" ht="15.75" x14ac:dyDescent="0.25">
      <c r="A25" s="607" t="s">
        <v>1487</v>
      </c>
      <c r="B25" s="607" t="s">
        <v>1428</v>
      </c>
      <c r="C25" s="377"/>
      <c r="D25" s="377"/>
      <c r="E25" s="377"/>
      <c r="F25" s="281"/>
      <c r="G25" s="281"/>
      <c r="H25" s="357"/>
      <c r="I25" s="281"/>
      <c r="J25" s="357"/>
      <c r="K25" s="281"/>
      <c r="L25" s="357"/>
      <c r="M25" s="281"/>
      <c r="N25" s="357"/>
      <c r="O25" s="401">
        <f t="shared" si="0"/>
        <v>0</v>
      </c>
      <c r="P25" s="402">
        <f t="shared" si="1"/>
        <v>0</v>
      </c>
      <c r="Q25" s="281"/>
      <c r="R25" s="281"/>
      <c r="S25" s="281"/>
      <c r="T25" s="281"/>
      <c r="U25" s="360"/>
    </row>
    <row r="26" spans="1:21" s="364" customFormat="1" ht="15.75" x14ac:dyDescent="0.25">
      <c r="A26" s="607"/>
      <c r="B26" s="607"/>
      <c r="C26" s="377"/>
      <c r="D26" s="377"/>
      <c r="E26" s="377"/>
      <c r="F26" s="281"/>
      <c r="G26" s="281"/>
      <c r="H26" s="357"/>
      <c r="I26" s="281"/>
      <c r="J26" s="357"/>
      <c r="K26" s="281"/>
      <c r="L26" s="357"/>
      <c r="M26" s="281"/>
      <c r="N26" s="357"/>
      <c r="O26" s="401">
        <f t="shared" si="0"/>
        <v>0</v>
      </c>
      <c r="P26" s="402">
        <f t="shared" si="1"/>
        <v>0</v>
      </c>
      <c r="Q26" s="281"/>
      <c r="R26" s="281"/>
      <c r="S26" s="281"/>
      <c r="T26" s="281"/>
      <c r="U26" s="360"/>
    </row>
    <row r="27" spans="1:21" s="364" customFormat="1" ht="15.75" x14ac:dyDescent="0.25">
      <c r="A27" s="607"/>
      <c r="B27" s="607"/>
      <c r="C27" s="377"/>
      <c r="D27" s="377"/>
      <c r="E27" s="377"/>
      <c r="F27" s="281"/>
      <c r="G27" s="281"/>
      <c r="H27" s="357"/>
      <c r="I27" s="281"/>
      <c r="J27" s="357"/>
      <c r="K27" s="281"/>
      <c r="L27" s="357"/>
      <c r="M27" s="281"/>
      <c r="N27" s="357"/>
      <c r="O27" s="401">
        <f t="shared" si="0"/>
        <v>0</v>
      </c>
      <c r="P27" s="402">
        <f t="shared" si="1"/>
        <v>0</v>
      </c>
      <c r="Q27" s="281"/>
      <c r="R27" s="281"/>
      <c r="S27" s="281"/>
      <c r="T27" s="281"/>
      <c r="U27" s="360"/>
    </row>
    <row r="28" spans="1:21" s="364" customFormat="1" ht="15.75" x14ac:dyDescent="0.25">
      <c r="A28" s="607"/>
      <c r="B28" s="607"/>
      <c r="C28" s="377"/>
      <c r="D28" s="377"/>
      <c r="E28" s="377"/>
      <c r="F28" s="281"/>
      <c r="G28" s="281"/>
      <c r="H28" s="357"/>
      <c r="I28" s="281"/>
      <c r="J28" s="357"/>
      <c r="K28" s="281"/>
      <c r="L28" s="357"/>
      <c r="M28" s="281"/>
      <c r="N28" s="357"/>
      <c r="O28" s="401">
        <f t="shared" si="0"/>
        <v>0</v>
      </c>
      <c r="P28" s="402">
        <f t="shared" si="1"/>
        <v>0</v>
      </c>
      <c r="Q28" s="281"/>
      <c r="R28" s="281"/>
      <c r="S28" s="281"/>
      <c r="T28" s="281"/>
      <c r="U28" s="360"/>
    </row>
    <row r="29" spans="1:21" s="364" customFormat="1" ht="15.75" x14ac:dyDescent="0.25">
      <c r="A29" s="607"/>
      <c r="B29" s="607"/>
      <c r="C29" s="377"/>
      <c r="D29" s="377"/>
      <c r="E29" s="377"/>
      <c r="F29" s="281"/>
      <c r="G29" s="281"/>
      <c r="H29" s="357"/>
      <c r="I29" s="281"/>
      <c r="J29" s="357"/>
      <c r="K29" s="281"/>
      <c r="L29" s="357"/>
      <c r="M29" s="281"/>
      <c r="N29" s="357"/>
      <c r="O29" s="401">
        <f t="shared" si="0"/>
        <v>0</v>
      </c>
      <c r="P29" s="402">
        <f t="shared" si="1"/>
        <v>0</v>
      </c>
      <c r="Q29" s="281"/>
      <c r="R29" s="281"/>
      <c r="S29" s="281"/>
      <c r="T29" s="281"/>
      <c r="U29" s="360"/>
    </row>
    <row r="30" spans="1:21" s="364" customFormat="1" ht="15.75" x14ac:dyDescent="0.25">
      <c r="A30" s="607"/>
      <c r="B30" s="607"/>
      <c r="C30" s="377"/>
      <c r="D30" s="377"/>
      <c r="E30" s="377"/>
      <c r="F30" s="281"/>
      <c r="G30" s="281"/>
      <c r="H30" s="357"/>
      <c r="I30" s="281"/>
      <c r="J30" s="357"/>
      <c r="K30" s="281"/>
      <c r="L30" s="357"/>
      <c r="M30" s="281"/>
      <c r="N30" s="357"/>
      <c r="O30" s="401">
        <f t="shared" si="0"/>
        <v>0</v>
      </c>
      <c r="P30" s="402">
        <f t="shared" si="1"/>
        <v>0</v>
      </c>
      <c r="Q30" s="281"/>
      <c r="R30" s="281"/>
      <c r="S30" s="281"/>
      <c r="T30" s="281"/>
      <c r="U30" s="360"/>
    </row>
    <row r="31" spans="1:21" s="364" customFormat="1" ht="15.75" x14ac:dyDescent="0.25">
      <c r="A31" s="607"/>
      <c r="B31" s="607"/>
      <c r="C31" s="377"/>
      <c r="D31" s="377"/>
      <c r="E31" s="377"/>
      <c r="F31" s="281"/>
      <c r="G31" s="281"/>
      <c r="H31" s="357"/>
      <c r="I31" s="281"/>
      <c r="J31" s="357"/>
      <c r="K31" s="281"/>
      <c r="L31" s="357"/>
      <c r="M31" s="281"/>
      <c r="N31" s="357"/>
      <c r="O31" s="401">
        <f t="shared" si="0"/>
        <v>0</v>
      </c>
      <c r="P31" s="402">
        <f t="shared" si="1"/>
        <v>0</v>
      </c>
      <c r="Q31" s="281"/>
      <c r="R31" s="281"/>
      <c r="S31" s="281"/>
      <c r="T31" s="281"/>
      <c r="U31" s="360"/>
    </row>
    <row r="32" spans="1:21" s="364" customFormat="1" ht="15.75" x14ac:dyDescent="0.25">
      <c r="A32" s="607"/>
      <c r="B32" s="607"/>
      <c r="C32" s="377"/>
      <c r="D32" s="377"/>
      <c r="E32" s="377"/>
      <c r="F32" s="281"/>
      <c r="G32" s="281"/>
      <c r="H32" s="357"/>
      <c r="I32" s="281"/>
      <c r="J32" s="357"/>
      <c r="K32" s="281"/>
      <c r="L32" s="357"/>
      <c r="M32" s="281"/>
      <c r="N32" s="357"/>
      <c r="O32" s="401">
        <f t="shared" si="0"/>
        <v>0</v>
      </c>
      <c r="P32" s="402">
        <f t="shared" si="1"/>
        <v>0</v>
      </c>
      <c r="Q32" s="281"/>
      <c r="R32" s="281"/>
      <c r="S32" s="281"/>
      <c r="T32" s="281"/>
      <c r="U32" s="360"/>
    </row>
    <row r="33" spans="1:21" s="364" customFormat="1" ht="15.75" x14ac:dyDescent="0.25">
      <c r="A33" s="607"/>
      <c r="B33" s="607"/>
      <c r="C33" s="377"/>
      <c r="D33" s="377"/>
      <c r="E33" s="377"/>
      <c r="F33" s="281"/>
      <c r="G33" s="281"/>
      <c r="H33" s="357"/>
      <c r="I33" s="281"/>
      <c r="J33" s="357"/>
      <c r="K33" s="281"/>
      <c r="L33" s="357"/>
      <c r="M33" s="281"/>
      <c r="N33" s="357"/>
      <c r="O33" s="401">
        <f t="shared" si="0"/>
        <v>0</v>
      </c>
      <c r="P33" s="402">
        <f t="shared" si="1"/>
        <v>0</v>
      </c>
      <c r="Q33" s="281"/>
      <c r="R33" s="281"/>
      <c r="S33" s="281"/>
      <c r="T33" s="281"/>
      <c r="U33" s="360"/>
    </row>
    <row r="34" spans="1:21" s="364" customFormat="1" ht="15.75" x14ac:dyDescent="0.25">
      <c r="A34" s="607"/>
      <c r="B34" s="607"/>
      <c r="C34" s="377"/>
      <c r="D34" s="377"/>
      <c r="E34" s="377"/>
      <c r="F34" s="281"/>
      <c r="G34" s="281"/>
      <c r="H34" s="357"/>
      <c r="I34" s="281"/>
      <c r="J34" s="357"/>
      <c r="K34" s="281"/>
      <c r="L34" s="357"/>
      <c r="M34" s="281"/>
      <c r="N34" s="357"/>
      <c r="O34" s="401">
        <f t="shared" si="0"/>
        <v>0</v>
      </c>
      <c r="P34" s="402">
        <f t="shared" si="1"/>
        <v>0</v>
      </c>
      <c r="Q34" s="281"/>
      <c r="R34" s="281"/>
      <c r="S34" s="281"/>
      <c r="T34" s="281"/>
      <c r="U34" s="360"/>
    </row>
    <row r="35" spans="1:21" ht="15.75" x14ac:dyDescent="0.25">
      <c r="A35" s="607"/>
      <c r="B35" s="607"/>
      <c r="C35" s="280"/>
      <c r="D35" s="280"/>
      <c r="E35" s="280"/>
      <c r="F35" s="281"/>
      <c r="G35" s="281"/>
      <c r="H35" s="357"/>
      <c r="I35" s="281"/>
      <c r="J35" s="357"/>
      <c r="K35" s="281"/>
      <c r="L35" s="357"/>
      <c r="M35" s="281"/>
      <c r="N35" s="357"/>
      <c r="O35" s="401">
        <f t="shared" si="0"/>
        <v>0</v>
      </c>
      <c r="P35" s="402">
        <f t="shared" si="1"/>
        <v>0</v>
      </c>
      <c r="Q35" s="281"/>
      <c r="R35" s="281"/>
      <c r="S35" s="281"/>
      <c r="T35" s="281"/>
      <c r="U35" s="281"/>
    </row>
    <row r="36" spans="1:21" ht="15.75" x14ac:dyDescent="0.25">
      <c r="A36" s="291"/>
      <c r="B36" s="292"/>
      <c r="C36" s="291" t="s">
        <v>1404</v>
      </c>
      <c r="D36" s="292"/>
      <c r="E36" s="292"/>
      <c r="F36" s="293"/>
      <c r="G36" s="282">
        <f t="shared" ref="G36:P36" si="2">SUM(G10:G35)</f>
        <v>0</v>
      </c>
      <c r="H36" s="283">
        <f t="shared" si="2"/>
        <v>0</v>
      </c>
      <c r="I36" s="282">
        <f t="shared" si="2"/>
        <v>0</v>
      </c>
      <c r="J36" s="283">
        <f t="shared" si="2"/>
        <v>0</v>
      </c>
      <c r="K36" s="282">
        <f t="shared" si="2"/>
        <v>0</v>
      </c>
      <c r="L36" s="283">
        <f t="shared" si="2"/>
        <v>0</v>
      </c>
      <c r="M36" s="282">
        <f t="shared" si="2"/>
        <v>0</v>
      </c>
      <c r="N36" s="283">
        <f t="shared" si="2"/>
        <v>0</v>
      </c>
      <c r="O36" s="283">
        <f t="shared" si="2"/>
        <v>0</v>
      </c>
      <c r="P36" s="283">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B130" sqref="B130"/>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58" t="s">
        <v>1370</v>
      </c>
      <c r="I2" s="558"/>
    </row>
    <row r="3" spans="2:9" ht="19.5" thickBot="1" x14ac:dyDescent="0.3">
      <c r="B3" s="81" t="s">
        <v>21</v>
      </c>
      <c r="C3" s="81" t="s">
        <v>391</v>
      </c>
      <c r="H3" s="423" t="s">
        <v>390</v>
      </c>
      <c r="I3" s="424" t="s">
        <v>391</v>
      </c>
    </row>
    <row r="4" spans="2:9" ht="18.75" x14ac:dyDescent="0.25">
      <c r="B4" s="82" t="s">
        <v>122</v>
      </c>
      <c r="C4" s="201">
        <f>'1. TALLERES SEMINARIOS'!D5</f>
        <v>104000</v>
      </c>
      <c r="H4" s="416" t="s">
        <v>1358</v>
      </c>
      <c r="I4" s="419">
        <f>'1. Desarrollo e Innov. Curricu.'!P28</f>
        <v>0</v>
      </c>
    </row>
    <row r="5" spans="2:9" ht="18.75" x14ac:dyDescent="0.25">
      <c r="B5" s="82" t="s">
        <v>415</v>
      </c>
      <c r="C5" s="201">
        <f>'2. CONTRATACION DE PERSONAL'!D5</f>
        <v>1087500</v>
      </c>
      <c r="H5" s="417" t="s">
        <v>1360</v>
      </c>
      <c r="I5" s="420">
        <f>'2. Investigación Científica'!P47</f>
        <v>0</v>
      </c>
    </row>
    <row r="6" spans="2:9" ht="18.75" x14ac:dyDescent="0.25">
      <c r="B6" s="82" t="s">
        <v>126</v>
      </c>
      <c r="C6" s="201">
        <f>'3. EQUIPO DE OFICINA'!D5</f>
        <v>0</v>
      </c>
      <c r="H6" s="417" t="s">
        <v>471</v>
      </c>
      <c r="I6" s="420">
        <f>'3. Vinculación Univ. Sociedad'!P74</f>
        <v>0</v>
      </c>
    </row>
    <row r="7" spans="2:9" ht="19.5" thickBot="1" x14ac:dyDescent="0.3">
      <c r="B7" s="82" t="s">
        <v>416</v>
      </c>
      <c r="C7" s="201">
        <f>'4. EQUIPO TECNOLÓGICOS'!D5</f>
        <v>210000</v>
      </c>
      <c r="E7" s="427" t="s">
        <v>119</v>
      </c>
      <c r="F7" s="436" t="s">
        <v>1493</v>
      </c>
      <c r="H7" s="417" t="s">
        <v>1359</v>
      </c>
      <c r="I7" s="420">
        <f>'4. Docencia y Profesorado Univ.'!P21</f>
        <v>0</v>
      </c>
    </row>
    <row r="8" spans="2:9" ht="18.75" x14ac:dyDescent="0.25">
      <c r="B8" s="82" t="s">
        <v>127</v>
      </c>
      <c r="C8" s="201">
        <f>'5. ACTIVIDADES ESPECIALES'!D5</f>
        <v>0</v>
      </c>
      <c r="E8" s="432" t="s">
        <v>1495</v>
      </c>
      <c r="F8" s="433">
        <f>Presupuesto!D566</f>
        <v>40000</v>
      </c>
      <c r="H8" s="417" t="s">
        <v>1361</v>
      </c>
      <c r="I8" s="420">
        <f>'5. Estudiantes y Graduados'!P43</f>
        <v>0</v>
      </c>
    </row>
    <row r="9" spans="2:9" ht="19.5" thickBot="1" x14ac:dyDescent="0.3">
      <c r="B9" s="92" t="s">
        <v>386</v>
      </c>
      <c r="C9" s="83">
        <f>'6. Becas'!D5</f>
        <v>0</v>
      </c>
      <c r="E9" s="434" t="s">
        <v>1520</v>
      </c>
      <c r="F9" s="435">
        <f>Presupuesto!E566</f>
        <v>1361500</v>
      </c>
      <c r="H9" s="417" t="s">
        <v>472</v>
      </c>
      <c r="I9" s="420">
        <f>'6. Gestión del Conocimiento'!P27</f>
        <v>0</v>
      </c>
    </row>
    <row r="10" spans="2:9" ht="19.5" thickBot="1" x14ac:dyDescent="0.3">
      <c r="B10" s="92" t="s">
        <v>387</v>
      </c>
      <c r="C10" s="83">
        <f>'7. Infraestructura'!D5</f>
        <v>0</v>
      </c>
      <c r="E10" s="437" t="s">
        <v>1494</v>
      </c>
      <c r="F10" s="438">
        <f>Presupuesto!F566</f>
        <v>1401500</v>
      </c>
      <c r="G10" s="111"/>
      <c r="H10" s="417" t="s">
        <v>1362</v>
      </c>
      <c r="I10" s="421">
        <f>'7. Lo Esencial de la Reforma U.'!P34</f>
        <v>0</v>
      </c>
    </row>
    <row r="11" spans="2:9" ht="18.75" x14ac:dyDescent="0.25">
      <c r="B11" s="82" t="s">
        <v>418</v>
      </c>
      <c r="C11" s="83">
        <f>'8. Venta de Servicios'!D5</f>
        <v>0</v>
      </c>
      <c r="E11" s="439" t="s">
        <v>405</v>
      </c>
      <c r="F11" s="440">
        <f>Presupuesto!AR566</f>
        <v>1401500</v>
      </c>
      <c r="G11" s="111"/>
      <c r="H11" s="417" t="s">
        <v>1488</v>
      </c>
      <c r="I11" s="421">
        <f>'8. Asegura. de la Calid. y M'!P36</f>
        <v>0</v>
      </c>
    </row>
    <row r="12" spans="2:9" ht="18.75" x14ac:dyDescent="0.25">
      <c r="B12" s="92"/>
      <c r="C12" s="83"/>
      <c r="F12" s="111"/>
      <c r="G12" s="111"/>
      <c r="H12" s="417" t="s">
        <v>1364</v>
      </c>
      <c r="I12" s="421">
        <f>'9. Cultura de Inno. Insti...'!P21</f>
        <v>0</v>
      </c>
    </row>
    <row r="13" spans="2:9" ht="24" thickBot="1" x14ac:dyDescent="0.3">
      <c r="B13" s="84" t="s">
        <v>125</v>
      </c>
      <c r="C13" s="431">
        <f>SUM(C4:C12)</f>
        <v>1401500</v>
      </c>
      <c r="F13" s="111"/>
      <c r="G13" s="111"/>
      <c r="H13" s="418" t="s">
        <v>1459</v>
      </c>
      <c r="I13" s="422">
        <f>'10. Posgrado'!P43</f>
        <v>0</v>
      </c>
    </row>
    <row r="14" spans="2:9" ht="23.25" x14ac:dyDescent="0.25">
      <c r="B14" s="84"/>
      <c r="C14" s="85"/>
      <c r="F14" s="111"/>
      <c r="G14" s="111"/>
      <c r="H14" s="425" t="s">
        <v>125</v>
      </c>
      <c r="I14" s="426">
        <f>SUM(I4:I13)</f>
        <v>0</v>
      </c>
    </row>
    <row r="15" spans="2:9" ht="15.75" x14ac:dyDescent="0.25">
      <c r="F15" s="111"/>
      <c r="G15" s="111"/>
      <c r="H15" s="559"/>
      <c r="I15" s="559"/>
    </row>
    <row r="16" spans="2:9" ht="16.5" thickBot="1" x14ac:dyDescent="0.3">
      <c r="F16" s="111"/>
      <c r="G16" s="111"/>
      <c r="H16" s="560" t="s">
        <v>1372</v>
      </c>
      <c r="I16" s="560"/>
    </row>
    <row r="17" spans="2:15" ht="15.75" thickBot="1" x14ac:dyDescent="0.3">
      <c r="F17" s="111"/>
      <c r="G17" s="111"/>
      <c r="H17" s="427" t="s">
        <v>390</v>
      </c>
      <c r="I17" s="428" t="s">
        <v>391</v>
      </c>
      <c r="J17" s="196"/>
    </row>
    <row r="18" spans="2:15" x14ac:dyDescent="0.25">
      <c r="H18" s="480" t="s">
        <v>1365</v>
      </c>
      <c r="I18" s="481">
        <f>'11. Gestion Administrativa'!P41</f>
        <v>214000</v>
      </c>
      <c r="J18" s="196"/>
    </row>
    <row r="19" spans="2:15" x14ac:dyDescent="0.25">
      <c r="H19" s="482" t="s">
        <v>1366</v>
      </c>
      <c r="I19" s="483">
        <f>'12. Gestión del Talento Humano'!P20</f>
        <v>1187500</v>
      </c>
      <c r="J19" s="196"/>
    </row>
    <row r="20" spans="2:15" x14ac:dyDescent="0.25">
      <c r="B20" s="474" t="s">
        <v>1515</v>
      </c>
      <c r="C20" s="475">
        <v>21.981300000000001</v>
      </c>
      <c r="D20" s="474" t="s">
        <v>1518</v>
      </c>
      <c r="E20" s="476"/>
      <c r="H20" s="482" t="s">
        <v>1367</v>
      </c>
      <c r="I20" s="483">
        <f>'13. Gestión Académica'!P21</f>
        <v>0</v>
      </c>
      <c r="J20" s="196"/>
    </row>
    <row r="21" spans="2:15" x14ac:dyDescent="0.25">
      <c r="H21" s="482" t="s">
        <v>1368</v>
      </c>
      <c r="I21" s="483">
        <f>'14. Internacional... de la E.S.'!P52</f>
        <v>0</v>
      </c>
      <c r="J21" s="196"/>
    </row>
    <row r="22" spans="2:15" x14ac:dyDescent="0.25">
      <c r="H22" s="484" t="s">
        <v>1369</v>
      </c>
      <c r="I22" s="485">
        <f>'15. Gobernabilidad y Proceso...'!P29</f>
        <v>0</v>
      </c>
      <c r="J22" s="196"/>
    </row>
    <row r="23" spans="2:15" x14ac:dyDescent="0.25">
      <c r="H23" s="486" t="s">
        <v>1489</v>
      </c>
      <c r="I23" s="487">
        <f>'16. Desa. del Sistema Educ.Sup.'!P70</f>
        <v>0</v>
      </c>
      <c r="J23" s="196"/>
    </row>
    <row r="24" spans="2:15" s="466" customFormat="1" ht="15.75" thickBot="1" x14ac:dyDescent="0.3">
      <c r="H24" s="488" t="s">
        <v>1531</v>
      </c>
      <c r="I24" s="489">
        <f>'17. Gestión TIC'!P71</f>
        <v>0</v>
      </c>
      <c r="J24" s="196"/>
    </row>
    <row r="25" spans="2:15" ht="15.75" thickBot="1" x14ac:dyDescent="0.3">
      <c r="H25" s="478" t="s">
        <v>125</v>
      </c>
      <c r="I25" s="479">
        <f>SUM(I18:I23)</f>
        <v>1401500</v>
      </c>
    </row>
    <row r="26" spans="2:15" ht="15.75" thickBot="1" x14ac:dyDescent="0.3"/>
    <row r="27" spans="2:15" ht="15.75" thickBot="1" x14ac:dyDescent="0.3">
      <c r="H27" s="429" t="s">
        <v>1371</v>
      </c>
      <c r="I27" s="430">
        <f>I14+I25</f>
        <v>1401500</v>
      </c>
    </row>
    <row r="28" spans="2:15" x14ac:dyDescent="0.25">
      <c r="H28" s="340"/>
      <c r="I28" s="341"/>
    </row>
    <row r="29" spans="2:15" x14ac:dyDescent="0.25">
      <c r="H29" s="340"/>
      <c r="I29" s="341"/>
    </row>
    <row r="30" spans="2:15" x14ac:dyDescent="0.25">
      <c r="H30" s="196"/>
    </row>
    <row r="31" spans="2:15" x14ac:dyDescent="0.25">
      <c r="B31" s="86" t="s">
        <v>483</v>
      </c>
      <c r="C31" s="86" t="s">
        <v>484</v>
      </c>
      <c r="D31" s="86" t="s">
        <v>485</v>
      </c>
      <c r="E31" s="86" t="s">
        <v>486</v>
      </c>
      <c r="F31" s="86" t="s">
        <v>487</v>
      </c>
      <c r="G31" s="86" t="s">
        <v>488</v>
      </c>
      <c r="H31" s="86" t="s">
        <v>489</v>
      </c>
      <c r="I31" s="196" t="s">
        <v>490</v>
      </c>
      <c r="J31" s="86" t="s">
        <v>491</v>
      </c>
      <c r="K31" s="86" t="s">
        <v>492</v>
      </c>
      <c r="L31" s="86" t="s">
        <v>493</v>
      </c>
      <c r="M31" s="86" t="s">
        <v>494</v>
      </c>
      <c r="N31" s="86" t="s">
        <v>495</v>
      </c>
      <c r="O31" s="86" t="s">
        <v>496</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483</v>
      </c>
      <c r="C40" s="167">
        <f>SUMIF('2. CONTRATACION DE PERSONAL'!C:C,'Cuadro Resumen'!$B$40:$B$56,'2. CONTRATACION DE PERSONAL'!D:D)</f>
        <v>0</v>
      </c>
      <c r="D40" s="238">
        <f>SUMIF('2. CONTRATACION DE PERSONAL'!$C:$C,'Cuadro Resumen'!$B$40:$B$56,'2. CONTRATACION DE PERSONAL'!$G:$G)</f>
        <v>0</v>
      </c>
    </row>
    <row r="41" spans="2:8" ht="18.75" x14ac:dyDescent="0.25">
      <c r="B41" s="86" t="s">
        <v>484</v>
      </c>
      <c r="C41" s="167">
        <f>SUMIF('2. CONTRATACION DE PERSONAL'!C:C,'Cuadro Resumen'!$B$40:$B$56,'2. CONTRATACION DE PERSONAL'!D:D)</f>
        <v>0</v>
      </c>
      <c r="D41" s="238">
        <f>SUMIF('2. CONTRATACION DE PERSONAL'!$C:$C,'Cuadro Resumen'!$B$40:$B$56,'2. CONTRATACION DE PERSONAL'!$G:$G)</f>
        <v>0</v>
      </c>
    </row>
    <row r="42" spans="2:8" ht="18.75" x14ac:dyDescent="0.25">
      <c r="B42" s="86" t="s">
        <v>485</v>
      </c>
      <c r="C42" s="167">
        <f>SUMIF('2. CONTRATACION DE PERSONAL'!C:C,'Cuadro Resumen'!$B$40:$B$56,'2. CONTRATACION DE PERSONAL'!D:D)</f>
        <v>0</v>
      </c>
      <c r="D42" s="238">
        <f>SUMIF('2. CONTRATACION DE PERSONAL'!$C:$C,'Cuadro Resumen'!$B$40:$B$56,'2. CONTRATACION DE PERSONAL'!$G:$G)</f>
        <v>0</v>
      </c>
    </row>
    <row r="43" spans="2:8" ht="18.75" x14ac:dyDescent="0.25">
      <c r="B43" s="86" t="s">
        <v>486</v>
      </c>
      <c r="C43" s="167">
        <f>SUMIF('2. CONTRATACION DE PERSONAL'!C:C,'Cuadro Resumen'!$B$40:$B$56,'2. CONTRATACION DE PERSONAL'!D:D)</f>
        <v>0</v>
      </c>
      <c r="D43" s="238">
        <f>SUMIF('2. CONTRATACION DE PERSONAL'!$C:$C,'Cuadro Resumen'!$B$40:$B$56,'2. CONTRATACION DE PERSONAL'!$G:$G)</f>
        <v>0</v>
      </c>
    </row>
    <row r="44" spans="2:8" ht="18.75" x14ac:dyDescent="0.25">
      <c r="B44" s="86" t="s">
        <v>487</v>
      </c>
      <c r="C44" s="167">
        <f>SUMIF('2. CONTRATACION DE PERSONAL'!C:C,'Cuadro Resumen'!$B$40:$B$56,'2. CONTRATACION DE PERSONAL'!D:D)</f>
        <v>0</v>
      </c>
      <c r="D44" s="238">
        <f>SUMIF('2. CONTRATACION DE PERSONAL'!$C:$C,'Cuadro Resumen'!$B$40:$B$56,'2. CONTRATACION DE PERSONAL'!$G:$G)</f>
        <v>0</v>
      </c>
    </row>
    <row r="45" spans="2:8" ht="18.75" x14ac:dyDescent="0.25">
      <c r="B45" s="86" t="s">
        <v>488</v>
      </c>
      <c r="C45" s="167">
        <f>SUMIF('2. CONTRATACION DE PERSONAL'!C:C,'Cuadro Resumen'!$B$40:$B$56,'2. CONTRATACION DE PERSONAL'!D:D)</f>
        <v>0</v>
      </c>
      <c r="D45" s="238">
        <f>SUMIF('2. CONTRATACION DE PERSONAL'!$C:$C,'Cuadro Resumen'!$B$40:$B$56,'2. CONTRATACION DE PERSONAL'!$G:$G)</f>
        <v>0</v>
      </c>
    </row>
    <row r="46" spans="2:8" ht="18.75" x14ac:dyDescent="0.25">
      <c r="B46" s="86" t="s">
        <v>489</v>
      </c>
      <c r="C46" s="167">
        <f>SUMIF('2. CONTRATACION DE PERSONAL'!C:C,'Cuadro Resumen'!$B$40:$B$56,'2. CONTRATACION DE PERSONAL'!D:D)</f>
        <v>0</v>
      </c>
      <c r="D46" s="238">
        <f>SUMIF('2. CONTRATACION DE PERSONAL'!$C:$C,'Cuadro Resumen'!$B$40:$B$56,'2. CONTRATACION DE PERSONAL'!$G:$G)</f>
        <v>0</v>
      </c>
    </row>
    <row r="47" spans="2:8" ht="18.75" x14ac:dyDescent="0.25">
      <c r="B47" s="86" t="s">
        <v>490</v>
      </c>
      <c r="C47" s="167">
        <f>SUMIF('2. CONTRATACION DE PERSONAL'!C:C,'Cuadro Resumen'!$B$40:$B$56,'2. CONTRATACION DE PERSONAL'!D:D)</f>
        <v>0</v>
      </c>
      <c r="D47" s="238">
        <f>SUMIF('2. CONTRATACION DE PERSONAL'!$C:$C,'Cuadro Resumen'!$B$40:$B$56,'2. CONTRATACION DE PERSONAL'!$G:$G)</f>
        <v>0</v>
      </c>
    </row>
    <row r="48" spans="2:8" ht="18.75" x14ac:dyDescent="0.25">
      <c r="B48" s="86" t="s">
        <v>491</v>
      </c>
      <c r="C48" s="167">
        <f>SUMIF('2. CONTRATACION DE PERSONAL'!C:C,'Cuadro Resumen'!$B$40:$B$56,'2. CONTRATACION DE PERSONAL'!D:D)</f>
        <v>0</v>
      </c>
      <c r="D48" s="238">
        <f>SUMIF('2. CONTRATACION DE PERSONAL'!$C:$C,'Cuadro Resumen'!$B$40:$B$56,'2. CONTRATACION DE PERSONAL'!$G:$G)</f>
        <v>0</v>
      </c>
    </row>
    <row r="49" spans="2:4" ht="18.75" x14ac:dyDescent="0.25">
      <c r="B49" s="86" t="s">
        <v>492</v>
      </c>
      <c r="C49" s="167">
        <f>SUMIF('2. CONTRATACION DE PERSONAL'!C:C,'Cuadro Resumen'!$B$40:$B$56,'2. CONTRATACION DE PERSONAL'!D:D)</f>
        <v>0</v>
      </c>
      <c r="D49" s="238">
        <f>SUMIF('2. CONTRATACION DE PERSONAL'!$C:$C,'Cuadro Resumen'!$B$40:$B$56,'2. CONTRATACION DE PERSONAL'!$G:$G)</f>
        <v>0</v>
      </c>
    </row>
    <row r="50" spans="2:4" ht="18.75" x14ac:dyDescent="0.25">
      <c r="B50" s="86" t="s">
        <v>493</v>
      </c>
      <c r="C50" s="167">
        <f>SUMIF('2. CONTRATACION DE PERSONAL'!C:C,'Cuadro Resumen'!$B$40:$B$56,'2. CONTRATACION DE PERSONAL'!D:D)</f>
        <v>0</v>
      </c>
      <c r="D50" s="238">
        <f>SUMIF('2. CONTRATACION DE PERSONAL'!$C:$C,'Cuadro Resumen'!$B$40:$B$56,'2. CONTRATACION DE PERSONAL'!$G:$G)</f>
        <v>0</v>
      </c>
    </row>
    <row r="51" spans="2:4" ht="18.75" x14ac:dyDescent="0.25">
      <c r="B51" s="86" t="s">
        <v>494</v>
      </c>
      <c r="C51" s="167">
        <f>SUMIF('2. CONTRATACION DE PERSONAL'!C:C,'Cuadro Resumen'!$B$40:$B$56,'2. CONTRATACION DE PERSONAL'!D:D)</f>
        <v>0</v>
      </c>
      <c r="D51" s="238">
        <f>SUMIF('2. CONTRATACION DE PERSONAL'!$C:$C,'Cuadro Resumen'!$B$40:$B$56,'2. CONTRATACION DE PERSONAL'!$G:$G)</f>
        <v>0</v>
      </c>
    </row>
    <row r="52" spans="2:4" ht="18.75" x14ac:dyDescent="0.25">
      <c r="B52" s="86" t="s">
        <v>495</v>
      </c>
      <c r="C52" s="167">
        <f>SUMIF('2. CONTRATACION DE PERSONAL'!C:C,'Cuadro Resumen'!$B$40:$B$56,'2. CONTRATACION DE PERSONAL'!D:D)</f>
        <v>0</v>
      </c>
      <c r="D52" s="238">
        <f>SUMIF('2. CONTRATACION DE PERSONAL'!$C:$C,'Cuadro Resumen'!$B$40:$B$56,'2. CONTRATACION DE PERSONAL'!$G:$G)</f>
        <v>0</v>
      </c>
    </row>
    <row r="53" spans="2:4" ht="18.75" x14ac:dyDescent="0.25">
      <c r="B53" s="86" t="s">
        <v>496</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4</v>
      </c>
      <c r="D56" s="238">
        <f>SUMIF('2. CONTRATACION DE PERSONAL'!$C:$C,'Cuadro Resumen'!$B$40:$B$56,'2. CONTRATACION DE PERSONAL'!$G:$G)</f>
        <v>900000</v>
      </c>
    </row>
    <row r="57" spans="2:4" ht="23.25" x14ac:dyDescent="0.25">
      <c r="B57" s="84" t="s">
        <v>125</v>
      </c>
      <c r="C57" s="168">
        <f>SUBTOTAL(109,C40:C56)</f>
        <v>4</v>
      </c>
      <c r="D57" s="238">
        <f>SUM(D40:D56)</f>
        <v>900000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5" t="s">
        <v>1338</v>
      </c>
      <c r="C86" s="83">
        <f>SUMIF('4. EQUIPO TECNOLÓGICOS'!C:C,'Cuadro Resumen'!$B$86:$B$102,'4. EQUIPO TECNOLÓGICOS'!D:D)</f>
        <v>0</v>
      </c>
      <c r="D86" s="83">
        <f>SUMIF('4. EQUIPO TECNOLÓGICOS'!$C:$C,'Cuadro Resumen'!$B$86:$B$102,'4. EQUIPO TECNOLÓGICOS'!F:F)</f>
        <v>0</v>
      </c>
    </row>
    <row r="87" spans="2:4" ht="18.75" x14ac:dyDescent="0.25">
      <c r="B87" s="305" t="s">
        <v>1339</v>
      </c>
      <c r="C87" s="83">
        <f>SUMIF('4. EQUIPO TECNOLÓGICOS'!C:C,'Cuadro Resumen'!$B$86:$B$102,'4. EQUIPO TECNOLÓGICOS'!D:D)</f>
        <v>0</v>
      </c>
      <c r="D87" s="83">
        <f>SUMIF('4. EQUIPO TECNOLÓGICOS'!$C:$C,'Cuadro Resumen'!$B$86:$B$102,'4. EQUIPO TECNOLÓGICOS'!F:F)</f>
        <v>0</v>
      </c>
    </row>
    <row r="88" spans="2:4" ht="37.5" x14ac:dyDescent="0.25">
      <c r="B88" s="305" t="s">
        <v>1337</v>
      </c>
      <c r="C88" s="83">
        <f>SUMIF('4. EQUIPO TECNOLÓGICOS'!C:C,'Cuadro Resumen'!$B$86:$B$102,'4. EQUIPO TECNOLÓGICOS'!D:D)</f>
        <v>0</v>
      </c>
      <c r="D88" s="83">
        <f>SUMIF('4. EQUIPO TECNOLÓGICOS'!$C:$C,'Cuadro Resumen'!$B$86:$B$102,'4. EQUIPO TECNOLÓGICOS'!F:F)</f>
        <v>0</v>
      </c>
    </row>
    <row r="89" spans="2:4" ht="37.5" x14ac:dyDescent="0.25">
      <c r="B89" s="305" t="s">
        <v>1340</v>
      </c>
      <c r="C89" s="83">
        <f>SUMIF('4. EQUIPO TECNOLÓGICOS'!C:C,'Cuadro Resumen'!$B$86:$B$102,'4. EQUIPO TECNOLÓGICOS'!D:D)</f>
        <v>3</v>
      </c>
      <c r="D89" s="83">
        <f>SUMIF('4. EQUIPO TECNOLÓGICOS'!$C:$C,'Cuadro Resumen'!$B$86:$B$102,'4. EQUIPO TECNOLÓGICOS'!F:F)</f>
        <v>120000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v>
      </c>
      <c r="D91" s="83">
        <f>SUMIF('4. EQUIPO TECNOLÓGICOS'!$C:$C,'Cuadro Resumen'!$B$86:$B$102,'4. EQUIPO TECNOLÓGICOS'!F:F)</f>
        <v>40000</v>
      </c>
    </row>
    <row r="92" spans="2:4" ht="18.75" x14ac:dyDescent="0.25">
      <c r="B92" s="92" t="s">
        <v>74</v>
      </c>
      <c r="C92" s="83">
        <f>SUMIF('4. EQUIPO TECNOLÓGICOS'!C:C,'Cuadro Resumen'!$B$86:$B$102,'4. EQUIPO TECNOLÓGICOS'!D:D)</f>
        <v>1</v>
      </c>
      <c r="D92" s="83">
        <f>SUMIF('4. EQUIPO TECNOLÓGICOS'!$C:$C,'Cuadro Resumen'!$B$86:$B$102,'4. EQUIPO TECNOLÓGICOS'!F:F)</f>
        <v>50000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1492</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5</v>
      </c>
      <c r="D103" s="85">
        <f>SUM(D86:D102)</f>
        <v>210000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481</v>
      </c>
    </row>
    <row r="145" spans="2:2" x14ac:dyDescent="0.25">
      <c r="B145" s="197" t="s">
        <v>482</v>
      </c>
    </row>
    <row r="196" spans="2:9" s="122" customFormat="1" x14ac:dyDescent="0.25">
      <c r="I196" s="450"/>
    </row>
    <row r="198" spans="2:9" hidden="1" x14ac:dyDescent="0.25">
      <c r="B198" s="561" t="s">
        <v>1508</v>
      </c>
      <c r="C198" s="561"/>
      <c r="D198" s="561"/>
      <c r="E198" s="561"/>
      <c r="F198" s="561"/>
    </row>
    <row r="199" spans="2:9" hidden="1" x14ac:dyDescent="0.25">
      <c r="B199" s="454" t="s">
        <v>1509</v>
      </c>
      <c r="C199" s="453" t="s">
        <v>1510</v>
      </c>
      <c r="D199" s="453" t="s">
        <v>1510</v>
      </c>
      <c r="E199" s="453" t="s">
        <v>1511</v>
      </c>
      <c r="F199" s="453" t="s">
        <v>1511</v>
      </c>
    </row>
    <row r="200" spans="2:9" hidden="1" x14ac:dyDescent="0.25">
      <c r="B200" s="452"/>
      <c r="C200" s="452" t="s">
        <v>1512</v>
      </c>
      <c r="D200" s="452" t="s">
        <v>1513</v>
      </c>
      <c r="E200" s="452" t="s">
        <v>1512</v>
      </c>
      <c r="F200" s="452" t="s">
        <v>1513</v>
      </c>
    </row>
    <row r="201" spans="2:9" hidden="1" x14ac:dyDescent="0.25">
      <c r="B201" s="454" t="s">
        <v>3</v>
      </c>
      <c r="C201" s="451">
        <v>255</v>
      </c>
      <c r="D201" s="451">
        <v>235</v>
      </c>
      <c r="E201" s="451">
        <v>300</v>
      </c>
      <c r="F201" s="451">
        <v>280</v>
      </c>
    </row>
    <row r="202" spans="2:9" hidden="1" x14ac:dyDescent="0.25">
      <c r="B202" s="454" t="s">
        <v>4</v>
      </c>
      <c r="C202" s="451">
        <v>225</v>
      </c>
      <c r="D202" s="451">
        <v>205</v>
      </c>
      <c r="E202" s="451">
        <v>270</v>
      </c>
      <c r="F202" s="451">
        <v>250</v>
      </c>
    </row>
    <row r="203" spans="2:9" hidden="1" x14ac:dyDescent="0.25">
      <c r="B203" s="454" t="s">
        <v>5</v>
      </c>
      <c r="C203" s="451">
        <v>195</v>
      </c>
      <c r="D203" s="451">
        <v>180</v>
      </c>
      <c r="E203" s="451">
        <v>240</v>
      </c>
      <c r="F203" s="451">
        <v>220</v>
      </c>
    </row>
    <row r="204" spans="2:9" hidden="1" x14ac:dyDescent="0.25">
      <c r="B204" s="454" t="s">
        <v>6</v>
      </c>
      <c r="C204" s="451">
        <v>165</v>
      </c>
      <c r="D204" s="451">
        <v>150</v>
      </c>
      <c r="E204" s="451">
        <v>210</v>
      </c>
      <c r="F204" s="451">
        <v>195</v>
      </c>
    </row>
    <row r="205" spans="2:9" hidden="1" x14ac:dyDescent="0.25">
      <c r="B205" s="454" t="s">
        <v>1514</v>
      </c>
      <c r="C205" s="451">
        <v>145</v>
      </c>
      <c r="D205" s="451">
        <v>135</v>
      </c>
      <c r="E205" s="451">
        <v>185</v>
      </c>
      <c r="F205" s="451">
        <v>170</v>
      </c>
    </row>
    <row r="206" spans="2:9" hidden="1" x14ac:dyDescent="0.25">
      <c r="B206" s="449"/>
      <c r="C206" s="449"/>
      <c r="D206" s="449"/>
      <c r="E206" s="449"/>
      <c r="F206" s="449"/>
    </row>
    <row r="207" spans="2:9" hidden="1" x14ac:dyDescent="0.25">
      <c r="B207" s="562" t="s">
        <v>1515</v>
      </c>
      <c r="C207" s="562"/>
      <c r="D207" s="562"/>
      <c r="E207" s="477">
        <f>C20</f>
        <v>21.981300000000001</v>
      </c>
      <c r="F207" s="477" t="str">
        <f>D20</f>
        <v>Martes, 25 de Agosto del 2015 Fuente el BCH</v>
      </c>
    </row>
    <row r="208" spans="2:9" hidden="1" x14ac:dyDescent="0.25">
      <c r="B208" s="449"/>
      <c r="C208" s="449"/>
      <c r="D208" s="449"/>
      <c r="E208" s="449"/>
      <c r="F208" s="449"/>
    </row>
    <row r="209" spans="2:9" hidden="1" x14ac:dyDescent="0.25">
      <c r="B209" s="449"/>
      <c r="C209" s="449"/>
      <c r="D209" s="449"/>
      <c r="E209" s="449"/>
      <c r="F209" s="449"/>
    </row>
    <row r="210" spans="2:9" hidden="1" x14ac:dyDescent="0.25">
      <c r="B210" s="561" t="s">
        <v>1508</v>
      </c>
      <c r="C210" s="561"/>
      <c r="D210" s="561"/>
      <c r="E210" s="561"/>
      <c r="F210" s="561"/>
    </row>
    <row r="211" spans="2:9" hidden="1" x14ac:dyDescent="0.25">
      <c r="B211" s="454" t="s">
        <v>1509</v>
      </c>
      <c r="C211" s="453" t="s">
        <v>1510</v>
      </c>
      <c r="D211" s="453" t="s">
        <v>1510</v>
      </c>
      <c r="E211" s="453" t="s">
        <v>1511</v>
      </c>
      <c r="F211" s="453" t="s">
        <v>1511</v>
      </c>
    </row>
    <row r="212" spans="2:9" hidden="1" x14ac:dyDescent="0.25">
      <c r="B212" s="452"/>
      <c r="C212" s="452" t="s">
        <v>1512</v>
      </c>
      <c r="D212" s="452" t="s">
        <v>1513</v>
      </c>
      <c r="E212" s="452" t="s">
        <v>1512</v>
      </c>
      <c r="F212" s="452" t="s">
        <v>1513</v>
      </c>
    </row>
    <row r="213" spans="2:9" hidden="1" x14ac:dyDescent="0.25">
      <c r="B213" s="454" t="s">
        <v>3</v>
      </c>
      <c r="C213" s="455">
        <f>+C201*E207</f>
        <v>5605.2314999999999</v>
      </c>
      <c r="D213" s="456">
        <f>+D201*E207</f>
        <v>5165.6055000000006</v>
      </c>
      <c r="E213" s="456">
        <f>+E201*E207</f>
        <v>6594.39</v>
      </c>
      <c r="F213" s="456">
        <f>+F201*E207</f>
        <v>6154.7640000000001</v>
      </c>
    </row>
    <row r="214" spans="2:9" hidden="1" x14ac:dyDescent="0.25">
      <c r="B214" s="454" t="s">
        <v>4</v>
      </c>
      <c r="C214" s="455">
        <f>+C202*E207</f>
        <v>4945.7925000000005</v>
      </c>
      <c r="D214" s="456">
        <f>+D202*E207</f>
        <v>4506.1665000000003</v>
      </c>
      <c r="E214" s="456">
        <f>+E202*E207</f>
        <v>5934.951</v>
      </c>
      <c r="F214" s="456">
        <f>+F202*E207</f>
        <v>5495.3249999999998</v>
      </c>
    </row>
    <row r="215" spans="2:9" hidden="1" x14ac:dyDescent="0.25">
      <c r="B215" s="454" t="s">
        <v>5</v>
      </c>
      <c r="C215" s="455">
        <f>+C203*E207</f>
        <v>4286.3535000000002</v>
      </c>
      <c r="D215" s="456">
        <f>+D203*E207</f>
        <v>3956.634</v>
      </c>
      <c r="E215" s="456">
        <f>+E203*E207</f>
        <v>5275.5120000000006</v>
      </c>
      <c r="F215" s="456">
        <f>+F203*E207</f>
        <v>4835.8860000000004</v>
      </c>
    </row>
    <row r="216" spans="2:9" hidden="1" x14ac:dyDescent="0.25">
      <c r="B216" s="454" t="s">
        <v>6</v>
      </c>
      <c r="C216" s="455">
        <f>+C204*E207</f>
        <v>3626.9145000000003</v>
      </c>
      <c r="D216" s="456">
        <f>+D204*E207</f>
        <v>3297.1950000000002</v>
      </c>
      <c r="E216" s="456">
        <f>+E204*E207</f>
        <v>4616.0730000000003</v>
      </c>
      <c r="F216" s="456">
        <f>+F204*E207</f>
        <v>4286.3535000000002</v>
      </c>
    </row>
    <row r="217" spans="2:9" hidden="1" x14ac:dyDescent="0.25">
      <c r="B217" s="454" t="s">
        <v>1514</v>
      </c>
      <c r="C217" s="455">
        <f>+C205*E207</f>
        <v>3187.2885000000001</v>
      </c>
      <c r="D217" s="456">
        <f>+D205*E207</f>
        <v>2967.4755</v>
      </c>
      <c r="E217" s="456">
        <f>+E205*E207</f>
        <v>4066.5405000000001</v>
      </c>
      <c r="F217" s="456">
        <f>+F205*E207</f>
        <v>3736.8210000000004</v>
      </c>
    </row>
    <row r="218" spans="2:9" hidden="1" x14ac:dyDescent="0.25"/>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4"/>
      <c r="C1" s="284"/>
      <c r="D1" s="284"/>
      <c r="E1" s="284"/>
      <c r="F1" s="284"/>
      <c r="G1" s="284" t="s">
        <v>1409</v>
      </c>
      <c r="J1" s="284"/>
      <c r="K1" s="284"/>
      <c r="L1" s="284"/>
      <c r="M1" s="284"/>
      <c r="N1" s="284"/>
      <c r="O1" s="284"/>
      <c r="P1" s="284"/>
      <c r="Q1" s="284"/>
      <c r="R1" s="284"/>
      <c r="S1" s="284"/>
      <c r="T1" s="284"/>
      <c r="U1" s="284"/>
    </row>
    <row r="2" spans="1:21" ht="18.75" x14ac:dyDescent="0.25">
      <c r="A2" s="270" t="s">
        <v>1348</v>
      </c>
      <c r="B2" s="284"/>
      <c r="C2" s="284"/>
      <c r="D2" s="284"/>
      <c r="E2" s="284"/>
      <c r="F2" s="284"/>
      <c r="G2" s="284"/>
      <c r="J2" s="284"/>
      <c r="K2" s="284"/>
      <c r="L2" s="284"/>
      <c r="M2" s="284"/>
      <c r="N2" s="284"/>
      <c r="O2" s="284"/>
      <c r="P2" s="284"/>
      <c r="Q2" s="284"/>
      <c r="R2" s="284"/>
      <c r="S2" s="284"/>
      <c r="T2" s="284"/>
      <c r="U2" s="284"/>
    </row>
    <row r="3" spans="1:21" x14ac:dyDescent="0.25">
      <c r="A3" s="611" t="s">
        <v>1410</v>
      </c>
      <c r="B3" s="611"/>
      <c r="C3" s="611"/>
      <c r="D3" s="611"/>
      <c r="E3" s="611"/>
      <c r="F3" s="611"/>
      <c r="G3" s="611"/>
      <c r="H3" s="611"/>
      <c r="I3" s="611"/>
      <c r="J3" s="611"/>
      <c r="K3" s="611"/>
      <c r="L3" s="611"/>
      <c r="M3" s="611"/>
      <c r="N3" s="611"/>
      <c r="O3" s="611"/>
      <c r="P3" s="611"/>
      <c r="Q3" s="611"/>
      <c r="R3" s="611"/>
      <c r="S3" s="611"/>
      <c r="T3" s="611"/>
      <c r="U3" s="611"/>
    </row>
    <row r="4" spans="1:21" ht="15" customHeight="1" x14ac:dyDescent="0.25">
      <c r="A4" s="566" t="s">
        <v>97</v>
      </c>
      <c r="B4" s="568" t="s">
        <v>111</v>
      </c>
      <c r="C4" s="578" t="s">
        <v>86</v>
      </c>
      <c r="D4" s="578" t="s">
        <v>87</v>
      </c>
      <c r="E4" s="578" t="s">
        <v>392</v>
      </c>
      <c r="F4" s="578" t="s">
        <v>88</v>
      </c>
      <c r="G4" s="581" t="s">
        <v>100</v>
      </c>
      <c r="H4" s="583"/>
      <c r="I4" s="583"/>
      <c r="J4" s="583"/>
      <c r="K4" s="583"/>
      <c r="L4" s="583"/>
      <c r="M4" s="583"/>
      <c r="N4" s="582"/>
      <c r="O4" s="587" t="s">
        <v>101</v>
      </c>
      <c r="P4" s="588"/>
      <c r="Q4" s="568" t="s">
        <v>102</v>
      </c>
      <c r="R4" s="568" t="s">
        <v>103</v>
      </c>
      <c r="S4" s="568" t="s">
        <v>110</v>
      </c>
      <c r="T4" s="568" t="s">
        <v>109</v>
      </c>
      <c r="U4" s="584" t="s">
        <v>89</v>
      </c>
    </row>
    <row r="5" spans="1:21" ht="15" customHeight="1" x14ac:dyDescent="0.25">
      <c r="A5" s="566"/>
      <c r="B5" s="566"/>
      <c r="C5" s="579"/>
      <c r="D5" s="579"/>
      <c r="E5" s="579"/>
      <c r="F5" s="579"/>
      <c r="G5" s="581" t="s">
        <v>104</v>
      </c>
      <c r="H5" s="582"/>
      <c r="I5" s="581" t="s">
        <v>105</v>
      </c>
      <c r="J5" s="582"/>
      <c r="K5" s="581" t="s">
        <v>106</v>
      </c>
      <c r="L5" s="582"/>
      <c r="M5" s="581" t="s">
        <v>107</v>
      </c>
      <c r="N5" s="582"/>
      <c r="O5" s="589"/>
      <c r="P5" s="590"/>
      <c r="Q5" s="566"/>
      <c r="R5" s="566"/>
      <c r="S5" s="566"/>
      <c r="T5" s="566"/>
      <c r="U5" s="585"/>
    </row>
    <row r="6" spans="1:21" ht="25.5" x14ac:dyDescent="0.25">
      <c r="A6" s="567"/>
      <c r="B6" s="567"/>
      <c r="C6" s="580"/>
      <c r="D6" s="580"/>
      <c r="E6" s="580"/>
      <c r="F6" s="580"/>
      <c r="G6" s="441" t="s">
        <v>108</v>
      </c>
      <c r="H6" s="441" t="s">
        <v>12</v>
      </c>
      <c r="I6" s="441" t="s">
        <v>108</v>
      </c>
      <c r="J6" s="441" t="s">
        <v>12</v>
      </c>
      <c r="K6" s="441" t="s">
        <v>108</v>
      </c>
      <c r="L6" s="441" t="s">
        <v>12</v>
      </c>
      <c r="M6" s="441" t="s">
        <v>108</v>
      </c>
      <c r="N6" s="441" t="s">
        <v>12</v>
      </c>
      <c r="O6" s="441" t="s">
        <v>108</v>
      </c>
      <c r="P6" s="441" t="s">
        <v>12</v>
      </c>
      <c r="Q6" s="567"/>
      <c r="R6" s="567"/>
      <c r="S6" s="567"/>
      <c r="T6" s="567"/>
      <c r="U6" s="586"/>
    </row>
    <row r="7" spans="1:21" s="364" customFormat="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customHeight="1" x14ac:dyDescent="0.25">
      <c r="A8" s="608" t="s">
        <v>1410</v>
      </c>
      <c r="B8" s="608" t="s">
        <v>1411</v>
      </c>
      <c r="C8" s="280"/>
      <c r="D8" s="280"/>
      <c r="E8" s="280"/>
      <c r="F8" s="281"/>
      <c r="G8" s="281"/>
      <c r="H8" s="357"/>
      <c r="I8" s="281"/>
      <c r="J8" s="357"/>
      <c r="K8" s="281"/>
      <c r="L8" s="357"/>
      <c r="M8" s="281"/>
      <c r="N8" s="357"/>
      <c r="O8" s="401">
        <f t="shared" ref="O8:P8" si="0">G8+I8+K8+M8</f>
        <v>0</v>
      </c>
      <c r="P8" s="402">
        <f t="shared" si="0"/>
        <v>0</v>
      </c>
      <c r="Q8" s="281"/>
      <c r="R8" s="281"/>
      <c r="S8" s="281"/>
      <c r="T8" s="281"/>
      <c r="U8" s="281"/>
    </row>
    <row r="9" spans="1:21" ht="15.75" x14ac:dyDescent="0.25">
      <c r="A9" s="609"/>
      <c r="B9" s="609"/>
      <c r="C9" s="280"/>
      <c r="D9" s="280"/>
      <c r="E9" s="280"/>
      <c r="F9" s="281"/>
      <c r="G9" s="281"/>
      <c r="H9" s="357"/>
      <c r="I9" s="281"/>
      <c r="J9" s="357"/>
      <c r="K9" s="281"/>
      <c r="L9" s="357"/>
      <c r="M9" s="281"/>
      <c r="N9" s="357"/>
      <c r="O9" s="401">
        <f t="shared" ref="O9:O20" si="1">G9+I9+K9+M9</f>
        <v>0</v>
      </c>
      <c r="P9" s="402">
        <f t="shared" ref="P9:P20" si="2">H9+J9+L9+N9</f>
        <v>0</v>
      </c>
      <c r="Q9" s="281"/>
      <c r="R9" s="281"/>
      <c r="S9" s="281"/>
      <c r="T9" s="281"/>
      <c r="U9" s="281"/>
    </row>
    <row r="10" spans="1:21" ht="15.75" x14ac:dyDescent="0.25">
      <c r="A10" s="609"/>
      <c r="B10" s="609"/>
      <c r="C10" s="280"/>
      <c r="D10" s="280"/>
      <c r="E10" s="280"/>
      <c r="F10" s="281"/>
      <c r="G10" s="281"/>
      <c r="H10" s="357"/>
      <c r="I10" s="281"/>
      <c r="J10" s="357"/>
      <c r="K10" s="281"/>
      <c r="L10" s="357"/>
      <c r="M10" s="281"/>
      <c r="N10" s="357"/>
      <c r="O10" s="401">
        <f t="shared" si="1"/>
        <v>0</v>
      </c>
      <c r="P10" s="402">
        <f t="shared" si="2"/>
        <v>0</v>
      </c>
      <c r="Q10" s="281"/>
      <c r="R10" s="281"/>
      <c r="S10" s="281"/>
      <c r="T10" s="281"/>
      <c r="U10" s="281"/>
    </row>
    <row r="11" spans="1:21" ht="15.75" x14ac:dyDescent="0.25">
      <c r="A11" s="609"/>
      <c r="B11" s="609"/>
      <c r="C11" s="280"/>
      <c r="D11" s="280"/>
      <c r="E11" s="280"/>
      <c r="F11" s="281"/>
      <c r="G11" s="281"/>
      <c r="H11" s="357"/>
      <c r="I11" s="281"/>
      <c r="J11" s="357"/>
      <c r="K11" s="281"/>
      <c r="L11" s="357"/>
      <c r="M11" s="281"/>
      <c r="N11" s="357"/>
      <c r="O11" s="401">
        <f t="shared" si="1"/>
        <v>0</v>
      </c>
      <c r="P11" s="402">
        <f t="shared" si="2"/>
        <v>0</v>
      </c>
      <c r="Q11" s="281"/>
      <c r="R11" s="281"/>
      <c r="S11" s="281"/>
      <c r="T11" s="281"/>
      <c r="U11" s="281"/>
    </row>
    <row r="12" spans="1:21" ht="15.75" x14ac:dyDescent="0.25">
      <c r="A12" s="609"/>
      <c r="B12" s="609"/>
      <c r="C12" s="280"/>
      <c r="D12" s="280"/>
      <c r="E12" s="280"/>
      <c r="F12" s="281"/>
      <c r="G12" s="281"/>
      <c r="H12" s="357"/>
      <c r="I12" s="281"/>
      <c r="J12" s="357"/>
      <c r="K12" s="281"/>
      <c r="L12" s="357"/>
      <c r="M12" s="281"/>
      <c r="N12" s="357"/>
      <c r="O12" s="401">
        <f t="shared" si="1"/>
        <v>0</v>
      </c>
      <c r="P12" s="402">
        <f t="shared" si="2"/>
        <v>0</v>
      </c>
      <c r="Q12" s="281"/>
      <c r="R12" s="281"/>
      <c r="S12" s="281"/>
      <c r="T12" s="281"/>
      <c r="U12" s="281"/>
    </row>
    <row r="13" spans="1:21" s="364" customFormat="1" ht="15.75" x14ac:dyDescent="0.25">
      <c r="A13" s="609"/>
      <c r="B13" s="609"/>
      <c r="C13" s="407"/>
      <c r="D13" s="407"/>
      <c r="E13" s="407"/>
      <c r="F13" s="281"/>
      <c r="G13" s="281"/>
      <c r="H13" s="357"/>
      <c r="I13" s="281"/>
      <c r="J13" s="357"/>
      <c r="K13" s="281"/>
      <c r="L13" s="357"/>
      <c r="M13" s="281"/>
      <c r="N13" s="357"/>
      <c r="O13" s="401">
        <f t="shared" ref="O13" si="3">G13+I13+K13+M13</f>
        <v>0</v>
      </c>
      <c r="P13" s="402">
        <f t="shared" ref="P13" si="4">H13+J13+L13+N13</f>
        <v>0</v>
      </c>
      <c r="Q13" s="281"/>
      <c r="R13" s="281"/>
      <c r="S13" s="281"/>
      <c r="T13" s="281"/>
      <c r="U13" s="281"/>
    </row>
    <row r="14" spans="1:21" ht="15.75" x14ac:dyDescent="0.25">
      <c r="A14" s="609"/>
      <c r="B14" s="609"/>
      <c r="C14" s="280"/>
      <c r="D14" s="280"/>
      <c r="E14" s="280"/>
      <c r="F14" s="281"/>
      <c r="G14" s="281"/>
      <c r="H14" s="357"/>
      <c r="I14" s="281"/>
      <c r="J14" s="357"/>
      <c r="K14" s="281"/>
      <c r="L14" s="357"/>
      <c r="M14" s="281"/>
      <c r="N14" s="357"/>
      <c r="O14" s="401">
        <f t="shared" si="1"/>
        <v>0</v>
      </c>
      <c r="P14" s="402">
        <f t="shared" si="2"/>
        <v>0</v>
      </c>
      <c r="Q14" s="281"/>
      <c r="R14" s="281"/>
      <c r="S14" s="281"/>
      <c r="T14" s="281"/>
      <c r="U14" s="358"/>
    </row>
    <row r="15" spans="1:21" ht="15.75" customHeight="1" x14ac:dyDescent="0.25">
      <c r="A15" s="609"/>
      <c r="B15" s="609"/>
      <c r="C15" s="280"/>
      <c r="D15" s="280"/>
      <c r="E15" s="280"/>
      <c r="F15" s="281"/>
      <c r="G15" s="281"/>
      <c r="H15" s="357"/>
      <c r="I15" s="281"/>
      <c r="J15" s="357"/>
      <c r="K15" s="359"/>
      <c r="L15" s="357"/>
      <c r="M15" s="281"/>
      <c r="N15" s="357"/>
      <c r="O15" s="401">
        <f t="shared" si="1"/>
        <v>0</v>
      </c>
      <c r="P15" s="402">
        <f t="shared" si="2"/>
        <v>0</v>
      </c>
      <c r="Q15" s="281"/>
      <c r="R15" s="281"/>
      <c r="S15" s="281"/>
      <c r="T15" s="281"/>
      <c r="U15" s="281"/>
    </row>
    <row r="16" spans="1:21" ht="15.75" x14ac:dyDescent="0.25">
      <c r="A16" s="609"/>
      <c r="B16" s="609"/>
      <c r="C16" s="280"/>
      <c r="D16" s="280"/>
      <c r="E16" s="280"/>
      <c r="F16" s="281"/>
      <c r="G16" s="281"/>
      <c r="H16" s="357"/>
      <c r="I16" s="281"/>
      <c r="J16" s="357"/>
      <c r="K16" s="359"/>
      <c r="L16" s="357"/>
      <c r="M16" s="281"/>
      <c r="N16" s="357"/>
      <c r="O16" s="401">
        <f t="shared" si="1"/>
        <v>0</v>
      </c>
      <c r="P16" s="402">
        <f t="shared" si="2"/>
        <v>0</v>
      </c>
      <c r="Q16" s="281"/>
      <c r="R16" s="281"/>
      <c r="S16" s="281"/>
      <c r="T16" s="281"/>
      <c r="U16" s="281"/>
    </row>
    <row r="17" spans="1:21" ht="15.75" x14ac:dyDescent="0.25">
      <c r="A17" s="609"/>
      <c r="B17" s="609"/>
      <c r="C17" s="280"/>
      <c r="D17" s="280"/>
      <c r="E17" s="280"/>
      <c r="F17" s="281"/>
      <c r="G17" s="281"/>
      <c r="H17" s="357"/>
      <c r="I17" s="281"/>
      <c r="J17" s="357"/>
      <c r="K17" s="359"/>
      <c r="L17" s="357"/>
      <c r="M17" s="281"/>
      <c r="N17" s="357"/>
      <c r="O17" s="401">
        <f t="shared" si="1"/>
        <v>0</v>
      </c>
      <c r="P17" s="402">
        <f t="shared" si="2"/>
        <v>0</v>
      </c>
      <c r="Q17" s="281"/>
      <c r="R17" s="281"/>
      <c r="S17" s="281"/>
      <c r="T17" s="281"/>
      <c r="U17" s="281"/>
    </row>
    <row r="18" spans="1:21" ht="15.75" x14ac:dyDescent="0.25">
      <c r="A18" s="609"/>
      <c r="B18" s="609"/>
      <c r="C18" s="280"/>
      <c r="D18" s="280"/>
      <c r="E18" s="280"/>
      <c r="F18" s="281"/>
      <c r="G18" s="281"/>
      <c r="H18" s="357"/>
      <c r="I18" s="281"/>
      <c r="J18" s="357"/>
      <c r="K18" s="359"/>
      <c r="L18" s="357"/>
      <c r="M18" s="281"/>
      <c r="N18" s="357"/>
      <c r="O18" s="401">
        <f t="shared" si="1"/>
        <v>0</v>
      </c>
      <c r="P18" s="402">
        <f t="shared" si="2"/>
        <v>0</v>
      </c>
      <c r="Q18" s="281"/>
      <c r="R18" s="281"/>
      <c r="S18" s="281"/>
      <c r="T18" s="281"/>
      <c r="U18" s="281"/>
    </row>
    <row r="19" spans="1:21" ht="15.75" x14ac:dyDescent="0.25">
      <c r="A19" s="609"/>
      <c r="B19" s="609"/>
      <c r="C19" s="280"/>
      <c r="D19" s="280"/>
      <c r="E19" s="280"/>
      <c r="F19" s="281"/>
      <c r="G19" s="281"/>
      <c r="H19" s="357"/>
      <c r="I19" s="281"/>
      <c r="J19" s="357"/>
      <c r="K19" s="281"/>
      <c r="L19" s="357"/>
      <c r="M19" s="281"/>
      <c r="N19" s="357"/>
      <c r="O19" s="401">
        <f t="shared" si="1"/>
        <v>0</v>
      </c>
      <c r="P19" s="402">
        <f t="shared" si="2"/>
        <v>0</v>
      </c>
      <c r="Q19" s="281"/>
      <c r="R19" s="281"/>
      <c r="S19" s="281"/>
      <c r="T19" s="281"/>
      <c r="U19" s="360"/>
    </row>
    <row r="20" spans="1:21" ht="15.75" x14ac:dyDescent="0.25">
      <c r="A20" s="610"/>
      <c r="B20" s="610"/>
      <c r="C20" s="280"/>
      <c r="D20" s="280"/>
      <c r="E20" s="280"/>
      <c r="F20" s="281"/>
      <c r="G20" s="281"/>
      <c r="H20" s="357"/>
      <c r="I20" s="281"/>
      <c r="J20" s="357"/>
      <c r="K20" s="281"/>
      <c r="L20" s="357"/>
      <c r="M20" s="281"/>
      <c r="N20" s="357"/>
      <c r="O20" s="401">
        <f t="shared" si="1"/>
        <v>0</v>
      </c>
      <c r="P20" s="402">
        <f t="shared" si="2"/>
        <v>0</v>
      </c>
      <c r="Q20" s="281"/>
      <c r="R20" s="281"/>
      <c r="S20" s="281"/>
      <c r="T20" s="281"/>
      <c r="U20" s="281"/>
    </row>
    <row r="21" spans="1:21" ht="15.75" x14ac:dyDescent="0.25">
      <c r="A21" s="291"/>
      <c r="B21" s="292"/>
      <c r="C21" s="291" t="s">
        <v>1408</v>
      </c>
      <c r="D21" s="292"/>
      <c r="E21" s="292"/>
      <c r="F21" s="293"/>
      <c r="G21" s="282">
        <f t="shared" ref="G21:P21" si="5">SUM(G8:G20)</f>
        <v>0</v>
      </c>
      <c r="H21" s="283">
        <f t="shared" si="5"/>
        <v>0</v>
      </c>
      <c r="I21" s="282">
        <f t="shared" si="5"/>
        <v>0</v>
      </c>
      <c r="J21" s="283">
        <f t="shared" si="5"/>
        <v>0</v>
      </c>
      <c r="K21" s="282">
        <f t="shared" si="5"/>
        <v>0</v>
      </c>
      <c r="L21" s="283">
        <f t="shared" si="5"/>
        <v>0</v>
      </c>
      <c r="M21" s="282">
        <f t="shared" si="5"/>
        <v>0</v>
      </c>
      <c r="N21" s="283">
        <f t="shared" si="5"/>
        <v>0</v>
      </c>
      <c r="O21" s="283">
        <f t="shared" si="5"/>
        <v>0</v>
      </c>
      <c r="P21" s="283">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B8" sqref="B8:B12"/>
    </sheetView>
  </sheetViews>
  <sheetFormatPr baseColWidth="10" defaultRowHeight="15" x14ac:dyDescent="0.25"/>
  <cols>
    <col min="1" max="1" width="21.7109375" style="364" customWidth="1"/>
    <col min="2" max="2" width="24.28515625" style="364" customWidth="1"/>
    <col min="3" max="6" width="27.42578125" style="364" customWidth="1"/>
    <col min="7" max="7" width="15.28515625" style="364" customWidth="1"/>
    <col min="8" max="8" width="13.7109375" style="234" bestFit="1" customWidth="1"/>
    <col min="9" max="9" width="15.28515625" style="364" customWidth="1"/>
    <col min="10" max="10" width="18.85546875" style="234" customWidth="1"/>
    <col min="11" max="11" width="11.42578125" style="364"/>
    <col min="12" max="12" width="13.7109375" style="234" bestFit="1" customWidth="1"/>
    <col min="13" max="13" width="11.42578125" style="364"/>
    <col min="14" max="14" width="13.7109375" style="234" bestFit="1" customWidth="1"/>
    <col min="15" max="15" width="15.28515625" style="364" customWidth="1"/>
    <col min="16" max="16" width="18.28515625" style="234" customWidth="1"/>
    <col min="17" max="17" width="14.140625" style="364" hidden="1" customWidth="1"/>
    <col min="18" max="20" width="14.140625" style="364" customWidth="1"/>
    <col min="21" max="21" width="17" style="364" customWidth="1"/>
    <col min="22" max="16384" width="11.42578125" style="364"/>
  </cols>
  <sheetData>
    <row r="1" spans="1:21" ht="18.75" x14ac:dyDescent="0.25">
      <c r="B1" s="284"/>
      <c r="C1" s="284"/>
      <c r="D1" s="284"/>
      <c r="E1" s="284"/>
      <c r="F1" s="284"/>
      <c r="G1" s="284" t="s">
        <v>1457</v>
      </c>
      <c r="J1" s="284"/>
      <c r="K1" s="284"/>
      <c r="L1" s="284"/>
      <c r="M1" s="284"/>
      <c r="N1" s="284"/>
      <c r="O1" s="284"/>
      <c r="P1" s="284"/>
      <c r="Q1" s="284"/>
      <c r="R1" s="284"/>
      <c r="S1" s="284"/>
      <c r="T1" s="284"/>
      <c r="U1" s="284"/>
    </row>
    <row r="2" spans="1:21" ht="18.75" x14ac:dyDescent="0.25">
      <c r="A2" s="270" t="s">
        <v>1348</v>
      </c>
      <c r="B2" s="284"/>
      <c r="C2" s="284"/>
      <c r="D2" s="284"/>
      <c r="E2" s="284"/>
      <c r="F2" s="284"/>
      <c r="G2" s="284"/>
      <c r="J2" s="284"/>
      <c r="K2" s="284"/>
      <c r="L2" s="284"/>
      <c r="M2" s="284"/>
      <c r="N2" s="284"/>
      <c r="O2" s="284"/>
      <c r="P2" s="284"/>
      <c r="Q2" s="284"/>
      <c r="R2" s="284"/>
      <c r="S2" s="284"/>
      <c r="T2" s="284"/>
      <c r="U2" s="284"/>
    </row>
    <row r="3" spans="1:21" x14ac:dyDescent="0.25">
      <c r="A3" s="611" t="s">
        <v>1456</v>
      </c>
      <c r="B3" s="611"/>
      <c r="C3" s="611"/>
      <c r="D3" s="611"/>
      <c r="E3" s="611"/>
      <c r="F3" s="611"/>
      <c r="G3" s="611"/>
      <c r="H3" s="611"/>
      <c r="I3" s="611"/>
      <c r="J3" s="611"/>
      <c r="K3" s="611"/>
      <c r="L3" s="611"/>
      <c r="M3" s="611"/>
      <c r="N3" s="611"/>
      <c r="O3" s="611"/>
      <c r="P3" s="611"/>
      <c r="Q3" s="611"/>
      <c r="R3" s="611"/>
      <c r="S3" s="611"/>
      <c r="T3" s="611"/>
      <c r="U3" s="611"/>
    </row>
    <row r="4" spans="1:21" ht="15" customHeight="1" x14ac:dyDescent="0.25">
      <c r="A4" s="566" t="s">
        <v>97</v>
      </c>
      <c r="B4" s="568" t="s">
        <v>111</v>
      </c>
      <c r="C4" s="578" t="s">
        <v>86</v>
      </c>
      <c r="D4" s="578" t="s">
        <v>87</v>
      </c>
      <c r="E4" s="578" t="s">
        <v>392</v>
      </c>
      <c r="F4" s="578" t="s">
        <v>88</v>
      </c>
      <c r="G4" s="581" t="s">
        <v>100</v>
      </c>
      <c r="H4" s="583"/>
      <c r="I4" s="583"/>
      <c r="J4" s="583"/>
      <c r="K4" s="583"/>
      <c r="L4" s="583"/>
      <c r="M4" s="583"/>
      <c r="N4" s="582"/>
      <c r="O4" s="587" t="s">
        <v>101</v>
      </c>
      <c r="P4" s="588"/>
      <c r="Q4" s="568" t="s">
        <v>102</v>
      </c>
      <c r="R4" s="568" t="s">
        <v>103</v>
      </c>
      <c r="S4" s="568" t="s">
        <v>110</v>
      </c>
      <c r="T4" s="568" t="s">
        <v>109</v>
      </c>
      <c r="U4" s="584" t="s">
        <v>89</v>
      </c>
    </row>
    <row r="5" spans="1:21" ht="15" customHeight="1" x14ac:dyDescent="0.25">
      <c r="A5" s="566"/>
      <c r="B5" s="566"/>
      <c r="C5" s="579"/>
      <c r="D5" s="579"/>
      <c r="E5" s="579"/>
      <c r="F5" s="579"/>
      <c r="G5" s="581" t="s">
        <v>104</v>
      </c>
      <c r="H5" s="582"/>
      <c r="I5" s="581" t="s">
        <v>105</v>
      </c>
      <c r="J5" s="582"/>
      <c r="K5" s="581" t="s">
        <v>106</v>
      </c>
      <c r="L5" s="582"/>
      <c r="M5" s="581" t="s">
        <v>107</v>
      </c>
      <c r="N5" s="582"/>
      <c r="O5" s="589"/>
      <c r="P5" s="590"/>
      <c r="Q5" s="566"/>
      <c r="R5" s="566"/>
      <c r="S5" s="566"/>
      <c r="T5" s="566"/>
      <c r="U5" s="585"/>
    </row>
    <row r="6" spans="1:21" ht="25.5" x14ac:dyDescent="0.25">
      <c r="A6" s="567"/>
      <c r="B6" s="567"/>
      <c r="C6" s="580"/>
      <c r="D6" s="580"/>
      <c r="E6" s="580"/>
      <c r="F6" s="580"/>
      <c r="G6" s="441" t="s">
        <v>108</v>
      </c>
      <c r="H6" s="441" t="s">
        <v>12</v>
      </c>
      <c r="I6" s="441" t="s">
        <v>108</v>
      </c>
      <c r="J6" s="441" t="s">
        <v>12</v>
      </c>
      <c r="K6" s="441" t="s">
        <v>108</v>
      </c>
      <c r="L6" s="441" t="s">
        <v>12</v>
      </c>
      <c r="M6" s="441" t="s">
        <v>108</v>
      </c>
      <c r="N6" s="441" t="s">
        <v>12</v>
      </c>
      <c r="O6" s="441" t="s">
        <v>108</v>
      </c>
      <c r="P6" s="441" t="s">
        <v>12</v>
      </c>
      <c r="Q6" s="567"/>
      <c r="R6" s="567"/>
      <c r="S6" s="567"/>
      <c r="T6" s="567"/>
      <c r="U6" s="586"/>
    </row>
    <row r="7" spans="1:2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608" t="s">
        <v>1450</v>
      </c>
      <c r="B8" s="607" t="s">
        <v>1448</v>
      </c>
      <c r="C8" s="280"/>
      <c r="D8" s="280"/>
      <c r="E8" s="280"/>
      <c r="F8" s="281"/>
      <c r="G8" s="281"/>
      <c r="H8" s="357"/>
      <c r="I8" s="281"/>
      <c r="J8" s="357"/>
      <c r="K8" s="281"/>
      <c r="L8" s="357"/>
      <c r="M8" s="281"/>
      <c r="N8" s="357"/>
      <c r="O8" s="403">
        <f t="shared" ref="O8:O22" si="0">G8+I8+K8+M8</f>
        <v>0</v>
      </c>
      <c r="P8" s="402">
        <f t="shared" ref="P8:P22" si="1">H8+J8+L8+N8</f>
        <v>0</v>
      </c>
      <c r="Q8" s="281"/>
      <c r="R8" s="281"/>
      <c r="S8" s="281"/>
      <c r="T8" s="281"/>
      <c r="U8" s="281"/>
    </row>
    <row r="9" spans="1:21" ht="15.75" x14ac:dyDescent="0.25">
      <c r="A9" s="609"/>
      <c r="B9" s="607"/>
      <c r="C9" s="280"/>
      <c r="D9" s="280"/>
      <c r="E9" s="280"/>
      <c r="F9" s="281"/>
      <c r="G9" s="281"/>
      <c r="H9" s="357"/>
      <c r="I9" s="281"/>
      <c r="J9" s="357"/>
      <c r="K9" s="281"/>
      <c r="L9" s="357"/>
      <c r="M9" s="281"/>
      <c r="N9" s="357"/>
      <c r="O9" s="403">
        <f t="shared" si="0"/>
        <v>0</v>
      </c>
      <c r="P9" s="402">
        <f t="shared" si="1"/>
        <v>0</v>
      </c>
      <c r="Q9" s="281"/>
      <c r="R9" s="281"/>
      <c r="S9" s="281"/>
      <c r="T9" s="281"/>
      <c r="U9" s="281"/>
    </row>
    <row r="10" spans="1:21" ht="15.75" x14ac:dyDescent="0.25">
      <c r="A10" s="609"/>
      <c r="B10" s="607"/>
      <c r="C10" s="280"/>
      <c r="D10" s="280"/>
      <c r="E10" s="280"/>
      <c r="F10" s="281"/>
      <c r="G10" s="281"/>
      <c r="H10" s="357"/>
      <c r="I10" s="281"/>
      <c r="J10" s="357"/>
      <c r="K10" s="281"/>
      <c r="L10" s="357"/>
      <c r="M10" s="281"/>
      <c r="N10" s="357"/>
      <c r="O10" s="403">
        <f t="shared" si="0"/>
        <v>0</v>
      </c>
      <c r="P10" s="402">
        <f t="shared" si="1"/>
        <v>0</v>
      </c>
      <c r="Q10" s="281"/>
      <c r="R10" s="281"/>
      <c r="S10" s="281"/>
      <c r="T10" s="281"/>
      <c r="U10" s="281"/>
    </row>
    <row r="11" spans="1:21" ht="15.75" x14ac:dyDescent="0.25">
      <c r="A11" s="609"/>
      <c r="B11" s="607"/>
      <c r="C11" s="280"/>
      <c r="D11" s="280"/>
      <c r="E11" s="280"/>
      <c r="F11" s="281"/>
      <c r="G11" s="281"/>
      <c r="H11" s="357"/>
      <c r="I11" s="281"/>
      <c r="J11" s="357"/>
      <c r="K11" s="281"/>
      <c r="L11" s="357"/>
      <c r="M11" s="281"/>
      <c r="N11" s="357"/>
      <c r="O11" s="403">
        <f t="shared" si="0"/>
        <v>0</v>
      </c>
      <c r="P11" s="402">
        <f t="shared" si="1"/>
        <v>0</v>
      </c>
      <c r="Q11" s="281"/>
      <c r="R11" s="281"/>
      <c r="S11" s="281"/>
      <c r="T11" s="281"/>
      <c r="U11" s="281"/>
    </row>
    <row r="12" spans="1:21" ht="15.75" x14ac:dyDescent="0.25">
      <c r="A12" s="609"/>
      <c r="B12" s="607"/>
      <c r="C12" s="280"/>
      <c r="D12" s="280"/>
      <c r="E12" s="280"/>
      <c r="F12" s="281"/>
      <c r="G12" s="281"/>
      <c r="H12" s="357"/>
      <c r="I12" s="281"/>
      <c r="J12" s="357"/>
      <c r="K12" s="281"/>
      <c r="L12" s="357"/>
      <c r="M12" s="281"/>
      <c r="N12" s="357"/>
      <c r="O12" s="403">
        <f t="shared" si="0"/>
        <v>0</v>
      </c>
      <c r="P12" s="402">
        <f t="shared" si="1"/>
        <v>0</v>
      </c>
      <c r="Q12" s="281"/>
      <c r="R12" s="281"/>
      <c r="S12" s="281"/>
      <c r="T12" s="281"/>
      <c r="U12" s="281"/>
    </row>
    <row r="13" spans="1:21" ht="15.75" x14ac:dyDescent="0.25">
      <c r="A13" s="609"/>
      <c r="B13" s="607" t="s">
        <v>1455</v>
      </c>
      <c r="C13" s="280"/>
      <c r="D13" s="280"/>
      <c r="E13" s="280"/>
      <c r="F13" s="281"/>
      <c r="G13" s="281"/>
      <c r="H13" s="357"/>
      <c r="I13" s="281"/>
      <c r="J13" s="357"/>
      <c r="K13" s="281"/>
      <c r="L13" s="357"/>
      <c r="M13" s="281"/>
      <c r="N13" s="357"/>
      <c r="O13" s="403">
        <f t="shared" si="0"/>
        <v>0</v>
      </c>
      <c r="P13" s="402">
        <f t="shared" si="1"/>
        <v>0</v>
      </c>
      <c r="Q13" s="281"/>
      <c r="R13" s="281"/>
      <c r="S13" s="281"/>
      <c r="T13" s="281"/>
      <c r="U13" s="281"/>
    </row>
    <row r="14" spans="1:21" ht="15.75" x14ac:dyDescent="0.25">
      <c r="A14" s="609"/>
      <c r="B14" s="607"/>
      <c r="C14" s="280"/>
      <c r="D14" s="280"/>
      <c r="E14" s="280"/>
      <c r="F14" s="281"/>
      <c r="G14" s="281"/>
      <c r="H14" s="357"/>
      <c r="I14" s="281"/>
      <c r="J14" s="357"/>
      <c r="K14" s="281"/>
      <c r="L14" s="357"/>
      <c r="M14" s="281"/>
      <c r="N14" s="357"/>
      <c r="O14" s="403">
        <f t="shared" si="0"/>
        <v>0</v>
      </c>
      <c r="P14" s="402">
        <f t="shared" si="1"/>
        <v>0</v>
      </c>
      <c r="Q14" s="281"/>
      <c r="R14" s="281"/>
      <c r="S14" s="281"/>
      <c r="T14" s="281"/>
      <c r="U14" s="358"/>
    </row>
    <row r="15" spans="1:21" ht="15.75" x14ac:dyDescent="0.25">
      <c r="A15" s="609"/>
      <c r="B15" s="607"/>
      <c r="C15" s="280"/>
      <c r="D15" s="280"/>
      <c r="E15" s="280"/>
      <c r="F15" s="281"/>
      <c r="G15" s="281"/>
      <c r="H15" s="357"/>
      <c r="I15" s="281"/>
      <c r="J15" s="357"/>
      <c r="K15" s="281"/>
      <c r="L15" s="357"/>
      <c r="M15" s="281"/>
      <c r="N15" s="357"/>
      <c r="O15" s="403">
        <f t="shared" si="0"/>
        <v>0</v>
      </c>
      <c r="P15" s="402">
        <f t="shared" si="1"/>
        <v>0</v>
      </c>
      <c r="Q15" s="281"/>
      <c r="R15" s="281"/>
      <c r="S15" s="281"/>
      <c r="T15" s="281"/>
      <c r="U15" s="358"/>
    </row>
    <row r="16" spans="1:21" ht="15.75" x14ac:dyDescent="0.25">
      <c r="A16" s="609"/>
      <c r="B16" s="607"/>
      <c r="C16" s="280"/>
      <c r="D16" s="280"/>
      <c r="E16" s="280"/>
      <c r="F16" s="281"/>
      <c r="G16" s="281"/>
      <c r="H16" s="357"/>
      <c r="I16" s="281"/>
      <c r="J16" s="357"/>
      <c r="K16" s="281"/>
      <c r="L16" s="357"/>
      <c r="M16" s="281"/>
      <c r="N16" s="357"/>
      <c r="O16" s="403">
        <f t="shared" si="0"/>
        <v>0</v>
      </c>
      <c r="P16" s="402">
        <f t="shared" si="1"/>
        <v>0</v>
      </c>
      <c r="Q16" s="281"/>
      <c r="R16" s="281"/>
      <c r="S16" s="281"/>
      <c r="T16" s="281"/>
      <c r="U16" s="358"/>
    </row>
    <row r="17" spans="1:21" ht="15.75" x14ac:dyDescent="0.25">
      <c r="A17" s="609"/>
      <c r="B17" s="607"/>
      <c r="C17" s="280"/>
      <c r="D17" s="280"/>
      <c r="E17" s="280"/>
      <c r="F17" s="281"/>
      <c r="G17" s="281"/>
      <c r="H17" s="357"/>
      <c r="I17" s="281"/>
      <c r="J17" s="357"/>
      <c r="K17" s="359"/>
      <c r="L17" s="357"/>
      <c r="M17" s="281"/>
      <c r="N17" s="357"/>
      <c r="O17" s="403">
        <f t="shared" si="0"/>
        <v>0</v>
      </c>
      <c r="P17" s="402">
        <f t="shared" si="1"/>
        <v>0</v>
      </c>
      <c r="Q17" s="281"/>
      <c r="R17" s="281"/>
      <c r="S17" s="281"/>
      <c r="T17" s="281"/>
      <c r="U17" s="281"/>
    </row>
    <row r="18" spans="1:21" ht="15.75" x14ac:dyDescent="0.25">
      <c r="A18" s="609"/>
      <c r="B18" s="607" t="s">
        <v>1449</v>
      </c>
      <c r="C18" s="280"/>
      <c r="D18" s="280"/>
      <c r="E18" s="280"/>
      <c r="F18" s="281"/>
      <c r="G18" s="281"/>
      <c r="H18" s="357"/>
      <c r="I18" s="281"/>
      <c r="J18" s="357"/>
      <c r="K18" s="359"/>
      <c r="L18" s="357"/>
      <c r="M18" s="281"/>
      <c r="N18" s="357"/>
      <c r="O18" s="403">
        <f t="shared" si="0"/>
        <v>0</v>
      </c>
      <c r="P18" s="402">
        <f t="shared" si="1"/>
        <v>0</v>
      </c>
      <c r="Q18" s="281"/>
      <c r="R18" s="281"/>
      <c r="S18" s="281"/>
      <c r="T18" s="281"/>
      <c r="U18" s="281"/>
    </row>
    <row r="19" spans="1:21" ht="15.75" x14ac:dyDescent="0.25">
      <c r="A19" s="609"/>
      <c r="B19" s="607"/>
      <c r="C19" s="280"/>
      <c r="D19" s="280"/>
      <c r="E19" s="280"/>
      <c r="F19" s="281"/>
      <c r="G19" s="281"/>
      <c r="H19" s="357"/>
      <c r="I19" s="281"/>
      <c r="J19" s="357"/>
      <c r="K19" s="359"/>
      <c r="L19" s="357"/>
      <c r="M19" s="281"/>
      <c r="N19" s="357"/>
      <c r="O19" s="403">
        <f t="shared" si="0"/>
        <v>0</v>
      </c>
      <c r="P19" s="402">
        <f t="shared" si="1"/>
        <v>0</v>
      </c>
      <c r="Q19" s="281"/>
      <c r="R19" s="281"/>
      <c r="S19" s="281"/>
      <c r="T19" s="281"/>
      <c r="U19" s="281"/>
    </row>
    <row r="20" spans="1:21" ht="15.75" x14ac:dyDescent="0.25">
      <c r="A20" s="609"/>
      <c r="B20" s="607"/>
      <c r="C20" s="280"/>
      <c r="D20" s="280"/>
      <c r="E20" s="280"/>
      <c r="F20" s="281"/>
      <c r="G20" s="281"/>
      <c r="H20" s="357"/>
      <c r="I20" s="281"/>
      <c r="J20" s="357"/>
      <c r="K20" s="359"/>
      <c r="L20" s="357"/>
      <c r="M20" s="281"/>
      <c r="N20" s="357"/>
      <c r="O20" s="403">
        <f t="shared" si="0"/>
        <v>0</v>
      </c>
      <c r="P20" s="402">
        <f t="shared" si="1"/>
        <v>0</v>
      </c>
      <c r="Q20" s="281"/>
      <c r="R20" s="281"/>
      <c r="S20" s="281"/>
      <c r="T20" s="281"/>
      <c r="U20" s="281"/>
    </row>
    <row r="21" spans="1:21" ht="15.75" x14ac:dyDescent="0.25">
      <c r="A21" s="609"/>
      <c r="B21" s="607"/>
      <c r="C21" s="280"/>
      <c r="D21" s="280"/>
      <c r="E21" s="280"/>
      <c r="F21" s="281"/>
      <c r="G21" s="281"/>
      <c r="H21" s="357"/>
      <c r="I21" s="281"/>
      <c r="J21" s="357"/>
      <c r="K21" s="359"/>
      <c r="L21" s="357"/>
      <c r="M21" s="281"/>
      <c r="N21" s="357"/>
      <c r="O21" s="403">
        <f t="shared" si="0"/>
        <v>0</v>
      </c>
      <c r="P21" s="402">
        <f t="shared" si="1"/>
        <v>0</v>
      </c>
      <c r="Q21" s="281"/>
      <c r="R21" s="281"/>
      <c r="S21" s="281"/>
      <c r="T21" s="281"/>
      <c r="U21" s="281"/>
    </row>
    <row r="22" spans="1:21" ht="15.75" x14ac:dyDescent="0.25">
      <c r="A22" s="609"/>
      <c r="B22" s="607"/>
      <c r="C22" s="280"/>
      <c r="D22" s="280"/>
      <c r="E22" s="370"/>
      <c r="F22" s="281"/>
      <c r="G22" s="281"/>
      <c r="H22" s="357"/>
      <c r="I22" s="281"/>
      <c r="J22" s="357"/>
      <c r="K22" s="359"/>
      <c r="L22" s="357"/>
      <c r="M22" s="281"/>
      <c r="N22" s="357"/>
      <c r="O22" s="403">
        <f t="shared" si="0"/>
        <v>0</v>
      </c>
      <c r="P22" s="402">
        <f t="shared" si="1"/>
        <v>0</v>
      </c>
      <c r="Q22" s="281"/>
      <c r="R22" s="281"/>
      <c r="S22" s="281"/>
      <c r="T22" s="281"/>
      <c r="U22" s="281"/>
    </row>
    <row r="23" spans="1:21" ht="15.75" x14ac:dyDescent="0.25">
      <c r="A23" s="609"/>
      <c r="B23" s="608" t="s">
        <v>1451</v>
      </c>
      <c r="C23" s="280"/>
      <c r="D23" s="280"/>
      <c r="E23" s="370"/>
      <c r="F23" s="281"/>
      <c r="G23" s="281"/>
      <c r="H23" s="357"/>
      <c r="I23" s="281"/>
      <c r="J23" s="357"/>
      <c r="K23" s="359"/>
      <c r="L23" s="357"/>
      <c r="M23" s="281"/>
      <c r="N23" s="357"/>
      <c r="O23" s="403">
        <f t="shared" ref="O23:P23" si="2">G23+I23+K23+M23</f>
        <v>0</v>
      </c>
      <c r="P23" s="402">
        <f t="shared" si="2"/>
        <v>0</v>
      </c>
      <c r="Q23" s="281"/>
      <c r="R23" s="281"/>
      <c r="S23" s="281"/>
      <c r="T23" s="281"/>
      <c r="U23" s="281"/>
    </row>
    <row r="24" spans="1:21" ht="15.75" x14ac:dyDescent="0.25">
      <c r="A24" s="609"/>
      <c r="B24" s="609"/>
      <c r="C24" s="280"/>
      <c r="D24" s="280"/>
      <c r="E24" s="370"/>
      <c r="F24" s="281"/>
      <c r="G24" s="281"/>
      <c r="H24" s="357"/>
      <c r="I24" s="281"/>
      <c r="J24" s="357"/>
      <c r="K24" s="359"/>
      <c r="L24" s="357"/>
      <c r="M24" s="281"/>
      <c r="N24" s="357"/>
      <c r="O24" s="403">
        <f t="shared" ref="O24:O42" si="3">G24+I24+K24+M24</f>
        <v>0</v>
      </c>
      <c r="P24" s="402">
        <f t="shared" ref="P24:P42" si="4">H24+J24+L24+N24</f>
        <v>0</v>
      </c>
      <c r="Q24" s="281"/>
      <c r="R24" s="281"/>
      <c r="S24" s="281"/>
      <c r="T24" s="281"/>
      <c r="U24" s="281"/>
    </row>
    <row r="25" spans="1:21" ht="15.75" x14ac:dyDescent="0.25">
      <c r="A25" s="609"/>
      <c r="B25" s="609"/>
      <c r="C25" s="280"/>
      <c r="D25" s="280"/>
      <c r="E25" s="370"/>
      <c r="F25" s="281"/>
      <c r="G25" s="281"/>
      <c r="H25" s="357"/>
      <c r="I25" s="281"/>
      <c r="J25" s="357"/>
      <c r="K25" s="359"/>
      <c r="L25" s="357"/>
      <c r="M25" s="281"/>
      <c r="N25" s="357"/>
      <c r="O25" s="403">
        <f t="shared" si="3"/>
        <v>0</v>
      </c>
      <c r="P25" s="402">
        <f t="shared" si="4"/>
        <v>0</v>
      </c>
      <c r="Q25" s="281"/>
      <c r="R25" s="281"/>
      <c r="S25" s="281"/>
      <c r="T25" s="281"/>
      <c r="U25" s="281"/>
    </row>
    <row r="26" spans="1:21" ht="15.75" x14ac:dyDescent="0.25">
      <c r="A26" s="609"/>
      <c r="B26" s="609"/>
      <c r="C26" s="280"/>
      <c r="D26" s="280"/>
      <c r="E26" s="370"/>
      <c r="F26" s="281"/>
      <c r="G26" s="281"/>
      <c r="H26" s="357"/>
      <c r="I26" s="281"/>
      <c r="J26" s="357"/>
      <c r="K26" s="359"/>
      <c r="L26" s="357"/>
      <c r="M26" s="281"/>
      <c r="N26" s="357"/>
      <c r="O26" s="403">
        <f t="shared" si="3"/>
        <v>0</v>
      </c>
      <c r="P26" s="402">
        <f t="shared" si="4"/>
        <v>0</v>
      </c>
      <c r="Q26" s="281"/>
      <c r="R26" s="281"/>
      <c r="S26" s="281"/>
      <c r="T26" s="281"/>
      <c r="U26" s="281"/>
    </row>
    <row r="27" spans="1:21" ht="15.75" x14ac:dyDescent="0.25">
      <c r="A27" s="609"/>
      <c r="B27" s="610"/>
      <c r="C27" s="280"/>
      <c r="D27" s="280"/>
      <c r="E27" s="370"/>
      <c r="F27" s="281"/>
      <c r="G27" s="281"/>
      <c r="H27" s="357"/>
      <c r="I27" s="281"/>
      <c r="J27" s="357"/>
      <c r="K27" s="359"/>
      <c r="L27" s="357"/>
      <c r="M27" s="281"/>
      <c r="N27" s="357"/>
      <c r="O27" s="403">
        <f t="shared" si="3"/>
        <v>0</v>
      </c>
      <c r="P27" s="402">
        <f t="shared" si="4"/>
        <v>0</v>
      </c>
      <c r="Q27" s="281"/>
      <c r="R27" s="281"/>
      <c r="S27" s="281"/>
      <c r="T27" s="281"/>
      <c r="U27" s="281"/>
    </row>
    <row r="28" spans="1:21" ht="15.75" x14ac:dyDescent="0.25">
      <c r="A28" s="609"/>
      <c r="B28" s="608" t="s">
        <v>1452</v>
      </c>
      <c r="C28" s="280"/>
      <c r="D28" s="280"/>
      <c r="E28" s="370"/>
      <c r="F28" s="281"/>
      <c r="G28" s="281"/>
      <c r="H28" s="357"/>
      <c r="I28" s="281"/>
      <c r="J28" s="357"/>
      <c r="K28" s="359"/>
      <c r="L28" s="357"/>
      <c r="M28" s="281"/>
      <c r="N28" s="357"/>
      <c r="O28" s="403">
        <f t="shared" si="3"/>
        <v>0</v>
      </c>
      <c r="P28" s="402">
        <f t="shared" si="4"/>
        <v>0</v>
      </c>
      <c r="Q28" s="281"/>
      <c r="R28" s="281"/>
      <c r="S28" s="281"/>
      <c r="T28" s="281"/>
      <c r="U28" s="281"/>
    </row>
    <row r="29" spans="1:21" ht="15.75" x14ac:dyDescent="0.25">
      <c r="A29" s="609"/>
      <c r="B29" s="609"/>
      <c r="C29" s="280"/>
      <c r="D29" s="280"/>
      <c r="E29" s="370"/>
      <c r="F29" s="281"/>
      <c r="G29" s="281"/>
      <c r="H29" s="357"/>
      <c r="I29" s="281"/>
      <c r="J29" s="357"/>
      <c r="K29" s="359"/>
      <c r="L29" s="357"/>
      <c r="M29" s="281"/>
      <c r="N29" s="357"/>
      <c r="O29" s="403">
        <f t="shared" si="3"/>
        <v>0</v>
      </c>
      <c r="P29" s="402">
        <f t="shared" si="4"/>
        <v>0</v>
      </c>
      <c r="Q29" s="281"/>
      <c r="R29" s="281"/>
      <c r="S29" s="281"/>
      <c r="T29" s="281"/>
      <c r="U29" s="281"/>
    </row>
    <row r="30" spans="1:21" ht="15.75" x14ac:dyDescent="0.25">
      <c r="A30" s="609"/>
      <c r="B30" s="609"/>
      <c r="C30" s="280"/>
      <c r="D30" s="280"/>
      <c r="E30" s="280"/>
      <c r="F30" s="281"/>
      <c r="G30" s="281"/>
      <c r="H30" s="357"/>
      <c r="I30" s="281"/>
      <c r="J30" s="357"/>
      <c r="K30" s="359"/>
      <c r="L30" s="357"/>
      <c r="M30" s="281"/>
      <c r="N30" s="357"/>
      <c r="O30" s="403">
        <f t="shared" si="3"/>
        <v>0</v>
      </c>
      <c r="P30" s="402">
        <f t="shared" si="4"/>
        <v>0</v>
      </c>
      <c r="Q30" s="281"/>
      <c r="R30" s="281"/>
      <c r="S30" s="281"/>
      <c r="T30" s="281"/>
      <c r="U30" s="281"/>
    </row>
    <row r="31" spans="1:21" ht="15.75" x14ac:dyDescent="0.25">
      <c r="A31" s="609"/>
      <c r="B31" s="609"/>
      <c r="C31" s="280"/>
      <c r="D31" s="280"/>
      <c r="E31" s="280"/>
      <c r="F31" s="281"/>
      <c r="G31" s="281"/>
      <c r="H31" s="357"/>
      <c r="I31" s="281"/>
      <c r="J31" s="357"/>
      <c r="K31" s="359"/>
      <c r="L31" s="357"/>
      <c r="M31" s="281"/>
      <c r="N31" s="357"/>
      <c r="O31" s="403">
        <f t="shared" si="3"/>
        <v>0</v>
      </c>
      <c r="P31" s="402">
        <f t="shared" si="4"/>
        <v>0</v>
      </c>
      <c r="Q31" s="281"/>
      <c r="R31" s="281"/>
      <c r="S31" s="281"/>
      <c r="T31" s="281"/>
      <c r="U31" s="281"/>
    </row>
    <row r="32" spans="1:21" ht="15.75" x14ac:dyDescent="0.25">
      <c r="A32" s="609"/>
      <c r="B32" s="610"/>
      <c r="C32" s="280"/>
      <c r="D32" s="280"/>
      <c r="E32" s="280"/>
      <c r="F32" s="281"/>
      <c r="G32" s="281"/>
      <c r="H32" s="357"/>
      <c r="I32" s="281"/>
      <c r="J32" s="357"/>
      <c r="K32" s="359"/>
      <c r="L32" s="357"/>
      <c r="M32" s="281"/>
      <c r="N32" s="357"/>
      <c r="O32" s="403">
        <f t="shared" si="3"/>
        <v>0</v>
      </c>
      <c r="P32" s="402">
        <f t="shared" si="4"/>
        <v>0</v>
      </c>
      <c r="Q32" s="281"/>
      <c r="R32" s="281"/>
      <c r="S32" s="281"/>
      <c r="T32" s="281"/>
      <c r="U32" s="281"/>
    </row>
    <row r="33" spans="1:21" ht="15.75" x14ac:dyDescent="0.25">
      <c r="A33" s="609"/>
      <c r="B33" s="607" t="s">
        <v>1453</v>
      </c>
      <c r="C33" s="369"/>
      <c r="D33" s="280"/>
      <c r="E33" s="280"/>
      <c r="F33" s="281"/>
      <c r="G33" s="281"/>
      <c r="H33" s="357"/>
      <c r="I33" s="281"/>
      <c r="J33" s="357"/>
      <c r="K33" s="359"/>
      <c r="L33" s="357"/>
      <c r="M33" s="281"/>
      <c r="N33" s="357"/>
      <c r="O33" s="403">
        <f t="shared" si="3"/>
        <v>0</v>
      </c>
      <c r="P33" s="402">
        <f t="shared" si="4"/>
        <v>0</v>
      </c>
      <c r="Q33" s="281"/>
      <c r="R33" s="281"/>
      <c r="S33" s="281"/>
      <c r="T33" s="281"/>
      <c r="U33" s="281"/>
    </row>
    <row r="34" spans="1:21" ht="15.75" x14ac:dyDescent="0.25">
      <c r="A34" s="609"/>
      <c r="B34" s="607"/>
      <c r="C34" s="369"/>
      <c r="D34" s="280"/>
      <c r="E34" s="280"/>
      <c r="F34" s="281"/>
      <c r="G34" s="281"/>
      <c r="H34" s="357"/>
      <c r="I34" s="281"/>
      <c r="J34" s="357"/>
      <c r="K34" s="359"/>
      <c r="L34" s="357"/>
      <c r="M34" s="281"/>
      <c r="N34" s="357"/>
      <c r="O34" s="403">
        <f t="shared" si="3"/>
        <v>0</v>
      </c>
      <c r="P34" s="402">
        <f t="shared" si="4"/>
        <v>0</v>
      </c>
      <c r="Q34" s="281"/>
      <c r="R34" s="281"/>
      <c r="S34" s="281"/>
      <c r="T34" s="281"/>
      <c r="U34" s="281"/>
    </row>
    <row r="35" spans="1:21" ht="15.75" x14ac:dyDescent="0.25">
      <c r="A35" s="609"/>
      <c r="B35" s="607"/>
      <c r="C35" s="369"/>
      <c r="D35" s="280"/>
      <c r="E35" s="280"/>
      <c r="F35" s="281"/>
      <c r="G35" s="281"/>
      <c r="H35" s="357"/>
      <c r="I35" s="281"/>
      <c r="J35" s="357"/>
      <c r="K35" s="359"/>
      <c r="L35" s="357"/>
      <c r="M35" s="281"/>
      <c r="N35" s="357"/>
      <c r="O35" s="403">
        <f t="shared" si="3"/>
        <v>0</v>
      </c>
      <c r="P35" s="402">
        <f t="shared" si="4"/>
        <v>0</v>
      </c>
      <c r="Q35" s="281"/>
      <c r="R35" s="281"/>
      <c r="S35" s="281"/>
      <c r="T35" s="281"/>
      <c r="U35" s="281"/>
    </row>
    <row r="36" spans="1:21" ht="15.75" x14ac:dyDescent="0.25">
      <c r="A36" s="609"/>
      <c r="B36" s="607"/>
      <c r="C36" s="369"/>
      <c r="D36" s="280"/>
      <c r="E36" s="280"/>
      <c r="F36" s="281"/>
      <c r="G36" s="281"/>
      <c r="H36" s="357"/>
      <c r="I36" s="281"/>
      <c r="J36" s="357"/>
      <c r="K36" s="359"/>
      <c r="L36" s="357"/>
      <c r="M36" s="281"/>
      <c r="N36" s="357"/>
      <c r="O36" s="403">
        <f t="shared" si="3"/>
        <v>0</v>
      </c>
      <c r="P36" s="402">
        <f t="shared" si="4"/>
        <v>0</v>
      </c>
      <c r="Q36" s="281"/>
      <c r="R36" s="281"/>
      <c r="S36" s="281"/>
      <c r="T36" s="281"/>
      <c r="U36" s="281"/>
    </row>
    <row r="37" spans="1:21" ht="15.75" x14ac:dyDescent="0.25">
      <c r="A37" s="609"/>
      <c r="B37" s="607"/>
      <c r="C37" s="369"/>
      <c r="D37" s="280"/>
      <c r="E37" s="280"/>
      <c r="F37" s="281"/>
      <c r="G37" s="281"/>
      <c r="H37" s="357"/>
      <c r="I37" s="281"/>
      <c r="J37" s="357"/>
      <c r="K37" s="359"/>
      <c r="L37" s="357"/>
      <c r="M37" s="281"/>
      <c r="N37" s="357"/>
      <c r="O37" s="403">
        <f t="shared" si="3"/>
        <v>0</v>
      </c>
      <c r="P37" s="402">
        <f t="shared" si="4"/>
        <v>0</v>
      </c>
      <c r="Q37" s="281"/>
      <c r="R37" s="281"/>
      <c r="S37" s="281"/>
      <c r="T37" s="281"/>
      <c r="U37" s="281"/>
    </row>
    <row r="38" spans="1:21" ht="15.75" x14ac:dyDescent="0.25">
      <c r="A38" s="609"/>
      <c r="B38" s="607" t="s">
        <v>1454</v>
      </c>
      <c r="C38" s="369"/>
      <c r="D38" s="280"/>
      <c r="E38" s="280"/>
      <c r="F38" s="281"/>
      <c r="G38" s="281"/>
      <c r="H38" s="357"/>
      <c r="I38" s="281"/>
      <c r="J38" s="357"/>
      <c r="K38" s="359"/>
      <c r="L38" s="357"/>
      <c r="M38" s="281"/>
      <c r="N38" s="357"/>
      <c r="O38" s="403">
        <f t="shared" si="3"/>
        <v>0</v>
      </c>
      <c r="P38" s="402">
        <f t="shared" si="4"/>
        <v>0</v>
      </c>
      <c r="Q38" s="281"/>
      <c r="R38" s="281"/>
      <c r="S38" s="281"/>
      <c r="T38" s="281"/>
      <c r="U38" s="281"/>
    </row>
    <row r="39" spans="1:21" ht="15.75" x14ac:dyDescent="0.25">
      <c r="A39" s="609"/>
      <c r="B39" s="607"/>
      <c r="C39" s="369"/>
      <c r="D39" s="280"/>
      <c r="E39" s="280"/>
      <c r="F39" s="281"/>
      <c r="G39" s="281"/>
      <c r="H39" s="357"/>
      <c r="I39" s="281"/>
      <c r="J39" s="357"/>
      <c r="K39" s="359"/>
      <c r="L39" s="357"/>
      <c r="M39" s="281"/>
      <c r="N39" s="357"/>
      <c r="O39" s="403">
        <f t="shared" si="3"/>
        <v>0</v>
      </c>
      <c r="P39" s="402">
        <f t="shared" si="4"/>
        <v>0</v>
      </c>
      <c r="Q39" s="281"/>
      <c r="R39" s="281"/>
      <c r="S39" s="281"/>
      <c r="T39" s="281"/>
      <c r="U39" s="281"/>
    </row>
    <row r="40" spans="1:21" ht="15.75" x14ac:dyDescent="0.25">
      <c r="A40" s="609"/>
      <c r="B40" s="607"/>
      <c r="C40" s="369"/>
      <c r="D40" s="280"/>
      <c r="E40" s="280"/>
      <c r="F40" s="281"/>
      <c r="G40" s="281"/>
      <c r="H40" s="357"/>
      <c r="I40" s="281"/>
      <c r="J40" s="357"/>
      <c r="K40" s="359"/>
      <c r="L40" s="357"/>
      <c r="M40" s="281"/>
      <c r="N40" s="357"/>
      <c r="O40" s="403">
        <f t="shared" si="3"/>
        <v>0</v>
      </c>
      <c r="P40" s="402">
        <f t="shared" si="4"/>
        <v>0</v>
      </c>
      <c r="Q40" s="281"/>
      <c r="R40" s="281"/>
      <c r="S40" s="281"/>
      <c r="T40" s="281"/>
      <c r="U40" s="281"/>
    </row>
    <row r="41" spans="1:21" ht="15.75" x14ac:dyDescent="0.25">
      <c r="A41" s="609"/>
      <c r="B41" s="607"/>
      <c r="C41" s="369"/>
      <c r="D41" s="280"/>
      <c r="E41" s="280"/>
      <c r="F41" s="281"/>
      <c r="G41" s="281"/>
      <c r="H41" s="357"/>
      <c r="I41" s="281"/>
      <c r="J41" s="357"/>
      <c r="K41" s="359"/>
      <c r="L41" s="357"/>
      <c r="M41" s="281"/>
      <c r="N41" s="357"/>
      <c r="O41" s="403">
        <f t="shared" si="3"/>
        <v>0</v>
      </c>
      <c r="P41" s="402">
        <f t="shared" si="4"/>
        <v>0</v>
      </c>
      <c r="Q41" s="281"/>
      <c r="R41" s="281"/>
      <c r="S41" s="281"/>
      <c r="T41" s="281"/>
      <c r="U41" s="281"/>
    </row>
    <row r="42" spans="1:21" ht="15.75" x14ac:dyDescent="0.25">
      <c r="A42" s="609"/>
      <c r="B42" s="607"/>
      <c r="C42" s="369"/>
      <c r="D42" s="280"/>
      <c r="E42" s="280"/>
      <c r="F42" s="281"/>
      <c r="G42" s="281"/>
      <c r="H42" s="357"/>
      <c r="I42" s="281"/>
      <c r="J42" s="357"/>
      <c r="K42" s="359"/>
      <c r="L42" s="357"/>
      <c r="M42" s="281"/>
      <c r="N42" s="357"/>
      <c r="O42" s="403">
        <f t="shared" si="3"/>
        <v>0</v>
      </c>
      <c r="P42" s="402">
        <f t="shared" si="4"/>
        <v>0</v>
      </c>
      <c r="Q42" s="281"/>
      <c r="R42" s="281"/>
      <c r="S42" s="281"/>
      <c r="T42" s="281"/>
      <c r="U42" s="281"/>
    </row>
    <row r="43" spans="1:21" ht="15.75" x14ac:dyDescent="0.25">
      <c r="A43" s="291"/>
      <c r="B43" s="292"/>
      <c r="C43" s="291" t="s">
        <v>1458</v>
      </c>
      <c r="D43" s="292"/>
      <c r="E43" s="292"/>
      <c r="F43" s="293"/>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4"/>
      <c r="R43" s="264"/>
      <c r="S43" s="264"/>
      <c r="T43" s="264"/>
      <c r="U43" s="264"/>
    </row>
    <row r="49" spans="8:16" x14ac:dyDescent="0.25">
      <c r="H49" s="364"/>
      <c r="J49" s="364"/>
      <c r="L49" s="364"/>
      <c r="N49" s="364"/>
      <c r="P49" s="364"/>
    </row>
    <row r="50" spans="8:16" x14ac:dyDescent="0.25">
      <c r="H50" s="364"/>
      <c r="J50" s="364"/>
      <c r="L50" s="364"/>
      <c r="N50" s="364"/>
      <c r="P50" s="364"/>
    </row>
    <row r="51" spans="8:16" x14ac:dyDescent="0.25">
      <c r="H51" s="364"/>
      <c r="J51" s="364"/>
      <c r="L51" s="364"/>
      <c r="N51" s="364"/>
      <c r="P51" s="364"/>
    </row>
    <row r="52" spans="8:16" x14ac:dyDescent="0.25">
      <c r="H52" s="364"/>
      <c r="J52" s="364"/>
      <c r="L52" s="364"/>
      <c r="N52" s="364"/>
      <c r="P52" s="364"/>
    </row>
    <row r="53" spans="8:16" x14ac:dyDescent="0.25">
      <c r="H53" s="364"/>
      <c r="J53" s="364"/>
      <c r="L53" s="364"/>
      <c r="N53" s="364"/>
      <c r="P53" s="364"/>
    </row>
    <row r="54" spans="8:16" x14ac:dyDescent="0.25">
      <c r="H54" s="364"/>
      <c r="J54" s="364"/>
      <c r="L54" s="364"/>
      <c r="N54" s="364"/>
      <c r="P54" s="364"/>
    </row>
    <row r="55" spans="8:16" x14ac:dyDescent="0.25">
      <c r="H55" s="364"/>
      <c r="J55" s="364"/>
      <c r="L55" s="364"/>
      <c r="N55" s="364"/>
      <c r="P55" s="364"/>
    </row>
    <row r="56" spans="8:16" x14ac:dyDescent="0.25">
      <c r="H56" s="364"/>
      <c r="J56" s="364"/>
      <c r="L56" s="364"/>
      <c r="N56" s="364"/>
      <c r="P56" s="364"/>
    </row>
    <row r="57" spans="8:16" x14ac:dyDescent="0.25">
      <c r="H57" s="364"/>
      <c r="J57" s="364"/>
      <c r="L57" s="364"/>
      <c r="N57" s="364"/>
      <c r="P57" s="364"/>
    </row>
    <row r="58" spans="8:16" x14ac:dyDescent="0.25">
      <c r="H58" s="364"/>
      <c r="J58" s="364"/>
      <c r="L58" s="364"/>
      <c r="N58" s="364"/>
      <c r="P58" s="364"/>
    </row>
    <row r="59" spans="8:16" x14ac:dyDescent="0.25">
      <c r="H59" s="364"/>
      <c r="J59" s="364"/>
      <c r="L59" s="364"/>
      <c r="N59" s="364"/>
      <c r="P59" s="364"/>
    </row>
    <row r="60" spans="8:16" x14ac:dyDescent="0.25">
      <c r="H60" s="364"/>
      <c r="J60" s="364"/>
      <c r="L60" s="364"/>
      <c r="N60" s="364"/>
      <c r="P60" s="364"/>
    </row>
    <row r="61" spans="8:16" x14ac:dyDescent="0.25">
      <c r="H61" s="364"/>
      <c r="J61" s="364"/>
      <c r="L61" s="364"/>
      <c r="N61" s="364"/>
      <c r="P61" s="364"/>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tabSelected="1" topLeftCell="G1" zoomScale="90" zoomScaleNormal="90" workbookViewId="0">
      <pane ySplit="7" topLeftCell="A8" activePane="bottomLeft" state="frozen"/>
      <selection activeCell="Q6" sqref="Q6"/>
      <selection pane="bottomLeft" activeCell="S11" sqref="S11"/>
    </sheetView>
  </sheetViews>
  <sheetFormatPr baseColWidth="10" defaultColWidth="12.5703125" defaultRowHeight="15" x14ac:dyDescent="0.25"/>
  <cols>
    <col min="1" max="1" width="21.7109375" customWidth="1"/>
    <col min="2" max="2" width="22.85546875" customWidth="1"/>
    <col min="3" max="4" width="18.28515625" customWidth="1"/>
    <col min="5" max="5" width="18.140625" customWidth="1"/>
    <col min="6" max="6" width="19" customWidth="1"/>
    <col min="7" max="7" width="15.28515625" customWidth="1"/>
    <col min="8" max="8" width="11.85546875" customWidth="1"/>
    <col min="9" max="10" width="13.85546875" customWidth="1"/>
    <col min="11" max="11" width="13.42578125" customWidth="1"/>
    <col min="12" max="12" width="12" customWidth="1"/>
    <col min="13" max="13" width="14.140625" customWidth="1"/>
    <col min="14" max="14" width="12.42578125" customWidth="1"/>
    <col min="15" max="15" width="15.28515625" customWidth="1"/>
    <col min="16" max="16" width="13.85546875" customWidth="1"/>
    <col min="17" max="17" width="14.28515625" hidden="1" customWidth="1"/>
    <col min="18" max="18" width="15.28515625" customWidth="1"/>
    <col min="19" max="19" width="14.28515625" customWidth="1"/>
    <col min="20" max="20" width="12.7109375" customWidth="1"/>
    <col min="21" max="21" width="15.140625" customWidth="1"/>
  </cols>
  <sheetData>
    <row r="1" spans="1:21" s="277" customFormat="1" ht="12" x14ac:dyDescent="0.2">
      <c r="A1" s="494"/>
      <c r="B1" s="494"/>
      <c r="C1" s="494"/>
      <c r="D1" s="494"/>
      <c r="E1" s="494"/>
      <c r="F1" s="494"/>
      <c r="G1" s="495" t="s">
        <v>1412</v>
      </c>
      <c r="H1" s="494"/>
      <c r="I1" s="494"/>
      <c r="J1" s="494"/>
      <c r="K1" s="494"/>
      <c r="L1" s="495"/>
      <c r="M1" s="495"/>
      <c r="N1" s="495"/>
      <c r="O1" s="495"/>
      <c r="P1" s="495"/>
      <c r="Q1" s="495"/>
      <c r="R1" s="495"/>
      <c r="S1" s="495"/>
      <c r="T1" s="495"/>
      <c r="U1" s="495"/>
    </row>
    <row r="2" spans="1:21" s="277" customFormat="1" ht="12" x14ac:dyDescent="0.2">
      <c r="A2" s="496" t="s">
        <v>1353</v>
      </c>
      <c r="B2" s="494"/>
      <c r="C2" s="494"/>
      <c r="D2" s="494"/>
      <c r="E2" s="494"/>
      <c r="F2" s="494"/>
      <c r="G2" s="495"/>
      <c r="H2" s="494"/>
      <c r="I2" s="494"/>
      <c r="J2" s="494"/>
      <c r="K2" s="494"/>
      <c r="L2" s="495"/>
      <c r="M2" s="495"/>
      <c r="N2" s="495"/>
      <c r="O2" s="495"/>
      <c r="P2" s="495"/>
      <c r="Q2" s="495"/>
      <c r="R2" s="495"/>
      <c r="S2" s="495"/>
      <c r="T2" s="495"/>
      <c r="U2" s="495"/>
    </row>
    <row r="3" spans="1:21" s="277" customFormat="1" ht="27.75" customHeight="1" x14ac:dyDescent="0.2">
      <c r="A3" s="624" t="s">
        <v>1414</v>
      </c>
      <c r="B3" s="624"/>
      <c r="C3" s="624"/>
      <c r="D3" s="624"/>
      <c r="E3" s="624"/>
      <c r="F3" s="624"/>
      <c r="G3" s="624"/>
      <c r="H3" s="624"/>
      <c r="I3" s="624"/>
      <c r="J3" s="624"/>
      <c r="K3" s="624"/>
      <c r="L3" s="624"/>
      <c r="M3" s="624"/>
      <c r="N3" s="624"/>
      <c r="O3" s="624"/>
      <c r="P3" s="624"/>
      <c r="Q3" s="624"/>
      <c r="R3" s="624"/>
      <c r="S3" s="624"/>
      <c r="T3" s="624"/>
      <c r="U3" s="624"/>
    </row>
    <row r="4" spans="1:21" s="319" customFormat="1" ht="12" x14ac:dyDescent="0.25">
      <c r="A4" s="635" t="s">
        <v>1420</v>
      </c>
      <c r="B4" s="635"/>
      <c r="C4" s="635"/>
      <c r="D4" s="635"/>
      <c r="E4" s="635"/>
      <c r="F4" s="635"/>
      <c r="G4" s="635"/>
      <c r="H4" s="635"/>
      <c r="I4" s="635"/>
      <c r="J4" s="635"/>
      <c r="K4" s="635"/>
      <c r="L4" s="635"/>
      <c r="M4" s="635"/>
      <c r="N4" s="635"/>
      <c r="O4" s="635"/>
      <c r="P4" s="635"/>
      <c r="Q4" s="635"/>
      <c r="R4" s="635"/>
      <c r="S4" s="635"/>
      <c r="T4" s="635"/>
      <c r="U4" s="635"/>
    </row>
    <row r="5" spans="1:21" s="66" customFormat="1" ht="23.25" customHeight="1" x14ac:dyDescent="0.25">
      <c r="A5" s="628" t="s">
        <v>97</v>
      </c>
      <c r="B5" s="630" t="s">
        <v>111</v>
      </c>
      <c r="C5" s="631" t="s">
        <v>86</v>
      </c>
      <c r="D5" s="631" t="s">
        <v>87</v>
      </c>
      <c r="E5" s="631" t="s">
        <v>392</v>
      </c>
      <c r="F5" s="631" t="s">
        <v>88</v>
      </c>
      <c r="G5" s="636" t="s">
        <v>100</v>
      </c>
      <c r="H5" s="638"/>
      <c r="I5" s="638"/>
      <c r="J5" s="638"/>
      <c r="K5" s="638"/>
      <c r="L5" s="638"/>
      <c r="M5" s="638"/>
      <c r="N5" s="637"/>
      <c r="O5" s="639" t="s">
        <v>101</v>
      </c>
      <c r="P5" s="640"/>
      <c r="Q5" s="630" t="s">
        <v>102</v>
      </c>
      <c r="R5" s="630" t="s">
        <v>103</v>
      </c>
      <c r="S5" s="630" t="s">
        <v>110</v>
      </c>
      <c r="T5" s="630" t="s">
        <v>109</v>
      </c>
      <c r="U5" s="631" t="s">
        <v>89</v>
      </c>
    </row>
    <row r="6" spans="1:21" s="66" customFormat="1" ht="15" customHeight="1" x14ac:dyDescent="0.25">
      <c r="A6" s="628"/>
      <c r="B6" s="628"/>
      <c r="C6" s="632"/>
      <c r="D6" s="632"/>
      <c r="E6" s="632"/>
      <c r="F6" s="632"/>
      <c r="G6" s="636" t="s">
        <v>104</v>
      </c>
      <c r="H6" s="637"/>
      <c r="I6" s="636" t="s">
        <v>105</v>
      </c>
      <c r="J6" s="637"/>
      <c r="K6" s="636" t="s">
        <v>106</v>
      </c>
      <c r="L6" s="637"/>
      <c r="M6" s="636" t="s">
        <v>107</v>
      </c>
      <c r="N6" s="637"/>
      <c r="O6" s="641"/>
      <c r="P6" s="642"/>
      <c r="Q6" s="628"/>
      <c r="R6" s="628"/>
      <c r="S6" s="628"/>
      <c r="T6" s="628"/>
      <c r="U6" s="632"/>
    </row>
    <row r="7" spans="1:21" s="67" customFormat="1" ht="24" customHeight="1" x14ac:dyDescent="0.25">
      <c r="A7" s="629"/>
      <c r="B7" s="629"/>
      <c r="C7" s="633"/>
      <c r="D7" s="633"/>
      <c r="E7" s="633"/>
      <c r="F7" s="633"/>
      <c r="G7" s="497" t="s">
        <v>108</v>
      </c>
      <c r="H7" s="497" t="s">
        <v>12</v>
      </c>
      <c r="I7" s="497" t="s">
        <v>108</v>
      </c>
      <c r="J7" s="497" t="s">
        <v>12</v>
      </c>
      <c r="K7" s="497" t="s">
        <v>108</v>
      </c>
      <c r="L7" s="497" t="s">
        <v>12</v>
      </c>
      <c r="M7" s="497" t="s">
        <v>108</v>
      </c>
      <c r="N7" s="497" t="s">
        <v>12</v>
      </c>
      <c r="O7" s="497" t="s">
        <v>108</v>
      </c>
      <c r="P7" s="497" t="s">
        <v>12</v>
      </c>
      <c r="Q7" s="629"/>
      <c r="R7" s="629"/>
      <c r="S7" s="629"/>
      <c r="T7" s="629"/>
      <c r="U7" s="633"/>
    </row>
    <row r="8" spans="1:21" s="261" customFormat="1" ht="12" x14ac:dyDescent="0.25">
      <c r="A8" s="498"/>
      <c r="B8" s="499"/>
      <c r="C8" s="500"/>
      <c r="D8" s="500"/>
      <c r="E8" s="501"/>
      <c r="F8" s="500"/>
      <c r="G8" s="502"/>
      <c r="H8" s="502"/>
      <c r="I8" s="502"/>
      <c r="J8" s="502"/>
      <c r="K8" s="502"/>
      <c r="L8" s="502"/>
      <c r="M8" s="502"/>
      <c r="N8" s="502"/>
      <c r="O8" s="502"/>
      <c r="P8" s="502"/>
      <c r="Q8" s="503"/>
      <c r="R8" s="503"/>
      <c r="S8" s="503"/>
      <c r="T8" s="503"/>
      <c r="U8" s="500"/>
    </row>
    <row r="9" spans="1:21" ht="42.75" customHeight="1" x14ac:dyDescent="0.25">
      <c r="A9" s="634" t="s">
        <v>1415</v>
      </c>
      <c r="B9" s="625" t="s">
        <v>1416</v>
      </c>
      <c r="C9" s="622" t="s">
        <v>1543</v>
      </c>
      <c r="D9" s="622" t="s">
        <v>1569</v>
      </c>
      <c r="E9" s="622" t="s">
        <v>1550</v>
      </c>
      <c r="F9" s="518" t="s">
        <v>1602</v>
      </c>
      <c r="G9" s="614">
        <v>0.25</v>
      </c>
      <c r="H9" s="616">
        <v>0</v>
      </c>
      <c r="I9" s="614">
        <v>0.25</v>
      </c>
      <c r="J9" s="616">
        <v>0</v>
      </c>
      <c r="K9" s="614">
        <v>0.25</v>
      </c>
      <c r="L9" s="616">
        <v>0</v>
      </c>
      <c r="M9" s="614">
        <v>0.25</v>
      </c>
      <c r="N9" s="616">
        <v>0</v>
      </c>
      <c r="O9" s="618">
        <v>1</v>
      </c>
      <c r="P9" s="620">
        <f t="shared" ref="P9" si="0">H9+J9+L9+N9</f>
        <v>0</v>
      </c>
      <c r="Q9" s="504"/>
      <c r="R9" s="612" t="s">
        <v>1600</v>
      </c>
      <c r="S9" s="612" t="s">
        <v>1596</v>
      </c>
      <c r="T9" s="612" t="s">
        <v>1564</v>
      </c>
      <c r="U9" s="612" t="s">
        <v>1565</v>
      </c>
    </row>
    <row r="10" spans="1:21" s="465" customFormat="1" ht="48.75" customHeight="1" x14ac:dyDescent="0.25">
      <c r="A10" s="634"/>
      <c r="B10" s="626"/>
      <c r="C10" s="623"/>
      <c r="D10" s="623"/>
      <c r="E10" s="623"/>
      <c r="F10" s="518" t="s">
        <v>1603</v>
      </c>
      <c r="G10" s="615"/>
      <c r="H10" s="617"/>
      <c r="I10" s="615"/>
      <c r="J10" s="617"/>
      <c r="K10" s="615"/>
      <c r="L10" s="617"/>
      <c r="M10" s="615"/>
      <c r="N10" s="617"/>
      <c r="O10" s="619"/>
      <c r="P10" s="621"/>
      <c r="Q10" s="504"/>
      <c r="R10" s="613"/>
      <c r="S10" s="613"/>
      <c r="T10" s="613"/>
      <c r="U10" s="613"/>
    </row>
    <row r="11" spans="1:21" ht="49.5" customHeight="1" x14ac:dyDescent="0.25">
      <c r="A11" s="634"/>
      <c r="B11" s="626"/>
      <c r="C11" s="519" t="s">
        <v>1532</v>
      </c>
      <c r="D11" s="517" t="s">
        <v>1590</v>
      </c>
      <c r="E11" s="517" t="s">
        <v>1554</v>
      </c>
      <c r="F11" s="518" t="s">
        <v>1546</v>
      </c>
      <c r="G11" s="505">
        <v>0.25</v>
      </c>
      <c r="H11" s="506">
        <v>0</v>
      </c>
      <c r="I11" s="505">
        <v>0.25</v>
      </c>
      <c r="J11" s="506">
        <v>0</v>
      </c>
      <c r="K11" s="505">
        <v>0.25</v>
      </c>
      <c r="L11" s="506">
        <v>0</v>
      </c>
      <c r="M11" s="505">
        <v>0.25</v>
      </c>
      <c r="N11" s="506"/>
      <c r="O11" s="520">
        <v>1</v>
      </c>
      <c r="P11" s="508">
        <f t="shared" ref="P11:P40" si="1">H11+J11+L11+N11</f>
        <v>0</v>
      </c>
      <c r="Q11" s="504"/>
      <c r="R11" s="504" t="s">
        <v>1547</v>
      </c>
      <c r="S11" s="504" t="s">
        <v>1566</v>
      </c>
      <c r="T11" s="504" t="s">
        <v>1564</v>
      </c>
      <c r="U11" s="504" t="s">
        <v>1567</v>
      </c>
    </row>
    <row r="12" spans="1:21" s="364" customFormat="1" ht="56.25" customHeight="1" x14ac:dyDescent="0.25">
      <c r="A12" s="634"/>
      <c r="B12" s="626"/>
      <c r="C12" s="519" t="s">
        <v>1605</v>
      </c>
      <c r="D12" s="517" t="s">
        <v>1588</v>
      </c>
      <c r="E12" s="517" t="s">
        <v>1555</v>
      </c>
      <c r="F12" s="518" t="s">
        <v>1606</v>
      </c>
      <c r="G12" s="505">
        <v>0</v>
      </c>
      <c r="H12" s="506">
        <v>0</v>
      </c>
      <c r="I12" s="505">
        <v>0.5</v>
      </c>
      <c r="J12" s="506">
        <v>0</v>
      </c>
      <c r="K12" s="505">
        <v>0.5</v>
      </c>
      <c r="L12" s="506">
        <v>0</v>
      </c>
      <c r="M12" s="505">
        <v>0</v>
      </c>
      <c r="N12" s="506">
        <v>0</v>
      </c>
      <c r="O12" s="520">
        <v>1</v>
      </c>
      <c r="P12" s="508">
        <f t="shared" si="1"/>
        <v>0</v>
      </c>
      <c r="Q12" s="504"/>
      <c r="R12" s="504" t="s">
        <v>1579</v>
      </c>
      <c r="S12" s="504" t="s">
        <v>1607</v>
      </c>
      <c r="T12" s="504" t="s">
        <v>1580</v>
      </c>
      <c r="U12" s="504" t="s">
        <v>1567</v>
      </c>
    </row>
    <row r="13" spans="1:21" ht="45" x14ac:dyDescent="0.25">
      <c r="A13" s="634"/>
      <c r="B13" s="626"/>
      <c r="C13" s="519" t="s">
        <v>1544</v>
      </c>
      <c r="D13" s="517" t="s">
        <v>1568</v>
      </c>
      <c r="E13" s="517" t="s">
        <v>1556</v>
      </c>
      <c r="F13" s="519" t="s">
        <v>1601</v>
      </c>
      <c r="G13" s="505">
        <v>1</v>
      </c>
      <c r="H13" s="506">
        <v>40000</v>
      </c>
      <c r="I13" s="504">
        <v>0</v>
      </c>
      <c r="J13" s="506">
        <v>0</v>
      </c>
      <c r="K13" s="504">
        <v>0</v>
      </c>
      <c r="L13" s="506">
        <v>0</v>
      </c>
      <c r="M13" s="504">
        <v>0</v>
      </c>
      <c r="N13" s="506">
        <v>0</v>
      </c>
      <c r="O13" s="520">
        <v>1</v>
      </c>
      <c r="P13" s="508">
        <f t="shared" si="1"/>
        <v>40000</v>
      </c>
      <c r="Q13" s="504"/>
      <c r="R13" s="504" t="s">
        <v>1576</v>
      </c>
      <c r="S13" s="504" t="s">
        <v>1578</v>
      </c>
      <c r="T13" s="504" t="s">
        <v>1577</v>
      </c>
      <c r="U13" s="504" t="s">
        <v>1567</v>
      </c>
    </row>
    <row r="14" spans="1:21" ht="46.5" customHeight="1" x14ac:dyDescent="0.25">
      <c r="A14" s="634"/>
      <c r="B14" s="626"/>
      <c r="C14" s="519" t="s">
        <v>1545</v>
      </c>
      <c r="D14" s="517" t="s">
        <v>1570</v>
      </c>
      <c r="E14" s="517" t="s">
        <v>1557</v>
      </c>
      <c r="F14" s="518" t="s">
        <v>1574</v>
      </c>
      <c r="G14" s="505">
        <v>0.25</v>
      </c>
      <c r="H14" s="506">
        <v>0</v>
      </c>
      <c r="I14" s="505">
        <v>0.25</v>
      </c>
      <c r="J14" s="506">
        <v>0</v>
      </c>
      <c r="K14" s="505">
        <v>0.25</v>
      </c>
      <c r="L14" s="506">
        <v>0</v>
      </c>
      <c r="M14" s="505">
        <v>0.25</v>
      </c>
      <c r="N14" s="506">
        <v>0</v>
      </c>
      <c r="O14" s="520">
        <v>1</v>
      </c>
      <c r="P14" s="508">
        <f t="shared" si="1"/>
        <v>0</v>
      </c>
      <c r="Q14" s="504"/>
      <c r="R14" s="504" t="s">
        <v>1571</v>
      </c>
      <c r="S14" s="504" t="s">
        <v>1575</v>
      </c>
      <c r="T14" s="504" t="s">
        <v>1573</v>
      </c>
      <c r="U14" s="504" t="s">
        <v>1572</v>
      </c>
    </row>
    <row r="15" spans="1:21" s="465" customFormat="1" ht="49.5" customHeight="1" x14ac:dyDescent="0.25">
      <c r="A15" s="634"/>
      <c r="B15" s="626"/>
      <c r="C15" s="662" t="s">
        <v>1552</v>
      </c>
      <c r="D15" s="622" t="s">
        <v>1587</v>
      </c>
      <c r="E15" s="517" t="s">
        <v>1558</v>
      </c>
      <c r="F15" s="518" t="s">
        <v>1592</v>
      </c>
      <c r="G15" s="505">
        <v>0</v>
      </c>
      <c r="H15" s="506">
        <v>0</v>
      </c>
      <c r="I15" s="521">
        <v>4</v>
      </c>
      <c r="J15" s="506">
        <v>170000</v>
      </c>
      <c r="K15" s="505">
        <v>0</v>
      </c>
      <c r="L15" s="506">
        <v>0</v>
      </c>
      <c r="M15" s="505">
        <v>0</v>
      </c>
      <c r="N15" s="506">
        <v>0</v>
      </c>
      <c r="O15" s="539">
        <v>4</v>
      </c>
      <c r="P15" s="508">
        <f t="shared" si="1"/>
        <v>170000</v>
      </c>
      <c r="Q15" s="504"/>
      <c r="R15" s="622" t="s">
        <v>1553</v>
      </c>
      <c r="S15" s="622" t="s">
        <v>1599</v>
      </c>
      <c r="T15" s="622" t="s">
        <v>1535</v>
      </c>
      <c r="U15" s="622" t="s">
        <v>1563</v>
      </c>
    </row>
    <row r="16" spans="1:21" ht="48" customHeight="1" x14ac:dyDescent="0.25">
      <c r="A16" s="634"/>
      <c r="B16" s="627"/>
      <c r="C16" s="663"/>
      <c r="D16" s="623"/>
      <c r="E16" s="517" t="s">
        <v>1591</v>
      </c>
      <c r="F16" s="518" t="s">
        <v>1593</v>
      </c>
      <c r="G16" s="505">
        <v>0</v>
      </c>
      <c r="H16" s="506">
        <v>0</v>
      </c>
      <c r="I16" s="504">
        <v>0</v>
      </c>
      <c r="J16" s="506">
        <v>0</v>
      </c>
      <c r="K16" s="504">
        <v>0</v>
      </c>
      <c r="L16" s="506">
        <v>0</v>
      </c>
      <c r="M16" s="504">
        <v>0</v>
      </c>
      <c r="N16" s="506">
        <v>0</v>
      </c>
      <c r="O16" s="507">
        <f t="shared" ref="O16:O40" si="2">G16+I16+K16+M16</f>
        <v>0</v>
      </c>
      <c r="P16" s="508">
        <f t="shared" si="1"/>
        <v>0</v>
      </c>
      <c r="Q16" s="504"/>
      <c r="R16" s="623"/>
      <c r="S16" s="623"/>
      <c r="T16" s="623"/>
      <c r="U16" s="623"/>
    </row>
    <row r="17" spans="1:21" x14ac:dyDescent="0.25">
      <c r="A17" s="634"/>
      <c r="B17" s="625" t="s">
        <v>1417</v>
      </c>
      <c r="C17" s="504"/>
      <c r="D17" s="504"/>
      <c r="E17" s="504"/>
      <c r="F17" s="504"/>
      <c r="G17" s="505"/>
      <c r="H17" s="506"/>
      <c r="I17" s="504"/>
      <c r="J17" s="506"/>
      <c r="K17" s="504"/>
      <c r="L17" s="506"/>
      <c r="M17" s="504"/>
      <c r="N17" s="506"/>
      <c r="O17" s="507">
        <f t="shared" si="2"/>
        <v>0</v>
      </c>
      <c r="P17" s="508">
        <f t="shared" si="1"/>
        <v>0</v>
      </c>
      <c r="Q17" s="504"/>
      <c r="R17" s="504"/>
      <c r="S17" s="504"/>
      <c r="T17" s="504"/>
      <c r="U17" s="504"/>
    </row>
    <row r="18" spans="1:21" s="364" customFormat="1" x14ac:dyDescent="0.25">
      <c r="A18" s="634"/>
      <c r="B18" s="626"/>
      <c r="C18" s="504"/>
      <c r="D18" s="504"/>
      <c r="E18" s="504"/>
      <c r="F18" s="504"/>
      <c r="G18" s="505"/>
      <c r="H18" s="506"/>
      <c r="I18" s="504"/>
      <c r="J18" s="506"/>
      <c r="K18" s="504"/>
      <c r="L18" s="506"/>
      <c r="M18" s="504"/>
      <c r="N18" s="506"/>
      <c r="O18" s="507">
        <f t="shared" si="2"/>
        <v>0</v>
      </c>
      <c r="P18" s="508">
        <f t="shared" si="1"/>
        <v>0</v>
      </c>
      <c r="Q18" s="504"/>
      <c r="R18" s="504"/>
      <c r="S18" s="504"/>
      <c r="T18" s="504"/>
      <c r="U18" s="504"/>
    </row>
    <row r="19" spans="1:21" s="364" customFormat="1" x14ac:dyDescent="0.25">
      <c r="A19" s="634"/>
      <c r="B19" s="626"/>
      <c r="C19" s="504"/>
      <c r="D19" s="504"/>
      <c r="E19" s="504"/>
      <c r="F19" s="504"/>
      <c r="G19" s="505"/>
      <c r="H19" s="506"/>
      <c r="I19" s="504"/>
      <c r="J19" s="506"/>
      <c r="K19" s="504"/>
      <c r="L19" s="506"/>
      <c r="M19" s="504"/>
      <c r="N19" s="506"/>
      <c r="O19" s="507">
        <f t="shared" si="2"/>
        <v>0</v>
      </c>
      <c r="P19" s="508">
        <f t="shared" si="1"/>
        <v>0</v>
      </c>
      <c r="Q19" s="504"/>
      <c r="R19" s="504"/>
      <c r="S19" s="504"/>
      <c r="T19" s="504"/>
      <c r="U19" s="504"/>
    </row>
    <row r="20" spans="1:21" s="364" customFormat="1" x14ac:dyDescent="0.25">
      <c r="A20" s="634"/>
      <c r="B20" s="626"/>
      <c r="C20" s="504"/>
      <c r="D20" s="504"/>
      <c r="E20" s="504"/>
      <c r="F20" s="504"/>
      <c r="G20" s="505"/>
      <c r="H20" s="506"/>
      <c r="I20" s="504"/>
      <c r="J20" s="506"/>
      <c r="K20" s="504"/>
      <c r="L20" s="506"/>
      <c r="M20" s="504"/>
      <c r="N20" s="506"/>
      <c r="O20" s="507">
        <f t="shared" si="2"/>
        <v>0</v>
      </c>
      <c r="P20" s="508">
        <f t="shared" si="1"/>
        <v>0</v>
      </c>
      <c r="Q20" s="504"/>
      <c r="R20" s="504"/>
      <c r="S20" s="504"/>
      <c r="T20" s="504"/>
      <c r="U20" s="504"/>
    </row>
    <row r="21" spans="1:21" x14ac:dyDescent="0.25">
      <c r="A21" s="634"/>
      <c r="B21" s="626"/>
      <c r="C21" s="504"/>
      <c r="D21" s="504"/>
      <c r="E21" s="504"/>
      <c r="F21" s="504"/>
      <c r="G21" s="505"/>
      <c r="H21" s="506"/>
      <c r="I21" s="504"/>
      <c r="J21" s="506"/>
      <c r="K21" s="504"/>
      <c r="L21" s="506"/>
      <c r="M21" s="504"/>
      <c r="N21" s="506"/>
      <c r="O21" s="507">
        <f t="shared" si="2"/>
        <v>0</v>
      </c>
      <c r="P21" s="508">
        <f t="shared" si="1"/>
        <v>0</v>
      </c>
      <c r="Q21" s="504"/>
      <c r="R21" s="504"/>
      <c r="S21" s="504"/>
      <c r="T21" s="504"/>
      <c r="U21" s="504"/>
    </row>
    <row r="22" spans="1:21" x14ac:dyDescent="0.25">
      <c r="A22" s="634"/>
      <c r="B22" s="627"/>
      <c r="C22" s="504"/>
      <c r="D22" s="504"/>
      <c r="E22" s="504"/>
      <c r="F22" s="504"/>
      <c r="G22" s="505"/>
      <c r="H22" s="506"/>
      <c r="I22" s="504"/>
      <c r="J22" s="506"/>
      <c r="K22" s="504"/>
      <c r="L22" s="506"/>
      <c r="M22" s="504"/>
      <c r="N22" s="506"/>
      <c r="O22" s="507">
        <f t="shared" si="2"/>
        <v>0</v>
      </c>
      <c r="P22" s="508">
        <f t="shared" si="1"/>
        <v>0</v>
      </c>
      <c r="Q22" s="504"/>
      <c r="R22" s="504"/>
      <c r="S22" s="504"/>
      <c r="T22" s="504"/>
      <c r="U22" s="504"/>
    </row>
    <row r="23" spans="1:21" s="364" customFormat="1" x14ac:dyDescent="0.25">
      <c r="A23" s="634"/>
      <c r="B23" s="625" t="s">
        <v>1418</v>
      </c>
      <c r="C23" s="504"/>
      <c r="D23" s="504"/>
      <c r="E23" s="504"/>
      <c r="F23" s="504"/>
      <c r="G23" s="505"/>
      <c r="H23" s="506"/>
      <c r="I23" s="504"/>
      <c r="J23" s="506"/>
      <c r="K23" s="504"/>
      <c r="L23" s="506"/>
      <c r="M23" s="504"/>
      <c r="N23" s="506"/>
      <c r="O23" s="507">
        <f t="shared" si="2"/>
        <v>0</v>
      </c>
      <c r="P23" s="508">
        <f t="shared" si="1"/>
        <v>0</v>
      </c>
      <c r="Q23" s="504"/>
      <c r="R23" s="504"/>
      <c r="S23" s="504"/>
      <c r="T23" s="504"/>
      <c r="U23" s="504"/>
    </row>
    <row r="24" spans="1:21" s="364" customFormat="1" x14ac:dyDescent="0.25">
      <c r="A24" s="634"/>
      <c r="B24" s="626"/>
      <c r="C24" s="504"/>
      <c r="D24" s="504"/>
      <c r="E24" s="504"/>
      <c r="F24" s="504"/>
      <c r="G24" s="505"/>
      <c r="H24" s="506"/>
      <c r="I24" s="504"/>
      <c r="J24" s="506"/>
      <c r="K24" s="504"/>
      <c r="L24" s="506"/>
      <c r="M24" s="504"/>
      <c r="N24" s="506"/>
      <c r="O24" s="507">
        <f t="shared" si="2"/>
        <v>0</v>
      </c>
      <c r="P24" s="508">
        <f t="shared" si="1"/>
        <v>0</v>
      </c>
      <c r="Q24" s="504"/>
      <c r="R24" s="504"/>
      <c r="S24" s="504"/>
      <c r="T24" s="504"/>
      <c r="U24" s="504"/>
    </row>
    <row r="25" spans="1:21" s="364" customFormat="1" x14ac:dyDescent="0.25">
      <c r="A25" s="634"/>
      <c r="B25" s="626"/>
      <c r="C25" s="504"/>
      <c r="D25" s="504"/>
      <c r="E25" s="504"/>
      <c r="F25" s="504"/>
      <c r="G25" s="505"/>
      <c r="H25" s="506"/>
      <c r="I25" s="504"/>
      <c r="J25" s="506"/>
      <c r="K25" s="504"/>
      <c r="L25" s="506"/>
      <c r="M25" s="504"/>
      <c r="N25" s="506"/>
      <c r="O25" s="507">
        <f t="shared" si="2"/>
        <v>0</v>
      </c>
      <c r="P25" s="508">
        <f t="shared" si="1"/>
        <v>0</v>
      </c>
      <c r="Q25" s="504"/>
      <c r="R25" s="504"/>
      <c r="S25" s="504"/>
      <c r="T25" s="504"/>
      <c r="U25" s="504"/>
    </row>
    <row r="26" spans="1:21" s="364" customFormat="1" x14ac:dyDescent="0.25">
      <c r="A26" s="634"/>
      <c r="B26" s="626"/>
      <c r="C26" s="504"/>
      <c r="D26" s="504"/>
      <c r="E26" s="504"/>
      <c r="F26" s="504"/>
      <c r="G26" s="505"/>
      <c r="H26" s="506"/>
      <c r="I26" s="504"/>
      <c r="J26" s="506"/>
      <c r="K26" s="504"/>
      <c r="L26" s="506"/>
      <c r="M26" s="504"/>
      <c r="N26" s="506"/>
      <c r="O26" s="507">
        <f t="shared" si="2"/>
        <v>0</v>
      </c>
      <c r="P26" s="508">
        <f t="shared" si="1"/>
        <v>0</v>
      </c>
      <c r="Q26" s="504"/>
      <c r="R26" s="504"/>
      <c r="S26" s="504"/>
      <c r="T26" s="504"/>
      <c r="U26" s="504"/>
    </row>
    <row r="27" spans="1:21" s="364" customFormat="1" x14ac:dyDescent="0.25">
      <c r="A27" s="634"/>
      <c r="B27" s="626"/>
      <c r="C27" s="504"/>
      <c r="D27" s="504"/>
      <c r="E27" s="504"/>
      <c r="F27" s="504"/>
      <c r="G27" s="505"/>
      <c r="H27" s="506"/>
      <c r="I27" s="504"/>
      <c r="J27" s="506"/>
      <c r="K27" s="504"/>
      <c r="L27" s="506"/>
      <c r="M27" s="504"/>
      <c r="N27" s="506"/>
      <c r="O27" s="507">
        <f t="shared" si="2"/>
        <v>0</v>
      </c>
      <c r="P27" s="508">
        <f t="shared" si="1"/>
        <v>0</v>
      </c>
      <c r="Q27" s="504"/>
      <c r="R27" s="504"/>
      <c r="S27" s="504"/>
      <c r="T27" s="504"/>
      <c r="U27" s="504"/>
    </row>
    <row r="28" spans="1:21" x14ac:dyDescent="0.25">
      <c r="A28" s="634"/>
      <c r="B28" s="627"/>
      <c r="C28" s="504"/>
      <c r="D28" s="504"/>
      <c r="E28" s="504"/>
      <c r="F28" s="504"/>
      <c r="G28" s="504"/>
      <c r="H28" s="506"/>
      <c r="I28" s="504"/>
      <c r="J28" s="506"/>
      <c r="K28" s="504"/>
      <c r="L28" s="506"/>
      <c r="M28" s="504"/>
      <c r="N28" s="506"/>
      <c r="O28" s="507">
        <f t="shared" si="2"/>
        <v>0</v>
      </c>
      <c r="P28" s="508">
        <f t="shared" si="1"/>
        <v>0</v>
      </c>
      <c r="Q28" s="504"/>
      <c r="R28" s="504"/>
      <c r="S28" s="504"/>
      <c r="T28" s="504"/>
      <c r="U28" s="504"/>
    </row>
    <row r="29" spans="1:21" ht="56.25" x14ac:dyDescent="0.25">
      <c r="A29" s="625" t="s">
        <v>1419</v>
      </c>
      <c r="B29" s="625" t="s">
        <v>1421</v>
      </c>
      <c r="C29" s="516" t="s">
        <v>1539</v>
      </c>
      <c r="D29" s="517" t="s">
        <v>1582</v>
      </c>
      <c r="E29" s="504" t="s">
        <v>1551</v>
      </c>
      <c r="F29" s="516" t="s">
        <v>1581</v>
      </c>
      <c r="G29" s="521">
        <v>1</v>
      </c>
      <c r="H29" s="506">
        <v>1000</v>
      </c>
      <c r="I29" s="504">
        <v>1</v>
      </c>
      <c r="J29" s="506">
        <v>1000</v>
      </c>
      <c r="K29" s="504">
        <v>1</v>
      </c>
      <c r="L29" s="506">
        <v>1000</v>
      </c>
      <c r="M29" s="504">
        <v>1</v>
      </c>
      <c r="N29" s="506">
        <v>1000</v>
      </c>
      <c r="O29" s="507">
        <f t="shared" si="2"/>
        <v>4</v>
      </c>
      <c r="P29" s="508">
        <f t="shared" si="1"/>
        <v>4000</v>
      </c>
      <c r="Q29" s="504"/>
      <c r="R29" s="504" t="s">
        <v>1541</v>
      </c>
      <c r="S29" s="504" t="s">
        <v>1589</v>
      </c>
      <c r="T29" s="504" t="s">
        <v>1542</v>
      </c>
      <c r="U29" s="504" t="s">
        <v>1540</v>
      </c>
    </row>
    <row r="30" spans="1:21" s="364" customFormat="1" x14ac:dyDescent="0.25">
      <c r="A30" s="626"/>
      <c r="B30" s="626"/>
      <c r="C30" s="504"/>
      <c r="D30" s="504"/>
      <c r="E30" s="504"/>
      <c r="F30" s="504"/>
      <c r="G30" s="505"/>
      <c r="H30" s="506"/>
      <c r="I30" s="504"/>
      <c r="J30" s="506"/>
      <c r="K30" s="504"/>
      <c r="L30" s="506"/>
      <c r="M30" s="504"/>
      <c r="N30" s="506"/>
      <c r="O30" s="507">
        <f t="shared" si="2"/>
        <v>0</v>
      </c>
      <c r="P30" s="508">
        <f t="shared" si="1"/>
        <v>0</v>
      </c>
      <c r="Q30" s="504"/>
      <c r="R30" s="504"/>
      <c r="S30" s="504"/>
      <c r="T30" s="504"/>
      <c r="U30" s="504"/>
    </row>
    <row r="31" spans="1:21" s="364" customFormat="1" x14ac:dyDescent="0.25">
      <c r="A31" s="626"/>
      <c r="B31" s="626"/>
      <c r="C31" s="504"/>
      <c r="D31" s="504"/>
      <c r="E31" s="504"/>
      <c r="F31" s="504"/>
      <c r="G31" s="505"/>
      <c r="H31" s="506"/>
      <c r="I31" s="504"/>
      <c r="J31" s="506"/>
      <c r="K31" s="504"/>
      <c r="L31" s="506"/>
      <c r="M31" s="504"/>
      <c r="N31" s="506"/>
      <c r="O31" s="507">
        <f t="shared" si="2"/>
        <v>0</v>
      </c>
      <c r="P31" s="508">
        <f t="shared" si="1"/>
        <v>0</v>
      </c>
      <c r="Q31" s="504"/>
      <c r="R31" s="504"/>
      <c r="S31" s="504"/>
      <c r="T31" s="504"/>
      <c r="U31" s="504"/>
    </row>
    <row r="32" spans="1:21" s="364" customFormat="1" x14ac:dyDescent="0.25">
      <c r="A32" s="626"/>
      <c r="B32" s="626"/>
      <c r="C32" s="504"/>
      <c r="D32" s="504"/>
      <c r="E32" s="504"/>
      <c r="F32" s="504"/>
      <c r="G32" s="505"/>
      <c r="H32" s="506"/>
      <c r="I32" s="504"/>
      <c r="J32" s="506"/>
      <c r="K32" s="504"/>
      <c r="L32" s="506"/>
      <c r="M32" s="504"/>
      <c r="N32" s="506"/>
      <c r="O32" s="507">
        <f t="shared" si="2"/>
        <v>0</v>
      </c>
      <c r="P32" s="508">
        <f t="shared" si="1"/>
        <v>0</v>
      </c>
      <c r="Q32" s="504"/>
      <c r="R32" s="504"/>
      <c r="S32" s="504"/>
      <c r="T32" s="504"/>
      <c r="U32" s="504"/>
    </row>
    <row r="33" spans="1:21" s="364" customFormat="1" x14ac:dyDescent="0.25">
      <c r="A33" s="626"/>
      <c r="B33" s="626"/>
      <c r="C33" s="504"/>
      <c r="D33" s="504"/>
      <c r="E33" s="504"/>
      <c r="F33" s="504"/>
      <c r="G33" s="505"/>
      <c r="H33" s="506"/>
      <c r="I33" s="504"/>
      <c r="J33" s="506"/>
      <c r="K33" s="504"/>
      <c r="L33" s="506"/>
      <c r="M33" s="504"/>
      <c r="N33" s="506"/>
      <c r="O33" s="507">
        <f t="shared" si="2"/>
        <v>0</v>
      </c>
      <c r="P33" s="508">
        <f t="shared" si="1"/>
        <v>0</v>
      </c>
      <c r="Q33" s="504"/>
      <c r="R33" s="504"/>
      <c r="S33" s="504"/>
      <c r="T33" s="504"/>
      <c r="U33" s="504"/>
    </row>
    <row r="34" spans="1:21" s="364" customFormat="1" x14ac:dyDescent="0.25">
      <c r="A34" s="626"/>
      <c r="B34" s="627"/>
      <c r="C34" s="504"/>
      <c r="D34" s="504"/>
      <c r="E34" s="504"/>
      <c r="F34" s="504"/>
      <c r="G34" s="505"/>
      <c r="H34" s="506"/>
      <c r="I34" s="504"/>
      <c r="J34" s="506"/>
      <c r="K34" s="504"/>
      <c r="L34" s="506"/>
      <c r="M34" s="504"/>
      <c r="N34" s="506"/>
      <c r="O34" s="507">
        <f t="shared" si="2"/>
        <v>0</v>
      </c>
      <c r="P34" s="508">
        <f t="shared" si="1"/>
        <v>0</v>
      </c>
      <c r="Q34" s="504"/>
      <c r="R34" s="504"/>
      <c r="S34" s="504"/>
      <c r="T34" s="504"/>
      <c r="U34" s="504"/>
    </row>
    <row r="35" spans="1:21" x14ac:dyDescent="0.25">
      <c r="A35" s="626"/>
      <c r="B35" s="625" t="s">
        <v>1422</v>
      </c>
      <c r="C35" s="504"/>
      <c r="D35" s="504"/>
      <c r="E35" s="504"/>
      <c r="F35" s="504"/>
      <c r="G35" s="504"/>
      <c r="H35" s="506"/>
      <c r="I35" s="504"/>
      <c r="J35" s="506"/>
      <c r="K35" s="504"/>
      <c r="L35" s="506"/>
      <c r="M35" s="504"/>
      <c r="N35" s="506"/>
      <c r="O35" s="507">
        <f t="shared" si="2"/>
        <v>0</v>
      </c>
      <c r="P35" s="508">
        <f t="shared" si="1"/>
        <v>0</v>
      </c>
      <c r="Q35" s="504"/>
      <c r="R35" s="504"/>
      <c r="S35" s="504"/>
      <c r="T35" s="504"/>
      <c r="U35" s="504"/>
    </row>
    <row r="36" spans="1:21" s="364" customFormat="1" x14ac:dyDescent="0.25">
      <c r="A36" s="626"/>
      <c r="B36" s="626"/>
      <c r="C36" s="504"/>
      <c r="D36" s="504"/>
      <c r="E36" s="504"/>
      <c r="F36" s="504"/>
      <c r="G36" s="504"/>
      <c r="H36" s="506"/>
      <c r="I36" s="504"/>
      <c r="J36" s="506"/>
      <c r="K36" s="504"/>
      <c r="L36" s="506"/>
      <c r="M36" s="504"/>
      <c r="N36" s="506"/>
      <c r="O36" s="507">
        <f t="shared" si="2"/>
        <v>0</v>
      </c>
      <c r="P36" s="508">
        <f t="shared" si="1"/>
        <v>0</v>
      </c>
      <c r="Q36" s="504"/>
      <c r="R36" s="504"/>
      <c r="S36" s="504"/>
      <c r="T36" s="504"/>
      <c r="U36" s="504"/>
    </row>
    <row r="37" spans="1:21" s="364" customFormat="1" x14ac:dyDescent="0.25">
      <c r="A37" s="626"/>
      <c r="B37" s="626"/>
      <c r="C37" s="504"/>
      <c r="D37" s="504"/>
      <c r="E37" s="504"/>
      <c r="F37" s="504"/>
      <c r="G37" s="504"/>
      <c r="H37" s="506"/>
      <c r="I37" s="504"/>
      <c r="J37" s="506"/>
      <c r="K37" s="504"/>
      <c r="L37" s="506"/>
      <c r="M37" s="504"/>
      <c r="N37" s="506"/>
      <c r="O37" s="507">
        <f t="shared" si="2"/>
        <v>0</v>
      </c>
      <c r="P37" s="508">
        <f t="shared" si="1"/>
        <v>0</v>
      </c>
      <c r="Q37" s="504"/>
      <c r="R37" s="504"/>
      <c r="S37" s="504"/>
      <c r="T37" s="504"/>
      <c r="U37" s="504"/>
    </row>
    <row r="38" spans="1:21" s="364" customFormat="1" x14ac:dyDescent="0.25">
      <c r="A38" s="626"/>
      <c r="B38" s="626"/>
      <c r="C38" s="504"/>
      <c r="D38" s="504"/>
      <c r="E38" s="504"/>
      <c r="F38" s="504"/>
      <c r="G38" s="504"/>
      <c r="H38" s="506"/>
      <c r="I38" s="504"/>
      <c r="J38" s="506"/>
      <c r="K38" s="504"/>
      <c r="L38" s="506"/>
      <c r="M38" s="504"/>
      <c r="N38" s="506"/>
      <c r="O38" s="507">
        <f t="shared" si="2"/>
        <v>0</v>
      </c>
      <c r="P38" s="508">
        <f t="shared" si="1"/>
        <v>0</v>
      </c>
      <c r="Q38" s="504"/>
      <c r="R38" s="504"/>
      <c r="S38" s="504"/>
      <c r="T38" s="504"/>
      <c r="U38" s="504"/>
    </row>
    <row r="39" spans="1:21" x14ac:dyDescent="0.25">
      <c r="A39" s="626"/>
      <c r="B39" s="626"/>
      <c r="C39" s="504"/>
      <c r="D39" s="504"/>
      <c r="E39" s="504"/>
      <c r="F39" s="504"/>
      <c r="G39" s="504"/>
      <c r="H39" s="506"/>
      <c r="I39" s="504"/>
      <c r="J39" s="506"/>
      <c r="K39" s="504"/>
      <c r="L39" s="506"/>
      <c r="M39" s="504"/>
      <c r="N39" s="506"/>
      <c r="O39" s="507">
        <f t="shared" si="2"/>
        <v>0</v>
      </c>
      <c r="P39" s="508">
        <f t="shared" si="1"/>
        <v>0</v>
      </c>
      <c r="Q39" s="504"/>
      <c r="R39" s="504"/>
      <c r="S39" s="504"/>
      <c r="T39" s="504"/>
      <c r="U39" s="504"/>
    </row>
    <row r="40" spans="1:21" x14ac:dyDescent="0.25">
      <c r="A40" s="627"/>
      <c r="B40" s="627"/>
      <c r="C40" s="504"/>
      <c r="D40" s="504"/>
      <c r="E40" s="504"/>
      <c r="F40" s="504"/>
      <c r="G40" s="504"/>
      <c r="H40" s="506"/>
      <c r="I40" s="504"/>
      <c r="J40" s="506"/>
      <c r="K40" s="504"/>
      <c r="L40" s="506"/>
      <c r="M40" s="504"/>
      <c r="N40" s="506"/>
      <c r="O40" s="507">
        <f t="shared" si="2"/>
        <v>0</v>
      </c>
      <c r="P40" s="508">
        <f t="shared" si="1"/>
        <v>0</v>
      </c>
      <c r="Q40" s="504"/>
      <c r="R40" s="504"/>
      <c r="S40" s="504"/>
      <c r="T40" s="504"/>
      <c r="U40" s="509"/>
    </row>
    <row r="41" spans="1:21" x14ac:dyDescent="0.25">
      <c r="A41" s="510"/>
      <c r="B41" s="511"/>
      <c r="C41" s="510" t="s">
        <v>1413</v>
      </c>
      <c r="D41" s="511"/>
      <c r="E41" s="511"/>
      <c r="F41" s="512"/>
      <c r="G41" s="513">
        <f t="shared" ref="G41:P41" si="3">SUM(G9:G40)</f>
        <v>2.75</v>
      </c>
      <c r="H41" s="514">
        <f t="shared" si="3"/>
        <v>41000</v>
      </c>
      <c r="I41" s="513">
        <f t="shared" si="3"/>
        <v>6.25</v>
      </c>
      <c r="J41" s="514">
        <f t="shared" si="3"/>
        <v>171000</v>
      </c>
      <c r="K41" s="513">
        <f t="shared" si="3"/>
        <v>2.25</v>
      </c>
      <c r="L41" s="514">
        <f t="shared" si="3"/>
        <v>1000</v>
      </c>
      <c r="M41" s="513">
        <f t="shared" si="3"/>
        <v>1.75</v>
      </c>
      <c r="N41" s="514">
        <f t="shared" si="3"/>
        <v>1000</v>
      </c>
      <c r="O41" s="514">
        <f t="shared" si="3"/>
        <v>13</v>
      </c>
      <c r="P41" s="514">
        <f t="shared" si="3"/>
        <v>214000</v>
      </c>
      <c r="Q41" s="513"/>
      <c r="R41" s="513"/>
      <c r="S41" s="513"/>
      <c r="T41" s="513"/>
      <c r="U41" s="515"/>
    </row>
    <row r="61" s="261" customFormat="1" ht="12" x14ac:dyDescent="0.25"/>
    <row r="62" s="261" customFormat="1" ht="12" x14ac:dyDescent="0.25"/>
    <row r="75" s="261" customFormat="1" ht="12" x14ac:dyDescent="0.25"/>
    <row r="76" s="261" customFormat="1" ht="12" x14ac:dyDescent="0.25"/>
  </sheetData>
  <mergeCells count="49">
    <mergeCell ref="U15:U16"/>
    <mergeCell ref="C15:C16"/>
    <mergeCell ref="D15:D16"/>
    <mergeCell ref="R15:R16"/>
    <mergeCell ref="S15:S16"/>
    <mergeCell ref="T15:T16"/>
    <mergeCell ref="T5:T7"/>
    <mergeCell ref="U5:U7"/>
    <mergeCell ref="O5:P6"/>
    <mergeCell ref="Q5:Q7"/>
    <mergeCell ref="R5:R7"/>
    <mergeCell ref="M6:N6"/>
    <mergeCell ref="F5:F7"/>
    <mergeCell ref="G5:N5"/>
    <mergeCell ref="G6:H6"/>
    <mergeCell ref="S5:S7"/>
    <mergeCell ref="A3:U3"/>
    <mergeCell ref="B9:B16"/>
    <mergeCell ref="B17:B22"/>
    <mergeCell ref="B23:B28"/>
    <mergeCell ref="B35:B40"/>
    <mergeCell ref="B29:B34"/>
    <mergeCell ref="A5:A7"/>
    <mergeCell ref="B5:B7"/>
    <mergeCell ref="C5:C7"/>
    <mergeCell ref="D5:D7"/>
    <mergeCell ref="A9:A28"/>
    <mergeCell ref="A29:A40"/>
    <mergeCell ref="A4:U4"/>
    <mergeCell ref="E5:E7"/>
    <mergeCell ref="I6:J6"/>
    <mergeCell ref="K6:L6"/>
    <mergeCell ref="C9:C10"/>
    <mergeCell ref="D9:D10"/>
    <mergeCell ref="E9:E10"/>
    <mergeCell ref="R9:R10"/>
    <mergeCell ref="S9:S10"/>
    <mergeCell ref="T9:T10"/>
    <mergeCell ref="U9:U10"/>
    <mergeCell ref="G9:G10"/>
    <mergeCell ref="H9:H10"/>
    <mergeCell ref="I9:I10"/>
    <mergeCell ref="J9:J10"/>
    <mergeCell ref="K9:K10"/>
    <mergeCell ref="L9:L10"/>
    <mergeCell ref="M9:M10"/>
    <mergeCell ref="N9:N10"/>
    <mergeCell ref="O9:O10"/>
    <mergeCell ref="P9:P1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pane ySplit="6" topLeftCell="A7" activePane="bottomLeft" state="frozen"/>
      <selection activeCell="R5" sqref="R5"/>
      <selection pane="bottomLeft" activeCell="D8" sqref="D8"/>
    </sheetView>
  </sheetViews>
  <sheetFormatPr baseColWidth="10" defaultRowHeight="15" x14ac:dyDescent="0.25"/>
  <cols>
    <col min="1" max="2" width="21.7109375" customWidth="1"/>
    <col min="3" max="3" width="16.85546875" customWidth="1"/>
    <col min="4" max="4" width="14.7109375" customWidth="1"/>
    <col min="5" max="5" width="12.85546875" customWidth="1"/>
    <col min="6" max="6" width="25.7109375" customWidth="1"/>
    <col min="7" max="7" width="13" customWidth="1"/>
    <col min="8" max="8" width="12.42578125" style="234" customWidth="1"/>
    <col min="9" max="9" width="13.28515625" customWidth="1"/>
    <col min="10" max="10" width="12.42578125" style="234" customWidth="1"/>
    <col min="11" max="11" width="11.5703125" bestFit="1" customWidth="1"/>
    <col min="12" max="12" width="11.7109375" style="234" bestFit="1" customWidth="1"/>
    <col min="13" max="13" width="11.5703125" bestFit="1" customWidth="1"/>
    <col min="14" max="14" width="11.7109375" style="234" bestFit="1" customWidth="1"/>
    <col min="15" max="15" width="15.28515625" customWidth="1"/>
    <col min="16" max="16" width="12.42578125" style="234" customWidth="1"/>
    <col min="17" max="17" width="14.140625" hidden="1" customWidth="1"/>
    <col min="18" max="18" width="14.28515625" customWidth="1"/>
    <col min="19" max="19" width="14.7109375" customWidth="1"/>
    <col min="20" max="20" width="13.42578125" customWidth="1"/>
    <col min="21" max="21" width="12.7109375" customWidth="1"/>
  </cols>
  <sheetData>
    <row r="1" spans="1:23" x14ac:dyDescent="0.25">
      <c r="A1" s="525"/>
      <c r="B1" s="526"/>
      <c r="C1" s="526"/>
      <c r="D1" s="526"/>
      <c r="E1" s="526"/>
      <c r="F1" s="525"/>
      <c r="G1" s="526" t="s">
        <v>1423</v>
      </c>
      <c r="H1" s="527"/>
      <c r="I1" s="526"/>
      <c r="J1" s="526"/>
      <c r="K1" s="526"/>
      <c r="L1" s="526"/>
      <c r="M1" s="526"/>
      <c r="N1" s="526"/>
      <c r="O1" s="526"/>
      <c r="P1" s="526"/>
      <c r="Q1" s="526"/>
      <c r="R1" s="526"/>
      <c r="S1" s="526"/>
      <c r="T1" s="526"/>
      <c r="U1" s="526"/>
      <c r="V1" s="525"/>
      <c r="W1" s="525"/>
    </row>
    <row r="2" spans="1:23" s="364" customFormat="1" x14ac:dyDescent="0.25">
      <c r="A2" s="525" t="s">
        <v>1349</v>
      </c>
      <c r="B2" s="526"/>
      <c r="C2" s="526"/>
      <c r="D2" s="526"/>
      <c r="E2" s="526"/>
      <c r="F2" s="525"/>
      <c r="G2" s="526"/>
      <c r="H2" s="527"/>
      <c r="I2" s="526"/>
      <c r="J2" s="526"/>
      <c r="K2" s="526"/>
      <c r="L2" s="526"/>
      <c r="M2" s="526"/>
      <c r="N2" s="526"/>
      <c r="O2" s="526"/>
      <c r="P2" s="526"/>
      <c r="Q2" s="526"/>
      <c r="R2" s="526"/>
      <c r="S2" s="526"/>
      <c r="T2" s="526"/>
      <c r="U2" s="526"/>
      <c r="V2" s="525"/>
      <c r="W2" s="525"/>
    </row>
    <row r="3" spans="1:23" x14ac:dyDescent="0.25">
      <c r="A3" s="528" t="s">
        <v>1426</v>
      </c>
      <c r="B3" s="528"/>
      <c r="C3" s="528"/>
      <c r="D3" s="528"/>
      <c r="E3" s="528"/>
      <c r="F3" s="528"/>
      <c r="G3" s="528"/>
      <c r="H3" s="528"/>
      <c r="I3" s="528"/>
      <c r="J3" s="528"/>
      <c r="K3" s="528"/>
      <c r="L3" s="528"/>
      <c r="M3" s="528"/>
      <c r="N3" s="528"/>
      <c r="O3" s="528"/>
      <c r="P3" s="528"/>
      <c r="Q3" s="528"/>
      <c r="R3" s="528"/>
      <c r="S3" s="528"/>
      <c r="T3" s="528"/>
      <c r="U3" s="528"/>
      <c r="V3" s="525"/>
      <c r="W3" s="525"/>
    </row>
    <row r="4" spans="1:23" ht="15" customHeight="1" x14ac:dyDescent="0.25">
      <c r="A4" s="628" t="s">
        <v>97</v>
      </c>
      <c r="B4" s="630" t="s">
        <v>111</v>
      </c>
      <c r="C4" s="631" t="s">
        <v>86</v>
      </c>
      <c r="D4" s="631" t="s">
        <v>87</v>
      </c>
      <c r="E4" s="631" t="s">
        <v>392</v>
      </c>
      <c r="F4" s="631" t="s">
        <v>88</v>
      </c>
      <c r="G4" s="636" t="s">
        <v>100</v>
      </c>
      <c r="H4" s="638"/>
      <c r="I4" s="638"/>
      <c r="J4" s="638"/>
      <c r="K4" s="638"/>
      <c r="L4" s="638"/>
      <c r="M4" s="638"/>
      <c r="N4" s="637"/>
      <c r="O4" s="639" t="s">
        <v>101</v>
      </c>
      <c r="P4" s="640"/>
      <c r="Q4" s="630" t="s">
        <v>102</v>
      </c>
      <c r="R4" s="630" t="s">
        <v>103</v>
      </c>
      <c r="S4" s="630" t="s">
        <v>110</v>
      </c>
      <c r="T4" s="630" t="s">
        <v>109</v>
      </c>
      <c r="U4" s="631" t="s">
        <v>89</v>
      </c>
      <c r="V4" s="525"/>
      <c r="W4" s="525"/>
    </row>
    <row r="5" spans="1:23" ht="15" customHeight="1" x14ac:dyDescent="0.25">
      <c r="A5" s="628"/>
      <c r="B5" s="628"/>
      <c r="C5" s="632"/>
      <c r="D5" s="632"/>
      <c r="E5" s="632"/>
      <c r="F5" s="632"/>
      <c r="G5" s="636" t="s">
        <v>104</v>
      </c>
      <c r="H5" s="637"/>
      <c r="I5" s="636" t="s">
        <v>105</v>
      </c>
      <c r="J5" s="637"/>
      <c r="K5" s="636" t="s">
        <v>106</v>
      </c>
      <c r="L5" s="637"/>
      <c r="M5" s="636" t="s">
        <v>107</v>
      </c>
      <c r="N5" s="637"/>
      <c r="O5" s="641"/>
      <c r="P5" s="642"/>
      <c r="Q5" s="628"/>
      <c r="R5" s="628"/>
      <c r="S5" s="628"/>
      <c r="T5" s="628"/>
      <c r="U5" s="632"/>
      <c r="V5" s="525"/>
      <c r="W5" s="525"/>
    </row>
    <row r="6" spans="1:23" ht="22.5" x14ac:dyDescent="0.25">
      <c r="A6" s="629"/>
      <c r="B6" s="629"/>
      <c r="C6" s="633"/>
      <c r="D6" s="633"/>
      <c r="E6" s="633"/>
      <c r="F6" s="633"/>
      <c r="G6" s="497" t="s">
        <v>108</v>
      </c>
      <c r="H6" s="497" t="s">
        <v>12</v>
      </c>
      <c r="I6" s="497" t="s">
        <v>108</v>
      </c>
      <c r="J6" s="497" t="s">
        <v>12</v>
      </c>
      <c r="K6" s="497" t="s">
        <v>108</v>
      </c>
      <c r="L6" s="497" t="s">
        <v>12</v>
      </c>
      <c r="M6" s="497" t="s">
        <v>108</v>
      </c>
      <c r="N6" s="497" t="s">
        <v>12</v>
      </c>
      <c r="O6" s="497" t="s">
        <v>108</v>
      </c>
      <c r="P6" s="497" t="s">
        <v>12</v>
      </c>
      <c r="Q6" s="629"/>
      <c r="R6" s="629"/>
      <c r="S6" s="629"/>
      <c r="T6" s="629"/>
      <c r="U6" s="633"/>
      <c r="V6" s="525"/>
      <c r="W6" s="525"/>
    </row>
    <row r="7" spans="1:23" s="364" customFormat="1" x14ac:dyDescent="0.25">
      <c r="A7" s="498"/>
      <c r="B7" s="499"/>
      <c r="C7" s="500"/>
      <c r="D7" s="500"/>
      <c r="E7" s="501"/>
      <c r="F7" s="500"/>
      <c r="G7" s="502"/>
      <c r="H7" s="502"/>
      <c r="I7" s="502"/>
      <c r="J7" s="502"/>
      <c r="K7" s="502"/>
      <c r="L7" s="502"/>
      <c r="M7" s="502"/>
      <c r="N7" s="502"/>
      <c r="O7" s="502"/>
      <c r="P7" s="502"/>
      <c r="Q7" s="503"/>
      <c r="R7" s="503"/>
      <c r="S7" s="503"/>
      <c r="T7" s="503"/>
      <c r="U7" s="500"/>
      <c r="V7" s="525"/>
      <c r="W7" s="525"/>
    </row>
    <row r="8" spans="1:23" ht="45" x14ac:dyDescent="0.25">
      <c r="A8" s="634" t="s">
        <v>1424</v>
      </c>
      <c r="B8" s="625" t="s">
        <v>1425</v>
      </c>
      <c r="C8" s="643" t="s">
        <v>1533</v>
      </c>
      <c r="D8" s="529" t="s">
        <v>1586</v>
      </c>
      <c r="E8" s="529" t="s">
        <v>1548</v>
      </c>
      <c r="F8" s="530" t="s">
        <v>1597</v>
      </c>
      <c r="G8" s="531">
        <v>1</v>
      </c>
      <c r="H8" s="532">
        <v>1087500</v>
      </c>
      <c r="I8" s="531"/>
      <c r="J8" s="532">
        <v>0</v>
      </c>
      <c r="K8" s="531"/>
      <c r="L8" s="532">
        <v>0</v>
      </c>
      <c r="M8" s="531"/>
      <c r="N8" s="532">
        <v>0</v>
      </c>
      <c r="O8" s="520">
        <f t="shared" ref="O8:P8" si="0">G8+I8+K8+M8</f>
        <v>1</v>
      </c>
      <c r="P8" s="508">
        <f t="shared" si="0"/>
        <v>1087500</v>
      </c>
      <c r="Q8" s="529"/>
      <c r="R8" s="529" t="s">
        <v>1537</v>
      </c>
      <c r="S8" s="529" t="s">
        <v>1583</v>
      </c>
      <c r="T8" s="529" t="s">
        <v>1536</v>
      </c>
      <c r="U8" s="529" t="s">
        <v>1534</v>
      </c>
      <c r="V8" s="525"/>
      <c r="W8" s="525"/>
    </row>
    <row r="9" spans="1:23" s="364" customFormat="1" ht="45" x14ac:dyDescent="0.25">
      <c r="A9" s="634"/>
      <c r="B9" s="626"/>
      <c r="C9" s="644"/>
      <c r="D9" s="529" t="s">
        <v>1594</v>
      </c>
      <c r="E9" s="529" t="s">
        <v>1549</v>
      </c>
      <c r="F9" s="533" t="s">
        <v>1604</v>
      </c>
      <c r="G9" s="531"/>
      <c r="H9" s="532">
        <v>0</v>
      </c>
      <c r="I9" s="531">
        <v>1</v>
      </c>
      <c r="J9" s="532">
        <v>100000</v>
      </c>
      <c r="K9" s="531"/>
      <c r="L9" s="532">
        <v>0</v>
      </c>
      <c r="M9" s="531"/>
      <c r="N9" s="532">
        <v>0</v>
      </c>
      <c r="O9" s="520">
        <f t="shared" ref="O9:O14" si="1">G9+I9+K9+M9</f>
        <v>1</v>
      </c>
      <c r="P9" s="508">
        <f t="shared" ref="P9:P14" si="2">H9+J9+L9+N9</f>
        <v>100000</v>
      </c>
      <c r="Q9" s="529"/>
      <c r="R9" s="529" t="s">
        <v>1538</v>
      </c>
      <c r="S9" s="529" t="s">
        <v>1585</v>
      </c>
      <c r="T9" s="529" t="s">
        <v>1584</v>
      </c>
      <c r="U9" s="529" t="s">
        <v>1598</v>
      </c>
      <c r="V9" s="525"/>
      <c r="W9" s="525"/>
    </row>
    <row r="10" spans="1:23" s="364" customFormat="1" x14ac:dyDescent="0.25">
      <c r="A10" s="634"/>
      <c r="B10" s="626"/>
      <c r="C10" s="529"/>
      <c r="D10" s="529"/>
      <c r="E10" s="529"/>
      <c r="F10" s="529"/>
      <c r="G10" s="531"/>
      <c r="H10" s="532"/>
      <c r="I10" s="531"/>
      <c r="J10" s="532"/>
      <c r="K10" s="531"/>
      <c r="L10" s="532"/>
      <c r="M10" s="531"/>
      <c r="N10" s="532"/>
      <c r="O10" s="507">
        <f t="shared" si="1"/>
        <v>0</v>
      </c>
      <c r="P10" s="508">
        <f t="shared" si="2"/>
        <v>0</v>
      </c>
      <c r="Q10" s="529"/>
      <c r="R10" s="529"/>
      <c r="S10" s="529"/>
      <c r="T10" s="529"/>
      <c r="U10" s="529"/>
      <c r="V10" s="525"/>
      <c r="W10" s="525"/>
    </row>
    <row r="11" spans="1:23" s="364" customFormat="1" x14ac:dyDescent="0.25">
      <c r="A11" s="634"/>
      <c r="B11" s="626"/>
      <c r="C11" s="529"/>
      <c r="D11" s="529"/>
      <c r="E11" s="529"/>
      <c r="F11" s="529"/>
      <c r="G11" s="531"/>
      <c r="H11" s="532"/>
      <c r="I11" s="531"/>
      <c r="J11" s="532"/>
      <c r="K11" s="531"/>
      <c r="L11" s="532"/>
      <c r="M11" s="531"/>
      <c r="N11" s="532"/>
      <c r="O11" s="507">
        <f t="shared" si="1"/>
        <v>0</v>
      </c>
      <c r="P11" s="508">
        <f t="shared" si="2"/>
        <v>0</v>
      </c>
      <c r="Q11" s="529"/>
      <c r="R11" s="529"/>
      <c r="S11" s="529"/>
      <c r="T11" s="529"/>
      <c r="U11" s="529"/>
      <c r="V11" s="525"/>
      <c r="W11" s="525"/>
    </row>
    <row r="12" spans="1:23" s="364" customFormat="1" x14ac:dyDescent="0.25">
      <c r="A12" s="634"/>
      <c r="B12" s="626"/>
      <c r="C12" s="529"/>
      <c r="D12" s="529"/>
      <c r="E12" s="529"/>
      <c r="F12" s="529"/>
      <c r="G12" s="531"/>
      <c r="H12" s="532"/>
      <c r="I12" s="531"/>
      <c r="J12" s="532"/>
      <c r="K12" s="531"/>
      <c r="L12" s="532"/>
      <c r="M12" s="531"/>
      <c r="N12" s="532"/>
      <c r="O12" s="507">
        <f t="shared" ref="O12:O13" si="3">G12+I12+K12+M12</f>
        <v>0</v>
      </c>
      <c r="P12" s="508">
        <f t="shared" ref="P12:P13" si="4">H12+J12+L12+N12</f>
        <v>0</v>
      </c>
      <c r="Q12" s="529"/>
      <c r="R12" s="529"/>
      <c r="S12" s="529"/>
      <c r="T12" s="529"/>
      <c r="U12" s="529"/>
      <c r="V12" s="525"/>
      <c r="W12" s="525"/>
    </row>
    <row r="13" spans="1:23" s="364" customFormat="1" x14ac:dyDescent="0.25">
      <c r="A13" s="634"/>
      <c r="B13" s="626"/>
      <c r="C13" s="529"/>
      <c r="D13" s="529"/>
      <c r="E13" s="529"/>
      <c r="F13" s="529"/>
      <c r="G13" s="531"/>
      <c r="H13" s="532"/>
      <c r="I13" s="531"/>
      <c r="J13" s="532"/>
      <c r="K13" s="531"/>
      <c r="L13" s="532"/>
      <c r="M13" s="531"/>
      <c r="N13" s="532"/>
      <c r="O13" s="507">
        <f t="shared" si="3"/>
        <v>0</v>
      </c>
      <c r="P13" s="508">
        <f t="shared" si="4"/>
        <v>0</v>
      </c>
      <c r="Q13" s="529"/>
      <c r="R13" s="529"/>
      <c r="S13" s="529"/>
      <c r="T13" s="529"/>
      <c r="U13" s="529"/>
      <c r="V13" s="525"/>
      <c r="W13" s="525"/>
    </row>
    <row r="14" spans="1:23" x14ac:dyDescent="0.25">
      <c r="A14" s="634"/>
      <c r="B14" s="626"/>
      <c r="C14" s="529"/>
      <c r="D14" s="529"/>
      <c r="E14" s="529"/>
      <c r="F14" s="529"/>
      <c r="G14" s="531"/>
      <c r="H14" s="532"/>
      <c r="I14" s="531"/>
      <c r="J14" s="532"/>
      <c r="K14" s="531"/>
      <c r="L14" s="532"/>
      <c r="M14" s="531"/>
      <c r="N14" s="532"/>
      <c r="O14" s="507">
        <f t="shared" si="1"/>
        <v>0</v>
      </c>
      <c r="P14" s="508">
        <f t="shared" si="2"/>
        <v>0</v>
      </c>
      <c r="Q14" s="529"/>
      <c r="R14" s="529"/>
      <c r="S14" s="529"/>
      <c r="T14" s="529"/>
      <c r="U14" s="529"/>
      <c r="V14" s="525"/>
      <c r="W14" s="525"/>
    </row>
    <row r="15" spans="1:23" x14ac:dyDescent="0.25">
      <c r="A15" s="634"/>
      <c r="B15" s="626"/>
      <c r="C15" s="529"/>
      <c r="D15" s="529"/>
      <c r="E15" s="529"/>
      <c r="F15" s="529"/>
      <c r="G15" s="531"/>
      <c r="H15" s="532"/>
      <c r="I15" s="531"/>
      <c r="J15" s="532"/>
      <c r="K15" s="531"/>
      <c r="L15" s="532"/>
      <c r="M15" s="531"/>
      <c r="N15" s="532"/>
      <c r="O15" s="507">
        <f t="shared" ref="O15:O19" si="5">G15+I15+K15+M15</f>
        <v>0</v>
      </c>
      <c r="P15" s="508">
        <f t="shared" ref="P15:P19" si="6">H15+J15+L15+N15</f>
        <v>0</v>
      </c>
      <c r="Q15" s="529"/>
      <c r="R15" s="529"/>
      <c r="S15" s="529"/>
      <c r="T15" s="529"/>
      <c r="U15" s="529"/>
      <c r="V15" s="525"/>
      <c r="W15" s="525"/>
    </row>
    <row r="16" spans="1:23" x14ac:dyDescent="0.25">
      <c r="A16" s="634"/>
      <c r="B16" s="626"/>
      <c r="C16" s="529"/>
      <c r="D16" s="529"/>
      <c r="E16" s="529"/>
      <c r="F16" s="529"/>
      <c r="G16" s="531"/>
      <c r="H16" s="532"/>
      <c r="I16" s="531"/>
      <c r="J16" s="532"/>
      <c r="K16" s="531"/>
      <c r="L16" s="532"/>
      <c r="M16" s="531"/>
      <c r="N16" s="532"/>
      <c r="O16" s="507">
        <f t="shared" si="5"/>
        <v>0</v>
      </c>
      <c r="P16" s="508">
        <f t="shared" si="6"/>
        <v>0</v>
      </c>
      <c r="Q16" s="529"/>
      <c r="R16" s="529"/>
      <c r="S16" s="529"/>
      <c r="T16" s="529"/>
      <c r="U16" s="529"/>
      <c r="V16" s="525"/>
      <c r="W16" s="525"/>
    </row>
    <row r="17" spans="1:23" x14ac:dyDescent="0.25">
      <c r="A17" s="634"/>
      <c r="B17" s="626"/>
      <c r="C17" s="529"/>
      <c r="D17" s="529"/>
      <c r="E17" s="529"/>
      <c r="F17" s="529"/>
      <c r="G17" s="531"/>
      <c r="H17" s="532"/>
      <c r="I17" s="531"/>
      <c r="J17" s="532"/>
      <c r="K17" s="531"/>
      <c r="L17" s="532"/>
      <c r="M17" s="531"/>
      <c r="N17" s="532"/>
      <c r="O17" s="507">
        <f t="shared" si="5"/>
        <v>0</v>
      </c>
      <c r="P17" s="508">
        <f t="shared" si="6"/>
        <v>0</v>
      </c>
      <c r="Q17" s="529"/>
      <c r="R17" s="529"/>
      <c r="S17" s="529"/>
      <c r="T17" s="529"/>
      <c r="U17" s="529"/>
      <c r="V17" s="525"/>
      <c r="W17" s="525"/>
    </row>
    <row r="18" spans="1:23" x14ac:dyDescent="0.25">
      <c r="A18" s="634"/>
      <c r="B18" s="626"/>
      <c r="C18" s="529"/>
      <c r="D18" s="529"/>
      <c r="E18" s="529"/>
      <c r="F18" s="529"/>
      <c r="G18" s="531"/>
      <c r="H18" s="532"/>
      <c r="I18" s="531"/>
      <c r="J18" s="532"/>
      <c r="K18" s="531"/>
      <c r="L18" s="532"/>
      <c r="M18" s="531"/>
      <c r="N18" s="532"/>
      <c r="O18" s="507">
        <f t="shared" si="5"/>
        <v>0</v>
      </c>
      <c r="P18" s="508">
        <f t="shared" si="6"/>
        <v>0</v>
      </c>
      <c r="Q18" s="529"/>
      <c r="R18" s="529"/>
      <c r="S18" s="529"/>
      <c r="T18" s="529"/>
      <c r="U18" s="529"/>
      <c r="V18" s="525"/>
      <c r="W18" s="525"/>
    </row>
    <row r="19" spans="1:23" x14ac:dyDescent="0.25">
      <c r="A19" s="634"/>
      <c r="B19" s="627"/>
      <c r="C19" s="529"/>
      <c r="D19" s="529"/>
      <c r="E19" s="529"/>
      <c r="F19" s="529"/>
      <c r="G19" s="531"/>
      <c r="H19" s="532"/>
      <c r="I19" s="531"/>
      <c r="J19" s="532"/>
      <c r="K19" s="531"/>
      <c r="L19" s="532"/>
      <c r="M19" s="531"/>
      <c r="N19" s="532"/>
      <c r="O19" s="507">
        <f t="shared" si="5"/>
        <v>0</v>
      </c>
      <c r="P19" s="508">
        <f t="shared" si="6"/>
        <v>0</v>
      </c>
      <c r="Q19" s="529"/>
      <c r="R19" s="529"/>
      <c r="S19" s="529"/>
      <c r="T19" s="529"/>
      <c r="U19" s="529"/>
      <c r="V19" s="525"/>
      <c r="W19" s="525"/>
    </row>
    <row r="20" spans="1:23" ht="15.6" customHeight="1" x14ac:dyDescent="0.25">
      <c r="A20" s="534"/>
      <c r="B20" s="535"/>
      <c r="C20" s="534" t="s">
        <v>479</v>
      </c>
      <c r="D20" s="535"/>
      <c r="E20" s="535"/>
      <c r="F20" s="536"/>
      <c r="G20" s="537">
        <f t="shared" ref="G20:P20" si="7">SUM(G8:G19)</f>
        <v>1</v>
      </c>
      <c r="H20" s="538">
        <f t="shared" si="7"/>
        <v>1087500</v>
      </c>
      <c r="I20" s="537">
        <f t="shared" si="7"/>
        <v>1</v>
      </c>
      <c r="J20" s="538">
        <f t="shared" si="7"/>
        <v>100000</v>
      </c>
      <c r="K20" s="537">
        <f t="shared" si="7"/>
        <v>0</v>
      </c>
      <c r="L20" s="538">
        <f t="shared" si="7"/>
        <v>0</v>
      </c>
      <c r="M20" s="537">
        <f t="shared" si="7"/>
        <v>0</v>
      </c>
      <c r="N20" s="538">
        <f t="shared" si="7"/>
        <v>0</v>
      </c>
      <c r="O20" s="538">
        <f t="shared" si="7"/>
        <v>2</v>
      </c>
      <c r="P20" s="538">
        <f t="shared" si="7"/>
        <v>1187500</v>
      </c>
      <c r="Q20" s="513"/>
      <c r="R20" s="513"/>
      <c r="S20" s="513"/>
      <c r="T20" s="513"/>
      <c r="U20" s="513"/>
      <c r="V20" s="525"/>
      <c r="W20" s="525"/>
    </row>
  </sheetData>
  <mergeCells count="20">
    <mergeCell ref="D4:D6"/>
    <mergeCell ref="F4:F6"/>
    <mergeCell ref="E4:E6"/>
    <mergeCell ref="U4:U6"/>
    <mergeCell ref="G5:H5"/>
    <mergeCell ref="I5:J5"/>
    <mergeCell ref="K5:L5"/>
    <mergeCell ref="M5:N5"/>
    <mergeCell ref="G4:N4"/>
    <mergeCell ref="O4:P5"/>
    <mergeCell ref="Q4:Q6"/>
    <mergeCell ref="R4:R6"/>
    <mergeCell ref="S4:S6"/>
    <mergeCell ref="T4:T6"/>
    <mergeCell ref="A8:A19"/>
    <mergeCell ref="B8:B19"/>
    <mergeCell ref="A4:A6"/>
    <mergeCell ref="B4:B6"/>
    <mergeCell ref="C4:C6"/>
    <mergeCell ref="C8:C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C13" sqref="C1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0" t="s">
        <v>1355</v>
      </c>
      <c r="J1" s="242"/>
      <c r="K1" s="242"/>
      <c r="L1" s="242"/>
      <c r="M1" s="242"/>
      <c r="N1" s="242"/>
      <c r="O1" s="242"/>
      <c r="P1" s="242"/>
      <c r="Q1" s="242"/>
      <c r="R1" s="242"/>
      <c r="S1" s="242"/>
      <c r="T1" s="242"/>
      <c r="U1" s="242"/>
    </row>
    <row r="2" spans="1:21" ht="18" customHeight="1" x14ac:dyDescent="0.25">
      <c r="B2" s="244"/>
      <c r="C2" s="244"/>
      <c r="D2" s="244"/>
      <c r="E2" s="244"/>
      <c r="F2" s="244"/>
      <c r="G2" s="290"/>
      <c r="J2" s="244"/>
      <c r="K2" s="244"/>
      <c r="L2" s="244"/>
      <c r="M2" s="244"/>
      <c r="N2" s="244"/>
      <c r="O2" s="244"/>
      <c r="P2" s="244"/>
      <c r="Q2" s="244"/>
      <c r="R2" s="244"/>
      <c r="S2" s="244"/>
      <c r="T2" s="244"/>
      <c r="U2" s="244"/>
    </row>
    <row r="3" spans="1:21" ht="18" customHeight="1" x14ac:dyDescent="0.25">
      <c r="A3" s="315" t="s">
        <v>1348</v>
      </c>
      <c r="B3" s="244"/>
      <c r="C3" s="244"/>
      <c r="D3" s="244"/>
      <c r="E3" s="244"/>
      <c r="F3" s="244"/>
      <c r="G3" s="290"/>
      <c r="J3" s="244"/>
      <c r="K3" s="244"/>
      <c r="L3" s="244"/>
      <c r="M3" s="244"/>
      <c r="N3" s="244"/>
      <c r="O3" s="244"/>
      <c r="P3" s="244"/>
      <c r="Q3" s="244"/>
      <c r="R3" s="244"/>
      <c r="S3" s="244"/>
      <c r="T3" s="244"/>
      <c r="U3" s="244"/>
    </row>
    <row r="4" spans="1:21" ht="33" customHeight="1" x14ac:dyDescent="0.25">
      <c r="A4" s="645" t="s">
        <v>1354</v>
      </c>
      <c r="B4" s="645"/>
      <c r="C4" s="645"/>
      <c r="D4" s="645"/>
      <c r="E4" s="645"/>
      <c r="F4" s="645"/>
      <c r="G4" s="645"/>
      <c r="H4" s="645"/>
      <c r="I4" s="645"/>
      <c r="J4" s="645"/>
      <c r="K4" s="645"/>
      <c r="L4" s="645"/>
      <c r="M4" s="645"/>
      <c r="N4" s="645"/>
      <c r="O4" s="645"/>
      <c r="P4" s="645"/>
      <c r="Q4" s="645"/>
      <c r="R4" s="645"/>
      <c r="S4" s="645"/>
      <c r="T4" s="645"/>
      <c r="U4" s="645"/>
    </row>
    <row r="5" spans="1:21" ht="14.45" customHeight="1" x14ac:dyDescent="0.25">
      <c r="A5" s="566" t="s">
        <v>97</v>
      </c>
      <c r="B5" s="568" t="s">
        <v>111</v>
      </c>
      <c r="C5" s="578" t="s">
        <v>86</v>
      </c>
      <c r="D5" s="578" t="s">
        <v>87</v>
      </c>
      <c r="E5" s="578" t="s">
        <v>392</v>
      </c>
      <c r="F5" s="578" t="s">
        <v>88</v>
      </c>
      <c r="G5" s="581" t="s">
        <v>100</v>
      </c>
      <c r="H5" s="583"/>
      <c r="I5" s="583"/>
      <c r="J5" s="583"/>
      <c r="K5" s="583"/>
      <c r="L5" s="583"/>
      <c r="M5" s="583"/>
      <c r="N5" s="582"/>
      <c r="O5" s="587" t="s">
        <v>101</v>
      </c>
      <c r="P5" s="588"/>
      <c r="Q5" s="568" t="s">
        <v>102</v>
      </c>
      <c r="R5" s="568" t="s">
        <v>103</v>
      </c>
      <c r="S5" s="568" t="s">
        <v>110</v>
      </c>
      <c r="T5" s="568" t="s">
        <v>109</v>
      </c>
      <c r="U5" s="584" t="s">
        <v>89</v>
      </c>
    </row>
    <row r="6" spans="1:21" ht="14.45" customHeight="1" x14ac:dyDescent="0.25">
      <c r="A6" s="566"/>
      <c r="B6" s="566"/>
      <c r="C6" s="579"/>
      <c r="D6" s="579"/>
      <c r="E6" s="579"/>
      <c r="F6" s="579"/>
      <c r="G6" s="581" t="s">
        <v>104</v>
      </c>
      <c r="H6" s="582"/>
      <c r="I6" s="581" t="s">
        <v>105</v>
      </c>
      <c r="J6" s="582"/>
      <c r="K6" s="581" t="s">
        <v>106</v>
      </c>
      <c r="L6" s="582"/>
      <c r="M6" s="581" t="s">
        <v>107</v>
      </c>
      <c r="N6" s="582"/>
      <c r="O6" s="589"/>
      <c r="P6" s="590"/>
      <c r="Q6" s="566"/>
      <c r="R6" s="566"/>
      <c r="S6" s="566"/>
      <c r="T6" s="566"/>
      <c r="U6" s="585"/>
    </row>
    <row r="7" spans="1:21" ht="25.5" x14ac:dyDescent="0.25">
      <c r="A7" s="567"/>
      <c r="B7" s="567"/>
      <c r="C7" s="580"/>
      <c r="D7" s="580"/>
      <c r="E7" s="580"/>
      <c r="F7" s="580"/>
      <c r="G7" s="441" t="s">
        <v>108</v>
      </c>
      <c r="H7" s="441" t="s">
        <v>12</v>
      </c>
      <c r="I7" s="441" t="s">
        <v>108</v>
      </c>
      <c r="J7" s="441" t="s">
        <v>12</v>
      </c>
      <c r="K7" s="441" t="s">
        <v>108</v>
      </c>
      <c r="L7" s="441" t="s">
        <v>12</v>
      </c>
      <c r="M7" s="441" t="s">
        <v>108</v>
      </c>
      <c r="N7" s="441" t="s">
        <v>12</v>
      </c>
      <c r="O7" s="441" t="s">
        <v>108</v>
      </c>
      <c r="P7" s="441" t="s">
        <v>12</v>
      </c>
      <c r="Q7" s="567"/>
      <c r="R7" s="567"/>
      <c r="S7" s="567"/>
      <c r="T7" s="567"/>
      <c r="U7" s="586"/>
    </row>
    <row r="8" spans="1:21" ht="15.6" customHeight="1" x14ac:dyDescent="0.25">
      <c r="A8" s="442"/>
      <c r="B8" s="443"/>
      <c r="C8" s="444"/>
      <c r="D8" s="444"/>
      <c r="E8" s="445"/>
      <c r="F8" s="444"/>
      <c r="G8" s="446"/>
      <c r="H8" s="446"/>
      <c r="I8" s="446"/>
      <c r="J8" s="446"/>
      <c r="K8" s="446"/>
      <c r="L8" s="446"/>
      <c r="M8" s="446"/>
      <c r="N8" s="446"/>
      <c r="O8" s="446"/>
      <c r="P8" s="446"/>
      <c r="Q8" s="447"/>
      <c r="R8" s="447"/>
      <c r="S8" s="447"/>
      <c r="T8" s="447"/>
      <c r="U8" s="448"/>
    </row>
    <row r="9" spans="1:21" ht="15.75" x14ac:dyDescent="0.25">
      <c r="A9" s="646" t="s">
        <v>1427</v>
      </c>
      <c r="B9" s="569" t="s">
        <v>1428</v>
      </c>
      <c r="C9" s="324"/>
      <c r="D9" s="324"/>
      <c r="E9" s="324"/>
      <c r="F9" s="324"/>
      <c r="G9" s="350"/>
      <c r="H9" s="353"/>
      <c r="I9" s="350"/>
      <c r="J9" s="353"/>
      <c r="K9" s="350"/>
      <c r="L9" s="353"/>
      <c r="M9" s="350"/>
      <c r="N9" s="353"/>
      <c r="O9" s="404">
        <f t="shared" ref="O9:P20" si="0">G9+I9+K9+M9</f>
        <v>0</v>
      </c>
      <c r="P9" s="402">
        <f t="shared" si="0"/>
        <v>0</v>
      </c>
      <c r="Q9" s="324"/>
      <c r="R9" s="324"/>
      <c r="S9" s="324"/>
      <c r="T9" s="324"/>
      <c r="U9" s="324"/>
    </row>
    <row r="10" spans="1:21" ht="15.75" x14ac:dyDescent="0.25">
      <c r="A10" s="647"/>
      <c r="B10" s="570"/>
      <c r="C10" s="324"/>
      <c r="D10" s="324"/>
      <c r="E10" s="324"/>
      <c r="F10" s="324"/>
      <c r="G10" s="350"/>
      <c r="H10" s="353"/>
      <c r="I10" s="350"/>
      <c r="J10" s="353"/>
      <c r="K10" s="350"/>
      <c r="L10" s="353"/>
      <c r="M10" s="350"/>
      <c r="N10" s="353"/>
      <c r="O10" s="404">
        <f t="shared" si="0"/>
        <v>0</v>
      </c>
      <c r="P10" s="402">
        <f t="shared" si="0"/>
        <v>0</v>
      </c>
      <c r="Q10" s="324"/>
      <c r="R10" s="324"/>
      <c r="S10" s="324"/>
      <c r="T10" s="324"/>
      <c r="U10" s="324"/>
    </row>
    <row r="11" spans="1:21" ht="15.75" x14ac:dyDescent="0.25">
      <c r="A11" s="647"/>
      <c r="B11" s="570"/>
      <c r="C11" s="324"/>
      <c r="D11" s="324"/>
      <c r="E11" s="324"/>
      <c r="F11" s="324"/>
      <c r="G11" s="350"/>
      <c r="H11" s="353"/>
      <c r="I11" s="350"/>
      <c r="J11" s="353"/>
      <c r="K11" s="350"/>
      <c r="L11" s="353"/>
      <c r="M11" s="350"/>
      <c r="N11" s="353"/>
      <c r="O11" s="404">
        <f t="shared" si="0"/>
        <v>0</v>
      </c>
      <c r="P11" s="402">
        <f t="shared" si="0"/>
        <v>0</v>
      </c>
      <c r="Q11" s="324"/>
      <c r="R11" s="324"/>
      <c r="S11" s="324"/>
      <c r="T11" s="324"/>
      <c r="U11" s="324"/>
    </row>
    <row r="12" spans="1:21" ht="15.75" x14ac:dyDescent="0.25">
      <c r="A12" s="647"/>
      <c r="B12" s="570"/>
      <c r="C12" s="324"/>
      <c r="D12" s="324"/>
      <c r="E12" s="324"/>
      <c r="F12" s="324"/>
      <c r="G12" s="350"/>
      <c r="H12" s="353"/>
      <c r="I12" s="350"/>
      <c r="J12" s="353"/>
      <c r="K12" s="350"/>
      <c r="L12" s="353"/>
      <c r="M12" s="350"/>
      <c r="N12" s="353"/>
      <c r="O12" s="404">
        <f t="shared" si="0"/>
        <v>0</v>
      </c>
      <c r="P12" s="402">
        <f t="shared" si="0"/>
        <v>0</v>
      </c>
      <c r="Q12" s="324"/>
      <c r="R12" s="324"/>
      <c r="S12" s="324"/>
      <c r="T12" s="324"/>
      <c r="U12" s="72"/>
    </row>
    <row r="13" spans="1:21" ht="15.75" x14ac:dyDescent="0.25">
      <c r="A13" s="647"/>
      <c r="B13" s="570"/>
      <c r="C13" s="324"/>
      <c r="D13" s="324"/>
      <c r="E13" s="324"/>
      <c r="F13" s="278"/>
      <c r="G13" s="356"/>
      <c r="H13" s="353"/>
      <c r="I13" s="356"/>
      <c r="J13" s="353"/>
      <c r="K13" s="356"/>
      <c r="L13" s="353"/>
      <c r="M13" s="356"/>
      <c r="N13" s="353"/>
      <c r="O13" s="404">
        <f t="shared" si="0"/>
        <v>0</v>
      </c>
      <c r="P13" s="402">
        <f t="shared" si="0"/>
        <v>0</v>
      </c>
      <c r="Q13" s="324"/>
      <c r="R13" s="324"/>
      <c r="S13" s="324"/>
      <c r="T13" s="324"/>
      <c r="U13" s="278"/>
    </row>
    <row r="14" spans="1:21" ht="15.75" x14ac:dyDescent="0.25">
      <c r="A14" s="647"/>
      <c r="B14" s="570"/>
      <c r="C14" s="324"/>
      <c r="D14" s="324"/>
      <c r="E14" s="324"/>
      <c r="F14" s="324"/>
      <c r="G14" s="350"/>
      <c r="H14" s="353"/>
      <c r="I14" s="350"/>
      <c r="J14" s="353"/>
      <c r="K14" s="350"/>
      <c r="L14" s="353"/>
      <c r="M14" s="350"/>
      <c r="N14" s="353"/>
      <c r="O14" s="404">
        <f t="shared" si="0"/>
        <v>0</v>
      </c>
      <c r="P14" s="402">
        <f t="shared" si="0"/>
        <v>0</v>
      </c>
      <c r="Q14" s="324"/>
      <c r="R14" s="324"/>
      <c r="S14" s="324"/>
      <c r="T14" s="324"/>
      <c r="U14" s="324"/>
    </row>
    <row r="15" spans="1:21" ht="15.75" x14ac:dyDescent="0.25">
      <c r="A15" s="647"/>
      <c r="B15" s="570"/>
      <c r="C15" s="324"/>
      <c r="D15" s="324"/>
      <c r="E15" s="324"/>
      <c r="F15" s="73"/>
      <c r="G15" s="350"/>
      <c r="H15" s="353"/>
      <c r="I15" s="350"/>
      <c r="J15" s="353"/>
      <c r="K15" s="350"/>
      <c r="L15" s="353"/>
      <c r="M15" s="350"/>
      <c r="N15" s="353"/>
      <c r="O15" s="404">
        <f t="shared" si="0"/>
        <v>0</v>
      </c>
      <c r="P15" s="402">
        <f t="shared" si="0"/>
        <v>0</v>
      </c>
      <c r="Q15" s="324"/>
      <c r="R15" s="324"/>
      <c r="S15" s="324"/>
      <c r="T15" s="324"/>
      <c r="U15" s="324"/>
    </row>
    <row r="16" spans="1:21" ht="15.75" x14ac:dyDescent="0.25">
      <c r="A16" s="647"/>
      <c r="B16" s="570"/>
      <c r="C16" s="324"/>
      <c r="D16" s="324"/>
      <c r="E16" s="324"/>
      <c r="F16" s="324"/>
      <c r="G16" s="350"/>
      <c r="H16" s="353"/>
      <c r="I16" s="350"/>
      <c r="J16" s="353"/>
      <c r="K16" s="350"/>
      <c r="L16" s="353"/>
      <c r="M16" s="350"/>
      <c r="N16" s="353"/>
      <c r="O16" s="404">
        <f t="shared" si="0"/>
        <v>0</v>
      </c>
      <c r="P16" s="402">
        <f t="shared" si="0"/>
        <v>0</v>
      </c>
      <c r="Q16" s="324"/>
      <c r="R16" s="324"/>
      <c r="S16" s="324"/>
      <c r="T16" s="324"/>
      <c r="U16" s="324"/>
    </row>
    <row r="17" spans="1:21" ht="15.75" x14ac:dyDescent="0.25">
      <c r="A17" s="647"/>
      <c r="B17" s="570"/>
      <c r="C17" s="324"/>
      <c r="D17" s="324"/>
      <c r="E17" s="324"/>
      <c r="F17" s="324"/>
      <c r="G17" s="356"/>
      <c r="H17" s="353"/>
      <c r="I17" s="356"/>
      <c r="J17" s="353"/>
      <c r="K17" s="356"/>
      <c r="L17" s="353"/>
      <c r="M17" s="356"/>
      <c r="N17" s="353"/>
      <c r="O17" s="404">
        <f t="shared" si="0"/>
        <v>0</v>
      </c>
      <c r="P17" s="402">
        <f t="shared" si="0"/>
        <v>0</v>
      </c>
      <c r="Q17" s="350"/>
      <c r="R17" s="350"/>
      <c r="S17" s="350"/>
      <c r="T17" s="350"/>
      <c r="U17" s="324"/>
    </row>
    <row r="18" spans="1:21" ht="15.75" x14ac:dyDescent="0.25">
      <c r="A18" s="647"/>
      <c r="B18" s="570"/>
      <c r="C18" s="324"/>
      <c r="D18" s="324"/>
      <c r="E18" s="324"/>
      <c r="F18" s="324"/>
      <c r="G18" s="350"/>
      <c r="H18" s="353"/>
      <c r="I18" s="350"/>
      <c r="J18" s="353"/>
      <c r="K18" s="350"/>
      <c r="L18" s="353"/>
      <c r="M18" s="350"/>
      <c r="N18" s="353"/>
      <c r="O18" s="405">
        <f t="shared" si="0"/>
        <v>0</v>
      </c>
      <c r="P18" s="406">
        <f t="shared" si="0"/>
        <v>0</v>
      </c>
      <c r="Q18" s="324"/>
      <c r="R18" s="324"/>
      <c r="S18" s="324"/>
      <c r="T18" s="324"/>
      <c r="U18" s="324"/>
    </row>
    <row r="19" spans="1:21" ht="15.75" x14ac:dyDescent="0.25">
      <c r="A19" s="647"/>
      <c r="B19" s="570"/>
      <c r="C19" s="324"/>
      <c r="D19" s="324"/>
      <c r="E19" s="324"/>
      <c r="F19" s="324"/>
      <c r="G19" s="350"/>
      <c r="H19" s="353"/>
      <c r="I19" s="350"/>
      <c r="J19" s="353"/>
      <c r="K19" s="350"/>
      <c r="L19" s="353"/>
      <c r="M19" s="350"/>
      <c r="N19" s="353"/>
      <c r="O19" s="405">
        <f t="shared" si="0"/>
        <v>0</v>
      </c>
      <c r="P19" s="406">
        <f t="shared" si="0"/>
        <v>0</v>
      </c>
      <c r="Q19" s="324"/>
      <c r="R19" s="324"/>
      <c r="S19" s="324"/>
      <c r="T19" s="324"/>
      <c r="U19" s="365"/>
    </row>
    <row r="20" spans="1:21" ht="15.75" x14ac:dyDescent="0.25">
      <c r="A20" s="648"/>
      <c r="B20" s="571"/>
      <c r="C20" s="324"/>
      <c r="D20" s="324"/>
      <c r="E20" s="324"/>
      <c r="F20" s="324"/>
      <c r="G20" s="350"/>
      <c r="H20" s="353"/>
      <c r="I20" s="350"/>
      <c r="J20" s="353"/>
      <c r="K20" s="350"/>
      <c r="L20" s="353"/>
      <c r="M20" s="350"/>
      <c r="N20" s="353"/>
      <c r="O20" s="404">
        <f t="shared" si="0"/>
        <v>0</v>
      </c>
      <c r="P20" s="402">
        <f t="shared" si="0"/>
        <v>0</v>
      </c>
      <c r="Q20" s="350"/>
      <c r="R20" s="350"/>
      <c r="S20" s="350"/>
      <c r="T20" s="350"/>
      <c r="U20" s="324"/>
    </row>
    <row r="21" spans="1:21" ht="15.6" customHeight="1" x14ac:dyDescent="0.25">
      <c r="A21" s="300" t="s">
        <v>116</v>
      </c>
      <c r="B21" s="243"/>
      <c r="C21" s="243"/>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U8" sqref="U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55" t="s">
        <v>1346</v>
      </c>
      <c r="B1" s="655"/>
      <c r="C1" s="655"/>
      <c r="D1" s="655"/>
      <c r="E1" s="655"/>
      <c r="F1" s="655"/>
      <c r="G1" s="655"/>
      <c r="H1" s="655"/>
      <c r="I1" s="655"/>
      <c r="J1" s="655"/>
      <c r="K1" s="655"/>
      <c r="L1" s="655"/>
      <c r="M1" s="655"/>
      <c r="N1" s="655"/>
      <c r="O1" s="655"/>
      <c r="P1" s="655"/>
      <c r="Q1" s="655"/>
      <c r="R1" s="655"/>
      <c r="S1" s="655"/>
      <c r="T1" s="655"/>
      <c r="U1" s="655"/>
    </row>
    <row r="2" spans="1:21" x14ac:dyDescent="0.25">
      <c r="A2" s="656" t="s">
        <v>1429</v>
      </c>
      <c r="B2" s="656"/>
      <c r="C2" s="656"/>
      <c r="D2" s="656"/>
      <c r="E2" s="656"/>
      <c r="F2" s="656"/>
      <c r="G2" s="656"/>
      <c r="H2" s="656"/>
      <c r="I2" s="656"/>
      <c r="J2" s="656"/>
      <c r="K2" s="656"/>
      <c r="L2" s="656"/>
      <c r="M2" s="656"/>
      <c r="N2" s="656"/>
      <c r="O2" s="656"/>
      <c r="P2" s="656"/>
      <c r="Q2" s="656"/>
      <c r="R2" s="656"/>
      <c r="S2" s="656"/>
      <c r="T2" s="656"/>
      <c r="U2" s="656"/>
    </row>
    <row r="3" spans="1:21" ht="13.5" customHeight="1" x14ac:dyDescent="0.25">
      <c r="A3" s="312" t="s">
        <v>1430</v>
      </c>
      <c r="B3" s="313"/>
      <c r="C3" s="313"/>
      <c r="D3" s="313"/>
      <c r="E3" s="313"/>
      <c r="F3" s="313"/>
      <c r="G3" s="313"/>
      <c r="H3" s="313"/>
      <c r="I3" s="313"/>
      <c r="J3" s="313"/>
      <c r="K3" s="313"/>
      <c r="L3" s="313"/>
      <c r="M3" s="313"/>
      <c r="N3" s="313"/>
      <c r="O3" s="313"/>
      <c r="P3" s="313"/>
      <c r="Q3" s="313"/>
      <c r="R3" s="313"/>
      <c r="S3" s="313"/>
      <c r="T3" s="313"/>
      <c r="U3" s="313"/>
    </row>
    <row r="4" spans="1:21" ht="15" customHeight="1" x14ac:dyDescent="0.25">
      <c r="A4" s="566" t="s">
        <v>97</v>
      </c>
      <c r="B4" s="568" t="s">
        <v>111</v>
      </c>
      <c r="C4" s="578" t="s">
        <v>86</v>
      </c>
      <c r="D4" s="578" t="s">
        <v>87</v>
      </c>
      <c r="E4" s="578" t="s">
        <v>392</v>
      </c>
      <c r="F4" s="578" t="s">
        <v>88</v>
      </c>
      <c r="G4" s="581" t="s">
        <v>100</v>
      </c>
      <c r="H4" s="583"/>
      <c r="I4" s="583"/>
      <c r="J4" s="583"/>
      <c r="K4" s="583"/>
      <c r="L4" s="583"/>
      <c r="M4" s="583"/>
      <c r="N4" s="582"/>
      <c r="O4" s="587" t="s">
        <v>101</v>
      </c>
      <c r="P4" s="588"/>
      <c r="Q4" s="568" t="s">
        <v>102</v>
      </c>
      <c r="R4" s="568" t="s">
        <v>103</v>
      </c>
      <c r="S4" s="568" t="s">
        <v>110</v>
      </c>
      <c r="T4" s="568" t="s">
        <v>109</v>
      </c>
      <c r="U4" s="584" t="s">
        <v>89</v>
      </c>
    </row>
    <row r="5" spans="1:21" ht="15" customHeight="1" x14ac:dyDescent="0.25">
      <c r="A5" s="566"/>
      <c r="B5" s="566"/>
      <c r="C5" s="579"/>
      <c r="D5" s="579"/>
      <c r="E5" s="579"/>
      <c r="F5" s="579"/>
      <c r="G5" s="581" t="s">
        <v>104</v>
      </c>
      <c r="H5" s="582"/>
      <c r="I5" s="581" t="s">
        <v>105</v>
      </c>
      <c r="J5" s="582"/>
      <c r="K5" s="581" t="s">
        <v>106</v>
      </c>
      <c r="L5" s="582"/>
      <c r="M5" s="581" t="s">
        <v>107</v>
      </c>
      <c r="N5" s="582"/>
      <c r="O5" s="589"/>
      <c r="P5" s="590"/>
      <c r="Q5" s="566"/>
      <c r="R5" s="566"/>
      <c r="S5" s="566"/>
      <c r="T5" s="566"/>
      <c r="U5" s="585"/>
    </row>
    <row r="6" spans="1:21" ht="25.5" x14ac:dyDescent="0.25">
      <c r="A6" s="567"/>
      <c r="B6" s="567"/>
      <c r="C6" s="580"/>
      <c r="D6" s="580"/>
      <c r="E6" s="580"/>
      <c r="F6" s="580"/>
      <c r="G6" s="441" t="s">
        <v>108</v>
      </c>
      <c r="H6" s="441" t="s">
        <v>12</v>
      </c>
      <c r="I6" s="441" t="s">
        <v>108</v>
      </c>
      <c r="J6" s="441" t="s">
        <v>12</v>
      </c>
      <c r="K6" s="441" t="s">
        <v>108</v>
      </c>
      <c r="L6" s="441" t="s">
        <v>12</v>
      </c>
      <c r="M6" s="441" t="s">
        <v>108</v>
      </c>
      <c r="N6" s="441" t="s">
        <v>12</v>
      </c>
      <c r="O6" s="441" t="s">
        <v>108</v>
      </c>
      <c r="P6" s="441" t="s">
        <v>12</v>
      </c>
      <c r="Q6" s="567"/>
      <c r="R6" s="567"/>
      <c r="S6" s="567"/>
      <c r="T6" s="567"/>
      <c r="U6" s="586"/>
    </row>
    <row r="7" spans="1:21" ht="15.75" x14ac:dyDescent="0.25">
      <c r="A7" s="442"/>
      <c r="B7" s="443"/>
      <c r="C7" s="444"/>
      <c r="D7" s="444"/>
      <c r="E7" s="445"/>
      <c r="F7" s="444"/>
      <c r="G7" s="446"/>
      <c r="H7" s="446"/>
      <c r="I7" s="446"/>
      <c r="J7" s="446"/>
      <c r="K7" s="446"/>
      <c r="L7" s="446"/>
      <c r="M7" s="446"/>
      <c r="N7" s="446"/>
      <c r="O7" s="446"/>
      <c r="P7" s="446"/>
      <c r="Q7" s="447"/>
      <c r="R7" s="447"/>
      <c r="S7" s="447"/>
      <c r="T7" s="447"/>
      <c r="U7" s="448"/>
    </row>
    <row r="8" spans="1:21" ht="15.75" x14ac:dyDescent="0.25">
      <c r="A8" s="572" t="s">
        <v>1432</v>
      </c>
      <c r="B8" s="651" t="s">
        <v>1462</v>
      </c>
      <c r="C8" s="278"/>
      <c r="D8" s="278"/>
      <c r="E8" s="308"/>
      <c r="F8" s="278"/>
      <c r="G8" s="361"/>
      <c r="H8" s="362"/>
      <c r="I8" s="278"/>
      <c r="J8" s="362"/>
      <c r="K8" s="278"/>
      <c r="L8" s="362"/>
      <c r="M8" s="278"/>
      <c r="N8" s="362"/>
      <c r="O8" s="401">
        <f t="shared" ref="O8:P8" si="0">G8+I8+K8+M8</f>
        <v>0</v>
      </c>
      <c r="P8" s="402">
        <f t="shared" si="0"/>
        <v>0</v>
      </c>
      <c r="Q8" s="278"/>
      <c r="R8" s="278"/>
      <c r="S8" s="278"/>
      <c r="T8" s="278"/>
      <c r="U8" s="278"/>
    </row>
    <row r="9" spans="1:21" s="364" customFormat="1" ht="15.75" x14ac:dyDescent="0.25">
      <c r="A9" s="573"/>
      <c r="B9" s="651"/>
      <c r="C9" s="278"/>
      <c r="D9" s="278"/>
      <c r="E9" s="308"/>
      <c r="F9" s="278"/>
      <c r="G9" s="361"/>
      <c r="H9" s="362"/>
      <c r="I9" s="278"/>
      <c r="J9" s="362"/>
      <c r="K9" s="278"/>
      <c r="L9" s="362"/>
      <c r="M9" s="278"/>
      <c r="N9" s="362"/>
      <c r="O9" s="401">
        <f t="shared" ref="O9:O51" si="1">G9+I9+K9+M9</f>
        <v>0</v>
      </c>
      <c r="P9" s="402">
        <f t="shared" ref="P9:P51" si="2">H9+J9+L9+N9</f>
        <v>0</v>
      </c>
      <c r="Q9" s="278"/>
      <c r="R9" s="278"/>
      <c r="S9" s="278"/>
      <c r="T9" s="278"/>
      <c r="U9" s="278"/>
    </row>
    <row r="10" spans="1:21" s="364" customFormat="1" ht="15.75" x14ac:dyDescent="0.25">
      <c r="A10" s="573"/>
      <c r="B10" s="651"/>
      <c r="C10" s="278"/>
      <c r="D10" s="278"/>
      <c r="E10" s="308"/>
      <c r="F10" s="278"/>
      <c r="G10" s="361"/>
      <c r="H10" s="362"/>
      <c r="I10" s="278"/>
      <c r="J10" s="362"/>
      <c r="K10" s="278"/>
      <c r="L10" s="362"/>
      <c r="M10" s="278"/>
      <c r="N10" s="362"/>
      <c r="O10" s="401">
        <f t="shared" si="1"/>
        <v>0</v>
      </c>
      <c r="P10" s="402">
        <f t="shared" si="2"/>
        <v>0</v>
      </c>
      <c r="Q10" s="278"/>
      <c r="R10" s="278"/>
      <c r="S10" s="278"/>
      <c r="T10" s="278"/>
      <c r="U10" s="278"/>
    </row>
    <row r="11" spans="1:21" s="364" customFormat="1" ht="15.75" x14ac:dyDescent="0.25">
      <c r="A11" s="573"/>
      <c r="B11" s="651"/>
      <c r="C11" s="278"/>
      <c r="D11" s="278"/>
      <c r="E11" s="308"/>
      <c r="F11" s="278"/>
      <c r="G11" s="361"/>
      <c r="H11" s="362"/>
      <c r="I11" s="278"/>
      <c r="J11" s="362"/>
      <c r="K11" s="278"/>
      <c r="L11" s="362"/>
      <c r="M11" s="278"/>
      <c r="N11" s="362"/>
      <c r="O11" s="401">
        <f t="shared" si="1"/>
        <v>0</v>
      </c>
      <c r="P11" s="402">
        <f t="shared" si="2"/>
        <v>0</v>
      </c>
      <c r="Q11" s="278"/>
      <c r="R11" s="278"/>
      <c r="S11" s="278"/>
      <c r="T11" s="278"/>
      <c r="U11" s="278"/>
    </row>
    <row r="12" spans="1:21" s="364" customFormat="1" ht="15.75" x14ac:dyDescent="0.25">
      <c r="A12" s="573"/>
      <c r="B12" s="651"/>
      <c r="C12" s="278"/>
      <c r="D12" s="278"/>
      <c r="E12" s="308"/>
      <c r="F12" s="278"/>
      <c r="G12" s="361"/>
      <c r="H12" s="362"/>
      <c r="I12" s="278"/>
      <c r="J12" s="362"/>
      <c r="K12" s="278"/>
      <c r="L12" s="362"/>
      <c r="M12" s="278"/>
      <c r="N12" s="362"/>
      <c r="O12" s="401">
        <f t="shared" si="1"/>
        <v>0</v>
      </c>
      <c r="P12" s="402">
        <f t="shared" si="2"/>
        <v>0</v>
      </c>
      <c r="Q12" s="278"/>
      <c r="R12" s="278"/>
      <c r="S12" s="278"/>
      <c r="T12" s="278"/>
      <c r="U12" s="278"/>
    </row>
    <row r="13" spans="1:21" s="364" customFormat="1" ht="15.75" x14ac:dyDescent="0.25">
      <c r="A13" s="573"/>
      <c r="B13" s="651"/>
      <c r="C13" s="278"/>
      <c r="D13" s="278"/>
      <c r="E13" s="308"/>
      <c r="F13" s="278"/>
      <c r="G13" s="361"/>
      <c r="H13" s="362"/>
      <c r="I13" s="278"/>
      <c r="J13" s="362"/>
      <c r="K13" s="278"/>
      <c r="L13" s="362"/>
      <c r="M13" s="278"/>
      <c r="N13" s="362"/>
      <c r="O13" s="401">
        <f t="shared" si="1"/>
        <v>0</v>
      </c>
      <c r="P13" s="402">
        <f t="shared" si="2"/>
        <v>0</v>
      </c>
      <c r="Q13" s="278"/>
      <c r="R13" s="278"/>
      <c r="S13" s="278"/>
      <c r="T13" s="278"/>
      <c r="U13" s="278"/>
    </row>
    <row r="14" spans="1:21" ht="15.75" x14ac:dyDescent="0.25">
      <c r="A14" s="573"/>
      <c r="B14" s="651"/>
      <c r="C14" s="278"/>
      <c r="D14" s="278"/>
      <c r="E14" s="308"/>
      <c r="F14" s="278"/>
      <c r="G14" s="361"/>
      <c r="H14" s="362"/>
      <c r="I14" s="278"/>
      <c r="J14" s="362"/>
      <c r="K14" s="278"/>
      <c r="L14" s="362"/>
      <c r="M14" s="278"/>
      <c r="N14" s="362"/>
      <c r="O14" s="401">
        <f t="shared" si="1"/>
        <v>0</v>
      </c>
      <c r="P14" s="402">
        <f t="shared" si="2"/>
        <v>0</v>
      </c>
      <c r="Q14" s="278"/>
      <c r="R14" s="278"/>
      <c r="S14" s="278"/>
      <c r="T14" s="278"/>
      <c r="U14" s="278"/>
    </row>
    <row r="15" spans="1:21" ht="15.75" x14ac:dyDescent="0.25">
      <c r="A15" s="573"/>
      <c r="B15" s="650" t="s">
        <v>1463</v>
      </c>
      <c r="C15" s="278"/>
      <c r="D15" s="278"/>
      <c r="E15" s="278"/>
      <c r="F15" s="278"/>
      <c r="G15" s="278"/>
      <c r="H15" s="362"/>
      <c r="I15" s="278"/>
      <c r="J15" s="362"/>
      <c r="K15" s="278"/>
      <c r="L15" s="362"/>
      <c r="M15" s="278"/>
      <c r="N15" s="362"/>
      <c r="O15" s="401">
        <f t="shared" si="1"/>
        <v>0</v>
      </c>
      <c r="P15" s="402">
        <f t="shared" si="2"/>
        <v>0</v>
      </c>
      <c r="Q15" s="278"/>
      <c r="R15" s="278"/>
      <c r="S15" s="278"/>
      <c r="T15" s="278"/>
      <c r="U15" s="278"/>
    </row>
    <row r="16" spans="1:21" ht="15.75" x14ac:dyDescent="0.25">
      <c r="A16" s="573"/>
      <c r="B16" s="650"/>
      <c r="C16" s="278"/>
      <c r="D16" s="278"/>
      <c r="E16" s="278"/>
      <c r="F16" s="278"/>
      <c r="G16" s="361"/>
      <c r="H16" s="362"/>
      <c r="I16" s="278"/>
      <c r="J16" s="362"/>
      <c r="K16" s="278"/>
      <c r="L16" s="362"/>
      <c r="M16" s="278"/>
      <c r="N16" s="362"/>
      <c r="O16" s="401">
        <f t="shared" si="1"/>
        <v>0</v>
      </c>
      <c r="P16" s="402">
        <f t="shared" si="2"/>
        <v>0</v>
      </c>
      <c r="Q16" s="278"/>
      <c r="R16" s="278"/>
      <c r="S16" s="278"/>
      <c r="T16" s="278"/>
      <c r="U16" s="278"/>
    </row>
    <row r="17" spans="1:21" s="364" customFormat="1" ht="15.75" x14ac:dyDescent="0.25">
      <c r="A17" s="573"/>
      <c r="B17" s="650"/>
      <c r="C17" s="278"/>
      <c r="D17" s="278"/>
      <c r="E17" s="278"/>
      <c r="F17" s="278"/>
      <c r="G17" s="361"/>
      <c r="H17" s="362"/>
      <c r="I17" s="278"/>
      <c r="J17" s="362"/>
      <c r="K17" s="278"/>
      <c r="L17" s="362"/>
      <c r="M17" s="278"/>
      <c r="N17" s="362"/>
      <c r="O17" s="401">
        <f t="shared" si="1"/>
        <v>0</v>
      </c>
      <c r="P17" s="402">
        <f t="shared" si="2"/>
        <v>0</v>
      </c>
      <c r="Q17" s="278"/>
      <c r="R17" s="278"/>
      <c r="S17" s="278"/>
      <c r="T17" s="278"/>
      <c r="U17" s="278"/>
    </row>
    <row r="18" spans="1:21" s="364" customFormat="1" ht="15.75" x14ac:dyDescent="0.25">
      <c r="A18" s="573"/>
      <c r="B18" s="650"/>
      <c r="C18" s="278"/>
      <c r="D18" s="278"/>
      <c r="E18" s="278"/>
      <c r="F18" s="278"/>
      <c r="G18" s="361"/>
      <c r="H18" s="362"/>
      <c r="I18" s="278"/>
      <c r="J18" s="362"/>
      <c r="K18" s="278"/>
      <c r="L18" s="362"/>
      <c r="M18" s="278"/>
      <c r="N18" s="362"/>
      <c r="O18" s="401">
        <f t="shared" si="1"/>
        <v>0</v>
      </c>
      <c r="P18" s="402">
        <f t="shared" si="2"/>
        <v>0</v>
      </c>
      <c r="Q18" s="278"/>
      <c r="R18" s="278"/>
      <c r="S18" s="278"/>
      <c r="T18" s="278"/>
      <c r="U18" s="278"/>
    </row>
    <row r="19" spans="1:21" s="364" customFormat="1" ht="15.75" x14ac:dyDescent="0.25">
      <c r="A19" s="573"/>
      <c r="B19" s="650"/>
      <c r="C19" s="278"/>
      <c r="D19" s="278"/>
      <c r="E19" s="278"/>
      <c r="F19" s="278"/>
      <c r="G19" s="361"/>
      <c r="H19" s="362"/>
      <c r="I19" s="278"/>
      <c r="J19" s="362"/>
      <c r="K19" s="278"/>
      <c r="L19" s="362"/>
      <c r="M19" s="278"/>
      <c r="N19" s="362"/>
      <c r="O19" s="401">
        <f t="shared" si="1"/>
        <v>0</v>
      </c>
      <c r="P19" s="402">
        <f t="shared" si="2"/>
        <v>0</v>
      </c>
      <c r="Q19" s="278"/>
      <c r="R19" s="278"/>
      <c r="S19" s="278"/>
      <c r="T19" s="278"/>
      <c r="U19" s="278"/>
    </row>
    <row r="20" spans="1:21" s="364" customFormat="1" ht="15.75" x14ac:dyDescent="0.25">
      <c r="A20" s="573"/>
      <c r="B20" s="650"/>
      <c r="C20" s="278"/>
      <c r="D20" s="278"/>
      <c r="E20" s="278"/>
      <c r="F20" s="278"/>
      <c r="G20" s="361"/>
      <c r="H20" s="362"/>
      <c r="I20" s="278"/>
      <c r="J20" s="362"/>
      <c r="K20" s="278"/>
      <c r="L20" s="362"/>
      <c r="M20" s="278"/>
      <c r="N20" s="362"/>
      <c r="O20" s="401">
        <f t="shared" si="1"/>
        <v>0</v>
      </c>
      <c r="P20" s="402">
        <f t="shared" si="2"/>
        <v>0</v>
      </c>
      <c r="Q20" s="278"/>
      <c r="R20" s="278"/>
      <c r="S20" s="278"/>
      <c r="T20" s="278"/>
      <c r="U20" s="278"/>
    </row>
    <row r="21" spans="1:21" s="364" customFormat="1" ht="15.75" x14ac:dyDescent="0.25">
      <c r="A21" s="573"/>
      <c r="B21" s="650"/>
      <c r="C21" s="278"/>
      <c r="D21" s="278"/>
      <c r="E21" s="278"/>
      <c r="F21" s="278"/>
      <c r="G21" s="361"/>
      <c r="H21" s="362"/>
      <c r="I21" s="278"/>
      <c r="J21" s="362"/>
      <c r="K21" s="278"/>
      <c r="L21" s="362"/>
      <c r="M21" s="278"/>
      <c r="N21" s="362"/>
      <c r="O21" s="401">
        <f t="shared" si="1"/>
        <v>0</v>
      </c>
      <c r="P21" s="402">
        <f t="shared" si="2"/>
        <v>0</v>
      </c>
      <c r="Q21" s="278"/>
      <c r="R21" s="278"/>
      <c r="S21" s="278"/>
      <c r="T21" s="278"/>
      <c r="U21" s="278"/>
    </row>
    <row r="22" spans="1:21" ht="15.75" x14ac:dyDescent="0.25">
      <c r="A22" s="573"/>
      <c r="B22" s="650"/>
      <c r="C22" s="278"/>
      <c r="D22" s="278"/>
      <c r="E22" s="278"/>
      <c r="F22" s="278"/>
      <c r="G22" s="278"/>
      <c r="H22" s="362"/>
      <c r="I22" s="278"/>
      <c r="J22" s="362"/>
      <c r="K22" s="278"/>
      <c r="L22" s="362"/>
      <c r="M22" s="278"/>
      <c r="N22" s="362"/>
      <c r="O22" s="401">
        <f t="shared" si="1"/>
        <v>0</v>
      </c>
      <c r="P22" s="402">
        <f t="shared" si="2"/>
        <v>0</v>
      </c>
      <c r="Q22" s="278"/>
      <c r="R22" s="278"/>
      <c r="S22" s="278"/>
      <c r="T22" s="278"/>
      <c r="U22" s="358"/>
    </row>
    <row r="23" spans="1:21" ht="15.75" x14ac:dyDescent="0.25">
      <c r="A23" s="573"/>
      <c r="B23" s="650"/>
      <c r="C23" s="278"/>
      <c r="D23" s="278"/>
      <c r="E23" s="278"/>
      <c r="F23" s="278"/>
      <c r="G23" s="278"/>
      <c r="H23" s="362"/>
      <c r="I23" s="278"/>
      <c r="J23" s="362"/>
      <c r="K23" s="278"/>
      <c r="L23" s="362"/>
      <c r="M23" s="278"/>
      <c r="N23" s="362"/>
      <c r="O23" s="401">
        <f t="shared" si="1"/>
        <v>0</v>
      </c>
      <c r="P23" s="402">
        <f t="shared" si="2"/>
        <v>0</v>
      </c>
      <c r="Q23" s="278"/>
      <c r="R23" s="278"/>
      <c r="S23" s="278"/>
      <c r="T23" s="278"/>
      <c r="U23" s="358"/>
    </row>
    <row r="24" spans="1:21" ht="15.75" x14ac:dyDescent="0.25">
      <c r="A24" s="573"/>
      <c r="B24" s="650"/>
      <c r="C24" s="278"/>
      <c r="D24" s="278"/>
      <c r="E24" s="278"/>
      <c r="F24" s="278"/>
      <c r="G24" s="278"/>
      <c r="H24" s="362"/>
      <c r="I24" s="278"/>
      <c r="J24" s="362"/>
      <c r="K24" s="278"/>
      <c r="L24" s="362"/>
      <c r="M24" s="278"/>
      <c r="N24" s="362"/>
      <c r="O24" s="401">
        <f t="shared" si="1"/>
        <v>0</v>
      </c>
      <c r="P24" s="402">
        <f t="shared" si="2"/>
        <v>0</v>
      </c>
      <c r="Q24" s="278"/>
      <c r="R24" s="278"/>
      <c r="S24" s="278"/>
      <c r="T24" s="278"/>
      <c r="U24" s="358"/>
    </row>
    <row r="25" spans="1:21" ht="15.75" x14ac:dyDescent="0.25">
      <c r="A25" s="573"/>
      <c r="B25" s="650"/>
      <c r="C25" s="278"/>
      <c r="D25" s="278"/>
      <c r="E25" s="278"/>
      <c r="F25" s="278"/>
      <c r="G25" s="278"/>
      <c r="H25" s="362"/>
      <c r="I25" s="278"/>
      <c r="J25" s="362"/>
      <c r="K25" s="278"/>
      <c r="L25" s="362"/>
      <c r="M25" s="278"/>
      <c r="N25" s="362"/>
      <c r="O25" s="401">
        <f t="shared" si="1"/>
        <v>0</v>
      </c>
      <c r="P25" s="402">
        <f t="shared" si="2"/>
        <v>0</v>
      </c>
      <c r="Q25" s="278"/>
      <c r="R25" s="278"/>
      <c r="S25" s="278"/>
      <c r="T25" s="278"/>
      <c r="U25" s="358"/>
    </row>
    <row r="26" spans="1:21" ht="15.75" x14ac:dyDescent="0.25">
      <c r="A26" s="573"/>
      <c r="B26" s="650" t="s">
        <v>1464</v>
      </c>
      <c r="C26" s="278"/>
      <c r="D26" s="278"/>
      <c r="E26" s="278"/>
      <c r="F26" s="278"/>
      <c r="G26" s="278"/>
      <c r="H26" s="362"/>
      <c r="I26" s="278"/>
      <c r="J26" s="362"/>
      <c r="K26" s="278"/>
      <c r="L26" s="362"/>
      <c r="M26" s="278"/>
      <c r="N26" s="362"/>
      <c r="O26" s="401">
        <f t="shared" si="1"/>
        <v>0</v>
      </c>
      <c r="P26" s="402">
        <f t="shared" si="2"/>
        <v>0</v>
      </c>
      <c r="Q26" s="278"/>
      <c r="R26" s="278"/>
      <c r="S26" s="278"/>
      <c r="T26" s="278"/>
      <c r="U26" s="358"/>
    </row>
    <row r="27" spans="1:21" ht="15.75" x14ac:dyDescent="0.25">
      <c r="A27" s="573"/>
      <c r="B27" s="650"/>
      <c r="C27" s="366"/>
      <c r="D27" s="311"/>
      <c r="E27" s="311"/>
      <c r="F27" s="311"/>
      <c r="G27" s="278"/>
      <c r="H27" s="362"/>
      <c r="I27" s="278"/>
      <c r="J27" s="362"/>
      <c r="K27" s="278"/>
      <c r="L27" s="362"/>
      <c r="M27" s="278"/>
      <c r="N27" s="362"/>
      <c r="O27" s="401">
        <f t="shared" si="1"/>
        <v>0</v>
      </c>
      <c r="P27" s="402">
        <f t="shared" si="2"/>
        <v>0</v>
      </c>
      <c r="Q27" s="278"/>
      <c r="R27" s="278"/>
      <c r="S27" s="278"/>
      <c r="T27" s="278"/>
      <c r="U27" s="358"/>
    </row>
    <row r="28" spans="1:21" s="364" customFormat="1" ht="15.75" x14ac:dyDescent="0.25">
      <c r="A28" s="573"/>
      <c r="B28" s="650"/>
      <c r="C28" s="366"/>
      <c r="D28" s="311"/>
      <c r="E28" s="311"/>
      <c r="F28" s="311"/>
      <c r="G28" s="278"/>
      <c r="H28" s="362"/>
      <c r="I28" s="278"/>
      <c r="J28" s="362"/>
      <c r="K28" s="278"/>
      <c r="L28" s="362"/>
      <c r="M28" s="278"/>
      <c r="N28" s="362"/>
      <c r="O28" s="401">
        <f t="shared" si="1"/>
        <v>0</v>
      </c>
      <c r="P28" s="402">
        <f t="shared" si="2"/>
        <v>0</v>
      </c>
      <c r="Q28" s="278"/>
      <c r="R28" s="278"/>
      <c r="S28" s="278"/>
      <c r="T28" s="278"/>
      <c r="U28" s="358"/>
    </row>
    <row r="29" spans="1:21" s="364" customFormat="1" ht="15.75" x14ac:dyDescent="0.25">
      <c r="A29" s="573"/>
      <c r="B29" s="650"/>
      <c r="C29" s="366"/>
      <c r="D29" s="311"/>
      <c r="E29" s="311"/>
      <c r="F29" s="311"/>
      <c r="G29" s="278"/>
      <c r="H29" s="362"/>
      <c r="I29" s="278"/>
      <c r="J29" s="362"/>
      <c r="K29" s="278"/>
      <c r="L29" s="362"/>
      <c r="M29" s="278"/>
      <c r="N29" s="362"/>
      <c r="O29" s="401">
        <f t="shared" si="1"/>
        <v>0</v>
      </c>
      <c r="P29" s="402">
        <f t="shared" si="2"/>
        <v>0</v>
      </c>
      <c r="Q29" s="278"/>
      <c r="R29" s="278"/>
      <c r="S29" s="278"/>
      <c r="T29" s="278"/>
      <c r="U29" s="358"/>
    </row>
    <row r="30" spans="1:21" ht="15.75" x14ac:dyDescent="0.25">
      <c r="A30" s="573"/>
      <c r="B30" s="650"/>
      <c r="C30" s="366"/>
      <c r="D30" s="311"/>
      <c r="E30" s="307"/>
      <c r="F30" s="311"/>
      <c r="G30" s="278"/>
      <c r="H30" s="362"/>
      <c r="I30" s="278"/>
      <c r="J30" s="362"/>
      <c r="K30" s="278"/>
      <c r="L30" s="362"/>
      <c r="M30" s="278"/>
      <c r="N30" s="362"/>
      <c r="O30" s="401">
        <f t="shared" si="1"/>
        <v>0</v>
      </c>
      <c r="P30" s="402">
        <f t="shared" si="2"/>
        <v>0</v>
      </c>
      <c r="Q30" s="278"/>
      <c r="R30" s="278"/>
      <c r="S30" s="278"/>
      <c r="T30" s="278"/>
      <c r="U30" s="358"/>
    </row>
    <row r="31" spans="1:21" s="364" customFormat="1" ht="15.75" x14ac:dyDescent="0.25">
      <c r="A31" s="573"/>
      <c r="B31" s="650"/>
      <c r="C31" s="366"/>
      <c r="D31" s="311"/>
      <c r="E31" s="307"/>
      <c r="F31" s="311"/>
      <c r="G31" s="278"/>
      <c r="H31" s="362"/>
      <c r="I31" s="278"/>
      <c r="J31" s="362"/>
      <c r="K31" s="278"/>
      <c r="L31" s="362"/>
      <c r="M31" s="278"/>
      <c r="N31" s="362"/>
      <c r="O31" s="401">
        <f t="shared" si="1"/>
        <v>0</v>
      </c>
      <c r="P31" s="402">
        <f t="shared" si="2"/>
        <v>0</v>
      </c>
      <c r="Q31" s="278"/>
      <c r="R31" s="278"/>
      <c r="S31" s="278"/>
      <c r="T31" s="278"/>
      <c r="U31" s="358"/>
    </row>
    <row r="32" spans="1:21" ht="15.75" x14ac:dyDescent="0.25">
      <c r="A32" s="657" t="s">
        <v>1431</v>
      </c>
      <c r="B32" s="649" t="s">
        <v>1460</v>
      </c>
      <c r="C32" s="367"/>
      <c r="D32" s="278"/>
      <c r="E32" s="278"/>
      <c r="F32" s="278"/>
      <c r="G32" s="361"/>
      <c r="H32" s="362"/>
      <c r="I32" s="278"/>
      <c r="J32" s="362"/>
      <c r="K32" s="278"/>
      <c r="L32" s="362"/>
      <c r="M32" s="278"/>
      <c r="N32" s="362"/>
      <c r="O32" s="401">
        <f t="shared" si="1"/>
        <v>0</v>
      </c>
      <c r="P32" s="402">
        <f t="shared" si="2"/>
        <v>0</v>
      </c>
      <c r="Q32" s="278"/>
      <c r="R32" s="278"/>
      <c r="S32" s="278"/>
      <c r="T32" s="278"/>
      <c r="U32" s="278"/>
    </row>
    <row r="33" spans="1:21" s="364" customFormat="1" ht="15.75" x14ac:dyDescent="0.25">
      <c r="A33" s="657"/>
      <c r="B33" s="649"/>
      <c r="C33" s="367"/>
      <c r="D33" s="278"/>
      <c r="E33" s="278"/>
      <c r="F33" s="278"/>
      <c r="G33" s="361"/>
      <c r="H33" s="362"/>
      <c r="I33" s="278"/>
      <c r="J33" s="362"/>
      <c r="K33" s="278"/>
      <c r="L33" s="362"/>
      <c r="M33" s="278"/>
      <c r="N33" s="362"/>
      <c r="O33" s="401">
        <f t="shared" si="1"/>
        <v>0</v>
      </c>
      <c r="P33" s="402">
        <f t="shared" si="2"/>
        <v>0</v>
      </c>
      <c r="Q33" s="278"/>
      <c r="R33" s="278"/>
      <c r="S33" s="278"/>
      <c r="T33" s="278"/>
      <c r="U33" s="278"/>
    </row>
    <row r="34" spans="1:21" s="364" customFormat="1" ht="15.75" x14ac:dyDescent="0.25">
      <c r="A34" s="657"/>
      <c r="B34" s="649"/>
      <c r="C34" s="371"/>
      <c r="D34" s="278"/>
      <c r="E34" s="278"/>
      <c r="F34" s="278"/>
      <c r="G34" s="361"/>
      <c r="H34" s="362"/>
      <c r="I34" s="278"/>
      <c r="J34" s="362"/>
      <c r="K34" s="278"/>
      <c r="L34" s="362"/>
      <c r="M34" s="278"/>
      <c r="N34" s="362"/>
      <c r="O34" s="401">
        <f t="shared" si="1"/>
        <v>0</v>
      </c>
      <c r="P34" s="402">
        <f t="shared" si="2"/>
        <v>0</v>
      </c>
      <c r="Q34" s="278"/>
      <c r="R34" s="278"/>
      <c r="S34" s="278"/>
      <c r="T34" s="278"/>
      <c r="U34" s="278"/>
    </row>
    <row r="35" spans="1:21" s="364" customFormat="1" ht="15.75" x14ac:dyDescent="0.25">
      <c r="A35" s="657"/>
      <c r="B35" s="649"/>
      <c r="C35" s="371"/>
      <c r="D35" s="278"/>
      <c r="E35" s="278"/>
      <c r="F35" s="278"/>
      <c r="G35" s="361"/>
      <c r="H35" s="362"/>
      <c r="I35" s="278"/>
      <c r="J35" s="362"/>
      <c r="K35" s="278"/>
      <c r="L35" s="362"/>
      <c r="M35" s="278"/>
      <c r="N35" s="362"/>
      <c r="O35" s="401">
        <f t="shared" si="1"/>
        <v>0</v>
      </c>
      <c r="P35" s="402">
        <f t="shared" si="2"/>
        <v>0</v>
      </c>
      <c r="Q35" s="278"/>
      <c r="R35" s="278"/>
      <c r="S35" s="278"/>
      <c r="T35" s="278"/>
      <c r="U35" s="278"/>
    </row>
    <row r="36" spans="1:21" s="364" customFormat="1" ht="15.75" x14ac:dyDescent="0.25">
      <c r="A36" s="657"/>
      <c r="B36" s="649"/>
      <c r="C36" s="367"/>
      <c r="D36" s="278"/>
      <c r="E36" s="278"/>
      <c r="F36" s="278"/>
      <c r="G36" s="361"/>
      <c r="H36" s="362"/>
      <c r="I36" s="278"/>
      <c r="J36" s="362"/>
      <c r="K36" s="278"/>
      <c r="L36" s="362"/>
      <c r="M36" s="278"/>
      <c r="N36" s="362"/>
      <c r="O36" s="401">
        <f t="shared" si="1"/>
        <v>0</v>
      </c>
      <c r="P36" s="402">
        <f t="shared" si="2"/>
        <v>0</v>
      </c>
      <c r="Q36" s="278"/>
      <c r="R36" s="278"/>
      <c r="S36" s="278"/>
      <c r="T36" s="278"/>
      <c r="U36" s="278"/>
    </row>
    <row r="37" spans="1:21" s="364" customFormat="1" ht="15.75" x14ac:dyDescent="0.25">
      <c r="A37" s="657"/>
      <c r="B37" s="649"/>
      <c r="C37" s="371"/>
      <c r="D37" s="278"/>
      <c r="E37" s="278"/>
      <c r="F37" s="278"/>
      <c r="G37" s="361"/>
      <c r="H37" s="362"/>
      <c r="I37" s="278"/>
      <c r="J37" s="362"/>
      <c r="K37" s="278"/>
      <c r="L37" s="362"/>
      <c r="M37" s="278"/>
      <c r="N37" s="362"/>
      <c r="O37" s="401">
        <f t="shared" si="1"/>
        <v>0</v>
      </c>
      <c r="P37" s="402">
        <f t="shared" si="2"/>
        <v>0</v>
      </c>
      <c r="Q37" s="278"/>
      <c r="R37" s="278"/>
      <c r="S37" s="278"/>
      <c r="T37" s="278"/>
      <c r="U37" s="278"/>
    </row>
    <row r="38" spans="1:21" s="364" customFormat="1" ht="15.75" x14ac:dyDescent="0.25">
      <c r="A38" s="657"/>
      <c r="B38" s="649"/>
      <c r="C38" s="371"/>
      <c r="D38" s="278"/>
      <c r="E38" s="278"/>
      <c r="F38" s="278"/>
      <c r="G38" s="361"/>
      <c r="H38" s="362"/>
      <c r="I38" s="278"/>
      <c r="J38" s="362"/>
      <c r="K38" s="278"/>
      <c r="L38" s="362"/>
      <c r="M38" s="278"/>
      <c r="N38" s="362"/>
      <c r="O38" s="401">
        <f t="shared" si="1"/>
        <v>0</v>
      </c>
      <c r="P38" s="402">
        <f t="shared" si="2"/>
        <v>0</v>
      </c>
      <c r="Q38" s="278"/>
      <c r="R38" s="278"/>
      <c r="S38" s="278"/>
      <c r="T38" s="278"/>
      <c r="U38" s="278"/>
    </row>
    <row r="39" spans="1:21" s="364" customFormat="1" ht="15.75" x14ac:dyDescent="0.25">
      <c r="A39" s="657"/>
      <c r="B39" s="649"/>
      <c r="C39" s="371"/>
      <c r="D39" s="278"/>
      <c r="E39" s="278"/>
      <c r="F39" s="278"/>
      <c r="G39" s="361"/>
      <c r="H39" s="362"/>
      <c r="I39" s="278"/>
      <c r="J39" s="362"/>
      <c r="K39" s="278"/>
      <c r="L39" s="362"/>
      <c r="M39" s="278"/>
      <c r="N39" s="362"/>
      <c r="O39" s="401">
        <f t="shared" si="1"/>
        <v>0</v>
      </c>
      <c r="P39" s="402">
        <f t="shared" si="2"/>
        <v>0</v>
      </c>
      <c r="Q39" s="278"/>
      <c r="R39" s="278"/>
      <c r="S39" s="278"/>
      <c r="T39" s="278"/>
      <c r="U39" s="278"/>
    </row>
    <row r="40" spans="1:21" s="364" customFormat="1" ht="15.75" x14ac:dyDescent="0.25">
      <c r="A40" s="657"/>
      <c r="B40" s="649"/>
      <c r="C40" s="367"/>
      <c r="D40" s="278"/>
      <c r="E40" s="278"/>
      <c r="F40" s="278"/>
      <c r="G40" s="361"/>
      <c r="H40" s="362"/>
      <c r="I40" s="278"/>
      <c r="J40" s="362"/>
      <c r="K40" s="278"/>
      <c r="L40" s="362"/>
      <c r="M40" s="278"/>
      <c r="N40" s="362"/>
      <c r="O40" s="401">
        <f t="shared" si="1"/>
        <v>0</v>
      </c>
      <c r="P40" s="402">
        <f t="shared" si="2"/>
        <v>0</v>
      </c>
      <c r="Q40" s="278"/>
      <c r="R40" s="278"/>
      <c r="S40" s="278"/>
      <c r="T40" s="278"/>
      <c r="U40" s="278"/>
    </row>
    <row r="41" spans="1:21" s="364" customFormat="1" ht="15.75" x14ac:dyDescent="0.25">
      <c r="A41" s="657"/>
      <c r="B41" s="649"/>
      <c r="C41" s="367"/>
      <c r="D41" s="278"/>
      <c r="E41" s="278"/>
      <c r="F41" s="278"/>
      <c r="G41" s="361"/>
      <c r="H41" s="362"/>
      <c r="I41" s="278"/>
      <c r="J41" s="362"/>
      <c r="K41" s="278"/>
      <c r="L41" s="362"/>
      <c r="M41" s="278"/>
      <c r="N41" s="362"/>
      <c r="O41" s="401">
        <f t="shared" si="1"/>
        <v>0</v>
      </c>
      <c r="P41" s="402">
        <f t="shared" si="2"/>
        <v>0</v>
      </c>
      <c r="Q41" s="278"/>
      <c r="R41" s="278"/>
      <c r="S41" s="278"/>
      <c r="T41" s="278"/>
      <c r="U41" s="278"/>
    </row>
    <row r="42" spans="1:21" s="364" customFormat="1" ht="15.75" x14ac:dyDescent="0.25">
      <c r="A42" s="657"/>
      <c r="B42" s="649"/>
      <c r="C42" s="367"/>
      <c r="D42" s="278"/>
      <c r="E42" s="278"/>
      <c r="F42" s="278"/>
      <c r="G42" s="361"/>
      <c r="H42" s="362"/>
      <c r="I42" s="278"/>
      <c r="J42" s="362"/>
      <c r="K42" s="278"/>
      <c r="L42" s="362"/>
      <c r="M42" s="278"/>
      <c r="N42" s="362"/>
      <c r="O42" s="401">
        <f t="shared" si="1"/>
        <v>0</v>
      </c>
      <c r="P42" s="402">
        <f t="shared" si="2"/>
        <v>0</v>
      </c>
      <c r="Q42" s="278"/>
      <c r="R42" s="278"/>
      <c r="S42" s="278"/>
      <c r="T42" s="278"/>
      <c r="U42" s="278"/>
    </row>
    <row r="43" spans="1:21" s="364" customFormat="1" ht="15.75" x14ac:dyDescent="0.25">
      <c r="A43" s="657"/>
      <c r="B43" s="649" t="s">
        <v>1461</v>
      </c>
      <c r="C43" s="367"/>
      <c r="D43" s="278"/>
      <c r="E43" s="278"/>
      <c r="F43" s="278"/>
      <c r="G43" s="361"/>
      <c r="H43" s="362"/>
      <c r="I43" s="278"/>
      <c r="J43" s="362"/>
      <c r="K43" s="278"/>
      <c r="L43" s="362"/>
      <c r="M43" s="278"/>
      <c r="N43" s="362"/>
      <c r="O43" s="401">
        <f t="shared" si="1"/>
        <v>0</v>
      </c>
      <c r="P43" s="402">
        <f t="shared" si="2"/>
        <v>0</v>
      </c>
      <c r="Q43" s="278"/>
      <c r="R43" s="278"/>
      <c r="S43" s="278"/>
      <c r="T43" s="278"/>
      <c r="U43" s="278"/>
    </row>
    <row r="44" spans="1:21" s="364" customFormat="1" ht="15.75" x14ac:dyDescent="0.25">
      <c r="A44" s="657"/>
      <c r="B44" s="649"/>
      <c r="C44" s="367"/>
      <c r="D44" s="278"/>
      <c r="E44" s="278"/>
      <c r="F44" s="278"/>
      <c r="G44" s="361"/>
      <c r="H44" s="362"/>
      <c r="I44" s="278"/>
      <c r="J44" s="362"/>
      <c r="K44" s="278"/>
      <c r="L44" s="362"/>
      <c r="M44" s="278"/>
      <c r="N44" s="362"/>
      <c r="O44" s="401">
        <f t="shared" si="1"/>
        <v>0</v>
      </c>
      <c r="P44" s="402">
        <f t="shared" si="2"/>
        <v>0</v>
      </c>
      <c r="Q44" s="278"/>
      <c r="R44" s="278"/>
      <c r="S44" s="278"/>
      <c r="T44" s="278"/>
      <c r="U44" s="278"/>
    </row>
    <row r="45" spans="1:21" s="364" customFormat="1" ht="15.75" x14ac:dyDescent="0.25">
      <c r="A45" s="657"/>
      <c r="B45" s="649"/>
      <c r="C45" s="371"/>
      <c r="D45" s="278"/>
      <c r="E45" s="278"/>
      <c r="F45" s="278"/>
      <c r="G45" s="361"/>
      <c r="H45" s="362"/>
      <c r="I45" s="278"/>
      <c r="J45" s="362"/>
      <c r="K45" s="278"/>
      <c r="L45" s="362"/>
      <c r="M45" s="278"/>
      <c r="N45" s="362"/>
      <c r="O45" s="401">
        <f t="shared" si="1"/>
        <v>0</v>
      </c>
      <c r="P45" s="402">
        <f t="shared" si="2"/>
        <v>0</v>
      </c>
      <c r="Q45" s="278"/>
      <c r="R45" s="278"/>
      <c r="S45" s="278"/>
      <c r="T45" s="278"/>
      <c r="U45" s="278"/>
    </row>
    <row r="46" spans="1:21" s="364" customFormat="1" ht="15.75" x14ac:dyDescent="0.25">
      <c r="A46" s="657"/>
      <c r="B46" s="649"/>
      <c r="C46" s="371"/>
      <c r="D46" s="278"/>
      <c r="E46" s="278"/>
      <c r="F46" s="278"/>
      <c r="G46" s="361"/>
      <c r="H46" s="362"/>
      <c r="I46" s="278"/>
      <c r="J46" s="362"/>
      <c r="K46" s="278"/>
      <c r="L46" s="362"/>
      <c r="M46" s="278"/>
      <c r="N46" s="362"/>
      <c r="O46" s="401">
        <f t="shared" si="1"/>
        <v>0</v>
      </c>
      <c r="P46" s="402">
        <f t="shared" si="2"/>
        <v>0</v>
      </c>
      <c r="Q46" s="278"/>
      <c r="R46" s="278"/>
      <c r="S46" s="278"/>
      <c r="T46" s="278"/>
      <c r="U46" s="278"/>
    </row>
    <row r="47" spans="1:21" s="364" customFormat="1" ht="15.75" x14ac:dyDescent="0.25">
      <c r="A47" s="657"/>
      <c r="B47" s="649"/>
      <c r="C47" s="371"/>
      <c r="D47" s="278"/>
      <c r="E47" s="278"/>
      <c r="F47" s="278"/>
      <c r="G47" s="361"/>
      <c r="H47" s="362"/>
      <c r="I47" s="278"/>
      <c r="J47" s="362"/>
      <c r="K47" s="278"/>
      <c r="L47" s="362"/>
      <c r="M47" s="278"/>
      <c r="N47" s="362"/>
      <c r="O47" s="401">
        <f t="shared" si="1"/>
        <v>0</v>
      </c>
      <c r="P47" s="402">
        <f t="shared" si="2"/>
        <v>0</v>
      </c>
      <c r="Q47" s="278"/>
      <c r="R47" s="278"/>
      <c r="S47" s="278"/>
      <c r="T47" s="278"/>
      <c r="U47" s="278"/>
    </row>
    <row r="48" spans="1:21" s="364" customFormat="1" ht="15.75" x14ac:dyDescent="0.25">
      <c r="A48" s="657"/>
      <c r="B48" s="649"/>
      <c r="C48" s="367"/>
      <c r="D48" s="278"/>
      <c r="E48" s="278"/>
      <c r="F48" s="278"/>
      <c r="G48" s="361"/>
      <c r="H48" s="362"/>
      <c r="I48" s="278"/>
      <c r="J48" s="362"/>
      <c r="K48" s="278"/>
      <c r="L48" s="362"/>
      <c r="M48" s="278"/>
      <c r="N48" s="362"/>
      <c r="O48" s="401">
        <f t="shared" si="1"/>
        <v>0</v>
      </c>
      <c r="P48" s="402">
        <f t="shared" si="2"/>
        <v>0</v>
      </c>
      <c r="Q48" s="278"/>
      <c r="R48" s="278"/>
      <c r="S48" s="278"/>
      <c r="T48" s="278"/>
      <c r="U48" s="278"/>
    </row>
    <row r="49" spans="1:21" s="364" customFormat="1" ht="15.75" x14ac:dyDescent="0.25">
      <c r="A49" s="657"/>
      <c r="B49" s="649"/>
      <c r="C49" s="367"/>
      <c r="D49" s="278"/>
      <c r="E49" s="278"/>
      <c r="F49" s="278"/>
      <c r="G49" s="361"/>
      <c r="H49" s="362"/>
      <c r="I49" s="278"/>
      <c r="J49" s="362"/>
      <c r="K49" s="278"/>
      <c r="L49" s="362"/>
      <c r="M49" s="278"/>
      <c r="N49" s="362"/>
      <c r="O49" s="401">
        <f t="shared" si="1"/>
        <v>0</v>
      </c>
      <c r="P49" s="402">
        <f t="shared" si="2"/>
        <v>0</v>
      </c>
      <c r="Q49" s="278"/>
      <c r="R49" s="278"/>
      <c r="S49" s="278"/>
      <c r="T49" s="278"/>
      <c r="U49" s="278"/>
    </row>
    <row r="50" spans="1:21" s="364" customFormat="1" ht="15.75" x14ac:dyDescent="0.25">
      <c r="A50" s="657"/>
      <c r="B50" s="649"/>
      <c r="C50" s="367"/>
      <c r="D50" s="278"/>
      <c r="E50" s="278"/>
      <c r="F50" s="278"/>
      <c r="G50" s="361"/>
      <c r="H50" s="362"/>
      <c r="I50" s="278"/>
      <c r="J50" s="362"/>
      <c r="K50" s="278"/>
      <c r="L50" s="362"/>
      <c r="M50" s="278"/>
      <c r="N50" s="362"/>
      <c r="O50" s="401">
        <f t="shared" si="1"/>
        <v>0</v>
      </c>
      <c r="P50" s="402">
        <f t="shared" si="2"/>
        <v>0</v>
      </c>
      <c r="Q50" s="278"/>
      <c r="R50" s="278"/>
      <c r="S50" s="278"/>
      <c r="T50" s="278"/>
      <c r="U50" s="278"/>
    </row>
    <row r="51" spans="1:21" ht="15.75" x14ac:dyDescent="0.25">
      <c r="A51" s="657"/>
      <c r="B51" s="649"/>
      <c r="C51" s="367"/>
      <c r="D51" s="278"/>
      <c r="E51" s="278"/>
      <c r="F51" s="278"/>
      <c r="G51" s="361"/>
      <c r="H51" s="362"/>
      <c r="I51" s="278"/>
      <c r="J51" s="362"/>
      <c r="K51" s="278"/>
      <c r="L51" s="362"/>
      <c r="M51" s="278"/>
      <c r="N51" s="362"/>
      <c r="O51" s="401">
        <f t="shared" si="1"/>
        <v>0</v>
      </c>
      <c r="P51" s="402">
        <f t="shared" si="2"/>
        <v>0</v>
      </c>
      <c r="Q51" s="278"/>
      <c r="R51" s="278"/>
      <c r="S51" s="278"/>
      <c r="T51" s="278"/>
      <c r="U51" s="278"/>
    </row>
    <row r="52" spans="1:21" ht="15.75" x14ac:dyDescent="0.25">
      <c r="A52" s="652" t="s">
        <v>1347</v>
      </c>
      <c r="B52" s="653"/>
      <c r="C52" s="653"/>
      <c r="D52" s="653"/>
      <c r="E52" s="653"/>
      <c r="F52" s="654"/>
      <c r="G52" s="233">
        <f t="shared" ref="G52:O52" si="3">SUM(G8:G51)</f>
        <v>0</v>
      </c>
      <c r="H52" s="233">
        <f t="shared" si="3"/>
        <v>0</v>
      </c>
      <c r="I52" s="233">
        <f t="shared" si="3"/>
        <v>0</v>
      </c>
      <c r="J52" s="233">
        <f t="shared" si="3"/>
        <v>0</v>
      </c>
      <c r="K52" s="233">
        <f t="shared" si="3"/>
        <v>0</v>
      </c>
      <c r="L52" s="233">
        <f t="shared" si="3"/>
        <v>0</v>
      </c>
      <c r="M52" s="233">
        <f t="shared" si="3"/>
        <v>0</v>
      </c>
      <c r="N52" s="233">
        <f t="shared" si="3"/>
        <v>0</v>
      </c>
      <c r="O52" s="233">
        <f t="shared" si="3"/>
        <v>0</v>
      </c>
      <c r="P52" s="233">
        <f>SUM(P8:P51)</f>
        <v>0</v>
      </c>
      <c r="Q52" s="265"/>
      <c r="R52" s="265"/>
      <c r="S52" s="265"/>
      <c r="T52" s="265"/>
      <c r="U52" s="279"/>
    </row>
  </sheetData>
  <mergeCells count="27">
    <mergeCell ref="A4:A6"/>
    <mergeCell ref="A8:A31"/>
    <mergeCell ref="B26:B31"/>
    <mergeCell ref="A52:F52"/>
    <mergeCell ref="A1:U1"/>
    <mergeCell ref="A2:U2"/>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59" t="s">
        <v>1357</v>
      </c>
      <c r="F1" s="659"/>
      <c r="G1" s="659"/>
      <c r="H1" s="659"/>
      <c r="I1" s="659"/>
      <c r="J1" s="659"/>
      <c r="K1" s="659"/>
      <c r="L1" s="659"/>
      <c r="M1" s="289"/>
      <c r="N1" s="289"/>
      <c r="O1" s="289"/>
      <c r="P1" s="289"/>
      <c r="Q1" s="289"/>
      <c r="R1" s="289"/>
      <c r="S1" s="289"/>
      <c r="T1" s="289"/>
      <c r="U1" s="289"/>
      <c r="V1" s="289"/>
      <c r="W1" s="289"/>
      <c r="X1" s="289"/>
      <c r="Y1" s="289"/>
      <c r="Z1" s="289"/>
      <c r="AA1" s="289"/>
    </row>
    <row r="2" spans="1:27" ht="18.75" x14ac:dyDescent="0.25">
      <c r="A2" s="317" t="s">
        <v>1356</v>
      </c>
      <c r="G2" s="289"/>
      <c r="I2" s="289"/>
      <c r="J2" s="289"/>
      <c r="K2" s="289"/>
      <c r="L2" s="289"/>
      <c r="M2" s="289"/>
      <c r="N2" s="289"/>
      <c r="O2" s="289"/>
      <c r="P2" s="289"/>
      <c r="Q2" s="289"/>
      <c r="R2" s="289"/>
      <c r="S2" s="289"/>
      <c r="T2" s="289"/>
      <c r="U2" s="289"/>
      <c r="V2" s="289"/>
      <c r="W2" s="289"/>
      <c r="X2" s="289"/>
      <c r="Y2" s="289"/>
      <c r="Z2" s="289"/>
      <c r="AA2" s="289"/>
    </row>
    <row r="3" spans="1:27" s="364" customFormat="1" ht="18.75" x14ac:dyDescent="0.25">
      <c r="A3" s="317" t="s">
        <v>1433</v>
      </c>
      <c r="G3" s="289"/>
      <c r="H3" s="234"/>
      <c r="I3" s="289"/>
      <c r="J3" s="289"/>
      <c r="K3" s="289"/>
      <c r="L3" s="289"/>
      <c r="M3" s="289"/>
      <c r="N3" s="289"/>
      <c r="O3" s="289"/>
      <c r="P3" s="289"/>
      <c r="Q3" s="289"/>
      <c r="R3" s="289"/>
      <c r="S3" s="289"/>
      <c r="T3" s="289"/>
      <c r="U3" s="289"/>
      <c r="V3" s="289"/>
      <c r="W3" s="289"/>
      <c r="X3" s="289"/>
      <c r="Y3" s="289"/>
      <c r="Z3" s="289"/>
      <c r="AA3" s="289"/>
    </row>
    <row r="4" spans="1:27" s="364" customFormat="1" ht="18.75" x14ac:dyDescent="0.25">
      <c r="A4" s="317" t="s">
        <v>1434</v>
      </c>
      <c r="G4" s="289"/>
      <c r="H4" s="234"/>
      <c r="I4" s="289"/>
      <c r="J4" s="289"/>
      <c r="K4" s="289"/>
      <c r="L4" s="289"/>
      <c r="M4" s="289"/>
      <c r="N4" s="289"/>
      <c r="O4" s="289"/>
      <c r="P4" s="289"/>
      <c r="Q4" s="289"/>
      <c r="R4" s="289"/>
      <c r="S4" s="289"/>
      <c r="T4" s="289"/>
      <c r="U4" s="289"/>
      <c r="V4" s="289"/>
      <c r="W4" s="289"/>
      <c r="X4" s="289"/>
      <c r="Y4" s="289"/>
      <c r="Z4" s="289"/>
      <c r="AA4" s="289"/>
    </row>
    <row r="5" spans="1:27" ht="18.75" customHeight="1" x14ac:dyDescent="0.25">
      <c r="A5" s="645" t="s">
        <v>1435</v>
      </c>
      <c r="B5" s="660"/>
      <c r="C5" s="660"/>
      <c r="D5" s="660"/>
      <c r="E5" s="660"/>
      <c r="F5" s="660"/>
      <c r="G5" s="660"/>
      <c r="H5" s="660"/>
      <c r="I5" s="660"/>
      <c r="J5" s="660"/>
      <c r="K5" s="660"/>
      <c r="L5" s="660"/>
      <c r="M5" s="660"/>
      <c r="N5" s="660"/>
      <c r="O5" s="660"/>
      <c r="P5" s="660"/>
      <c r="Q5" s="660"/>
      <c r="R5" s="660"/>
      <c r="S5" s="660"/>
      <c r="T5" s="660"/>
      <c r="U5" s="660"/>
    </row>
    <row r="6" spans="1:27" ht="15" customHeight="1" x14ac:dyDescent="0.25">
      <c r="A6" s="566" t="s">
        <v>97</v>
      </c>
      <c r="B6" s="568" t="s">
        <v>111</v>
      </c>
      <c r="C6" s="578" t="s">
        <v>86</v>
      </c>
      <c r="D6" s="578" t="s">
        <v>87</v>
      </c>
      <c r="E6" s="578" t="s">
        <v>392</v>
      </c>
      <c r="F6" s="578" t="s">
        <v>88</v>
      </c>
      <c r="G6" s="581" t="s">
        <v>100</v>
      </c>
      <c r="H6" s="583"/>
      <c r="I6" s="583"/>
      <c r="J6" s="583"/>
      <c r="K6" s="583"/>
      <c r="L6" s="583"/>
      <c r="M6" s="583"/>
      <c r="N6" s="582"/>
      <c r="O6" s="587" t="s">
        <v>101</v>
      </c>
      <c r="P6" s="588"/>
      <c r="Q6" s="568" t="s">
        <v>102</v>
      </c>
      <c r="R6" s="568" t="s">
        <v>103</v>
      </c>
      <c r="S6" s="568" t="s">
        <v>110</v>
      </c>
      <c r="T6" s="568" t="s">
        <v>109</v>
      </c>
      <c r="U6" s="584" t="s">
        <v>89</v>
      </c>
    </row>
    <row r="7" spans="1:27" ht="15" customHeight="1" x14ac:dyDescent="0.25">
      <c r="A7" s="566"/>
      <c r="B7" s="566"/>
      <c r="C7" s="579"/>
      <c r="D7" s="579"/>
      <c r="E7" s="579"/>
      <c r="F7" s="579"/>
      <c r="G7" s="581" t="s">
        <v>104</v>
      </c>
      <c r="H7" s="582"/>
      <c r="I7" s="581" t="s">
        <v>105</v>
      </c>
      <c r="J7" s="582"/>
      <c r="K7" s="581" t="s">
        <v>106</v>
      </c>
      <c r="L7" s="582"/>
      <c r="M7" s="581" t="s">
        <v>107</v>
      </c>
      <c r="N7" s="582"/>
      <c r="O7" s="589"/>
      <c r="P7" s="590"/>
      <c r="Q7" s="566"/>
      <c r="R7" s="566"/>
      <c r="S7" s="566"/>
      <c r="T7" s="566"/>
      <c r="U7" s="585"/>
    </row>
    <row r="8" spans="1:27" ht="25.5" x14ac:dyDescent="0.25">
      <c r="A8" s="567"/>
      <c r="B8" s="567"/>
      <c r="C8" s="580"/>
      <c r="D8" s="580"/>
      <c r="E8" s="580"/>
      <c r="F8" s="580"/>
      <c r="G8" s="441" t="s">
        <v>108</v>
      </c>
      <c r="H8" s="441" t="s">
        <v>12</v>
      </c>
      <c r="I8" s="441" t="s">
        <v>108</v>
      </c>
      <c r="J8" s="441" t="s">
        <v>12</v>
      </c>
      <c r="K8" s="441" t="s">
        <v>108</v>
      </c>
      <c r="L8" s="441" t="s">
        <v>12</v>
      </c>
      <c r="M8" s="441" t="s">
        <v>108</v>
      </c>
      <c r="N8" s="441" t="s">
        <v>12</v>
      </c>
      <c r="O8" s="441" t="s">
        <v>108</v>
      </c>
      <c r="P8" s="441" t="s">
        <v>12</v>
      </c>
      <c r="Q8" s="567"/>
      <c r="R8" s="567"/>
      <c r="S8" s="567"/>
      <c r="T8" s="567"/>
      <c r="U8" s="586"/>
    </row>
    <row r="9" spans="1:27" s="364" customFormat="1" ht="15.75" x14ac:dyDescent="0.25">
      <c r="A9" s="442"/>
      <c r="B9" s="443"/>
      <c r="C9" s="444"/>
      <c r="D9" s="444"/>
      <c r="E9" s="445"/>
      <c r="F9" s="444"/>
      <c r="G9" s="446"/>
      <c r="H9" s="446"/>
      <c r="I9" s="446"/>
      <c r="J9" s="446"/>
      <c r="K9" s="446"/>
      <c r="L9" s="446"/>
      <c r="M9" s="446"/>
      <c r="N9" s="446"/>
      <c r="O9" s="446"/>
      <c r="P9" s="446"/>
      <c r="Q9" s="447"/>
      <c r="R9" s="447"/>
      <c r="S9" s="447"/>
      <c r="T9" s="447"/>
      <c r="U9" s="448"/>
    </row>
    <row r="10" spans="1:27" ht="15.75" x14ac:dyDescent="0.25">
      <c r="A10" s="658" t="s">
        <v>1437</v>
      </c>
      <c r="B10" s="658" t="s">
        <v>1436</v>
      </c>
      <c r="C10" s="324"/>
      <c r="D10" s="324"/>
      <c r="E10" s="324"/>
      <c r="F10" s="324"/>
      <c r="G10" s="354"/>
      <c r="H10" s="355"/>
      <c r="I10" s="354"/>
      <c r="J10" s="355"/>
      <c r="K10" s="354"/>
      <c r="L10" s="355"/>
      <c r="M10" s="354"/>
      <c r="N10" s="355"/>
      <c r="O10" s="404">
        <f t="shared" ref="O10:P10" si="0">G10+I10+K10+M10</f>
        <v>0</v>
      </c>
      <c r="P10" s="402">
        <f t="shared" si="0"/>
        <v>0</v>
      </c>
      <c r="Q10" s="324"/>
      <c r="R10" s="324"/>
      <c r="S10" s="324"/>
      <c r="T10" s="324"/>
      <c r="U10" s="324"/>
    </row>
    <row r="11" spans="1:27" s="364" customFormat="1" ht="15.75" x14ac:dyDescent="0.25">
      <c r="A11" s="658"/>
      <c r="B11" s="658"/>
      <c r="C11" s="324"/>
      <c r="D11" s="324"/>
      <c r="E11" s="324"/>
      <c r="F11" s="324"/>
      <c r="G11" s="354"/>
      <c r="H11" s="355"/>
      <c r="I11" s="354"/>
      <c r="J11" s="355"/>
      <c r="K11" s="354"/>
      <c r="L11" s="355"/>
      <c r="M11" s="354"/>
      <c r="N11" s="355"/>
      <c r="O11" s="404">
        <f t="shared" ref="O11:O28" si="1">G11+I11+K11+M11</f>
        <v>0</v>
      </c>
      <c r="P11" s="402">
        <f t="shared" ref="P11:P28" si="2">H11+J11+L11+N11</f>
        <v>0</v>
      </c>
      <c r="Q11" s="324"/>
      <c r="R11" s="324"/>
      <c r="S11" s="324"/>
      <c r="T11" s="324"/>
      <c r="U11" s="324"/>
    </row>
    <row r="12" spans="1:27" s="364" customFormat="1" ht="15.75" x14ac:dyDescent="0.25">
      <c r="A12" s="658"/>
      <c r="B12" s="658"/>
      <c r="C12" s="324"/>
      <c r="D12" s="324"/>
      <c r="E12" s="324"/>
      <c r="F12" s="324"/>
      <c r="G12" s="354"/>
      <c r="H12" s="355"/>
      <c r="I12" s="354"/>
      <c r="J12" s="355"/>
      <c r="K12" s="354"/>
      <c r="L12" s="355"/>
      <c r="M12" s="354"/>
      <c r="N12" s="355"/>
      <c r="O12" s="404">
        <f t="shared" si="1"/>
        <v>0</v>
      </c>
      <c r="P12" s="402">
        <f t="shared" si="2"/>
        <v>0</v>
      </c>
      <c r="Q12" s="324"/>
      <c r="R12" s="324"/>
      <c r="S12" s="324"/>
      <c r="T12" s="324"/>
      <c r="U12" s="324"/>
    </row>
    <row r="13" spans="1:27" s="364" customFormat="1" ht="15.75" x14ac:dyDescent="0.25">
      <c r="A13" s="658"/>
      <c r="B13" s="658"/>
      <c r="C13" s="324"/>
      <c r="D13" s="324"/>
      <c r="E13" s="324"/>
      <c r="F13" s="324"/>
      <c r="G13" s="354"/>
      <c r="H13" s="355"/>
      <c r="I13" s="354"/>
      <c r="J13" s="355"/>
      <c r="K13" s="354"/>
      <c r="L13" s="355"/>
      <c r="M13" s="354"/>
      <c r="N13" s="355"/>
      <c r="O13" s="404">
        <f t="shared" si="1"/>
        <v>0</v>
      </c>
      <c r="P13" s="402">
        <f t="shared" si="2"/>
        <v>0</v>
      </c>
      <c r="Q13" s="324"/>
      <c r="R13" s="324"/>
      <c r="S13" s="324"/>
      <c r="T13" s="324"/>
      <c r="U13" s="324"/>
    </row>
    <row r="14" spans="1:27" s="364" customFormat="1" ht="15.75" x14ac:dyDescent="0.25">
      <c r="A14" s="658"/>
      <c r="B14" s="658"/>
      <c r="C14" s="324"/>
      <c r="D14" s="324"/>
      <c r="E14" s="324"/>
      <c r="F14" s="324"/>
      <c r="G14" s="354"/>
      <c r="H14" s="355"/>
      <c r="I14" s="354"/>
      <c r="J14" s="355"/>
      <c r="K14" s="354"/>
      <c r="L14" s="355"/>
      <c r="M14" s="354"/>
      <c r="N14" s="355"/>
      <c r="O14" s="404">
        <f t="shared" si="1"/>
        <v>0</v>
      </c>
      <c r="P14" s="402">
        <f t="shared" si="2"/>
        <v>0</v>
      </c>
      <c r="Q14" s="324"/>
      <c r="R14" s="324"/>
      <c r="S14" s="324"/>
      <c r="T14" s="324"/>
      <c r="U14" s="324"/>
    </row>
    <row r="15" spans="1:27" s="364" customFormat="1" ht="15.75" x14ac:dyDescent="0.25">
      <c r="A15" s="658"/>
      <c r="B15" s="658"/>
      <c r="C15" s="324"/>
      <c r="D15" s="324"/>
      <c r="E15" s="324"/>
      <c r="F15" s="324"/>
      <c r="G15" s="354"/>
      <c r="H15" s="355"/>
      <c r="I15" s="354"/>
      <c r="J15" s="355"/>
      <c r="K15" s="354"/>
      <c r="L15" s="355"/>
      <c r="M15" s="354"/>
      <c r="N15" s="355"/>
      <c r="O15" s="404">
        <f t="shared" si="1"/>
        <v>0</v>
      </c>
      <c r="P15" s="402">
        <f t="shared" si="2"/>
        <v>0</v>
      </c>
      <c r="Q15" s="324"/>
      <c r="R15" s="324"/>
      <c r="S15" s="324"/>
      <c r="T15" s="324"/>
      <c r="U15" s="324"/>
    </row>
    <row r="16" spans="1:27" ht="15.75" x14ac:dyDescent="0.25">
      <c r="A16" s="658"/>
      <c r="B16" s="658"/>
      <c r="C16" s="324"/>
      <c r="D16" s="324"/>
      <c r="E16" s="324"/>
      <c r="F16" s="324"/>
      <c r="G16" s="354"/>
      <c r="H16" s="355"/>
      <c r="I16" s="354"/>
      <c r="J16" s="355"/>
      <c r="K16" s="354"/>
      <c r="L16" s="355"/>
      <c r="M16" s="354"/>
      <c r="N16" s="355"/>
      <c r="O16" s="404">
        <f t="shared" si="1"/>
        <v>0</v>
      </c>
      <c r="P16" s="402">
        <f t="shared" si="2"/>
        <v>0</v>
      </c>
      <c r="Q16" s="324"/>
      <c r="R16" s="324"/>
      <c r="S16" s="324"/>
      <c r="T16" s="324"/>
      <c r="U16" s="324"/>
    </row>
    <row r="17" spans="1:21" s="364" customFormat="1" ht="15.75" x14ac:dyDescent="0.25">
      <c r="A17" s="569" t="s">
        <v>1439</v>
      </c>
      <c r="B17" s="569" t="s">
        <v>117</v>
      </c>
      <c r="C17" s="324"/>
      <c r="D17" s="324"/>
      <c r="E17" s="324"/>
      <c r="F17" s="324"/>
      <c r="G17" s="354"/>
      <c r="H17" s="355"/>
      <c r="I17" s="354"/>
      <c r="J17" s="355"/>
      <c r="K17" s="354"/>
      <c r="L17" s="355"/>
      <c r="M17" s="354"/>
      <c r="N17" s="355"/>
      <c r="O17" s="404">
        <f t="shared" si="1"/>
        <v>0</v>
      </c>
      <c r="P17" s="402">
        <f t="shared" si="2"/>
        <v>0</v>
      </c>
      <c r="Q17" s="324"/>
      <c r="R17" s="324"/>
      <c r="S17" s="324"/>
      <c r="T17" s="324"/>
      <c r="U17" s="324"/>
    </row>
    <row r="18" spans="1:21" s="364" customFormat="1" ht="15.75" x14ac:dyDescent="0.25">
      <c r="A18" s="570"/>
      <c r="B18" s="570"/>
      <c r="C18" s="324"/>
      <c r="D18" s="324"/>
      <c r="E18" s="324"/>
      <c r="F18" s="324"/>
      <c r="G18" s="354"/>
      <c r="H18" s="355"/>
      <c r="I18" s="354"/>
      <c r="J18" s="355"/>
      <c r="K18" s="354"/>
      <c r="L18" s="355"/>
      <c r="M18" s="354"/>
      <c r="N18" s="355"/>
      <c r="O18" s="404">
        <f t="shared" si="1"/>
        <v>0</v>
      </c>
      <c r="P18" s="402">
        <f t="shared" si="2"/>
        <v>0</v>
      </c>
      <c r="Q18" s="324"/>
      <c r="R18" s="324"/>
      <c r="S18" s="324"/>
      <c r="T18" s="324"/>
      <c r="U18" s="324"/>
    </row>
    <row r="19" spans="1:21" s="364" customFormat="1" ht="15.75" x14ac:dyDescent="0.25">
      <c r="A19" s="570"/>
      <c r="B19" s="570"/>
      <c r="C19" s="324"/>
      <c r="D19" s="324"/>
      <c r="E19" s="324"/>
      <c r="F19" s="324"/>
      <c r="G19" s="354"/>
      <c r="H19" s="355"/>
      <c r="I19" s="354"/>
      <c r="J19" s="355"/>
      <c r="K19" s="354"/>
      <c r="L19" s="355"/>
      <c r="M19" s="354"/>
      <c r="N19" s="355"/>
      <c r="O19" s="404">
        <f t="shared" si="1"/>
        <v>0</v>
      </c>
      <c r="P19" s="402">
        <f t="shared" si="2"/>
        <v>0</v>
      </c>
      <c r="Q19" s="324"/>
      <c r="R19" s="324"/>
      <c r="S19" s="324"/>
      <c r="T19" s="324"/>
      <c r="U19" s="324"/>
    </row>
    <row r="20" spans="1:21" s="364" customFormat="1" ht="15.75" x14ac:dyDescent="0.25">
      <c r="A20" s="570"/>
      <c r="B20" s="570"/>
      <c r="C20" s="324"/>
      <c r="D20" s="324"/>
      <c r="E20" s="324"/>
      <c r="F20" s="324"/>
      <c r="G20" s="354"/>
      <c r="H20" s="355"/>
      <c r="I20" s="354"/>
      <c r="J20" s="355"/>
      <c r="K20" s="354"/>
      <c r="L20" s="355"/>
      <c r="M20" s="354"/>
      <c r="N20" s="355"/>
      <c r="O20" s="404">
        <f t="shared" si="1"/>
        <v>0</v>
      </c>
      <c r="P20" s="402">
        <f t="shared" si="2"/>
        <v>0</v>
      </c>
      <c r="Q20" s="324"/>
      <c r="R20" s="324"/>
      <c r="S20" s="324"/>
      <c r="T20" s="324"/>
      <c r="U20" s="324"/>
    </row>
    <row r="21" spans="1:21" s="364" customFormat="1" ht="15.75" x14ac:dyDescent="0.25">
      <c r="A21" s="570"/>
      <c r="B21" s="570"/>
      <c r="C21" s="324"/>
      <c r="D21" s="324"/>
      <c r="E21" s="324"/>
      <c r="F21" s="324"/>
      <c r="G21" s="354"/>
      <c r="H21" s="355"/>
      <c r="I21" s="354"/>
      <c r="J21" s="355"/>
      <c r="K21" s="354"/>
      <c r="L21" s="355"/>
      <c r="M21" s="354"/>
      <c r="N21" s="355"/>
      <c r="O21" s="404">
        <f t="shared" si="1"/>
        <v>0</v>
      </c>
      <c r="P21" s="402">
        <f t="shared" si="2"/>
        <v>0</v>
      </c>
      <c r="Q21" s="324"/>
      <c r="R21" s="324"/>
      <c r="S21" s="324"/>
      <c r="T21" s="324"/>
      <c r="U21" s="324"/>
    </row>
    <row r="22" spans="1:21" s="364" customFormat="1" ht="15.75" x14ac:dyDescent="0.25">
      <c r="A22" s="571"/>
      <c r="B22" s="571"/>
      <c r="C22" s="324"/>
      <c r="D22" s="324"/>
      <c r="E22" s="324"/>
      <c r="F22" s="324"/>
      <c r="G22" s="354"/>
      <c r="H22" s="355"/>
      <c r="I22" s="354"/>
      <c r="J22" s="355"/>
      <c r="K22" s="354"/>
      <c r="L22" s="355"/>
      <c r="M22" s="354"/>
      <c r="N22" s="355"/>
      <c r="O22" s="404">
        <f t="shared" si="1"/>
        <v>0</v>
      </c>
      <c r="P22" s="402">
        <f t="shared" si="2"/>
        <v>0</v>
      </c>
      <c r="Q22" s="324"/>
      <c r="R22" s="324"/>
      <c r="S22" s="324"/>
      <c r="T22" s="324"/>
      <c r="U22" s="324"/>
    </row>
    <row r="23" spans="1:21" s="364" customFormat="1" ht="15.75" x14ac:dyDescent="0.25">
      <c r="A23" s="658" t="s">
        <v>1440</v>
      </c>
      <c r="B23" s="569"/>
      <c r="C23" s="324"/>
      <c r="D23" s="324"/>
      <c r="E23" s="324"/>
      <c r="F23" s="324"/>
      <c r="G23" s="354"/>
      <c r="H23" s="355"/>
      <c r="I23" s="354"/>
      <c r="J23" s="355"/>
      <c r="K23" s="354"/>
      <c r="L23" s="355"/>
      <c r="M23" s="354"/>
      <c r="N23" s="355"/>
      <c r="O23" s="404">
        <f t="shared" si="1"/>
        <v>0</v>
      </c>
      <c r="P23" s="402">
        <f t="shared" si="2"/>
        <v>0</v>
      </c>
      <c r="Q23" s="324"/>
      <c r="R23" s="324"/>
      <c r="S23" s="324"/>
      <c r="T23" s="324"/>
      <c r="U23" s="324"/>
    </row>
    <row r="24" spans="1:21" s="364" customFormat="1" ht="15.75" x14ac:dyDescent="0.25">
      <c r="A24" s="658"/>
      <c r="B24" s="570"/>
      <c r="C24" s="324"/>
      <c r="D24" s="324"/>
      <c r="E24" s="324"/>
      <c r="F24" s="324"/>
      <c r="G24" s="354"/>
      <c r="H24" s="355"/>
      <c r="I24" s="354"/>
      <c r="J24" s="355"/>
      <c r="K24" s="354"/>
      <c r="L24" s="355"/>
      <c r="M24" s="354"/>
      <c r="N24" s="355"/>
      <c r="O24" s="404">
        <f t="shared" si="1"/>
        <v>0</v>
      </c>
      <c r="P24" s="402">
        <f t="shared" si="2"/>
        <v>0</v>
      </c>
      <c r="Q24" s="324"/>
      <c r="R24" s="324"/>
      <c r="S24" s="324"/>
      <c r="T24" s="324"/>
      <c r="U24" s="324"/>
    </row>
    <row r="25" spans="1:21" s="364" customFormat="1" ht="15.75" x14ac:dyDescent="0.25">
      <c r="A25" s="658"/>
      <c r="B25" s="570"/>
      <c r="C25" s="324"/>
      <c r="D25" s="324"/>
      <c r="E25" s="324"/>
      <c r="F25" s="324"/>
      <c r="G25" s="354"/>
      <c r="H25" s="355"/>
      <c r="I25" s="354"/>
      <c r="J25" s="355"/>
      <c r="K25" s="354"/>
      <c r="L25" s="355"/>
      <c r="M25" s="354"/>
      <c r="N25" s="355"/>
      <c r="O25" s="404">
        <f t="shared" si="1"/>
        <v>0</v>
      </c>
      <c r="P25" s="402">
        <f t="shared" si="2"/>
        <v>0</v>
      </c>
      <c r="Q25" s="324"/>
      <c r="R25" s="324"/>
      <c r="S25" s="324"/>
      <c r="T25" s="324"/>
      <c r="U25" s="324"/>
    </row>
    <row r="26" spans="1:21" s="364" customFormat="1" ht="15.75" x14ac:dyDescent="0.25">
      <c r="A26" s="658"/>
      <c r="B26" s="570"/>
      <c r="C26" s="324"/>
      <c r="D26" s="324"/>
      <c r="E26" s="324"/>
      <c r="F26" s="324"/>
      <c r="G26" s="354"/>
      <c r="H26" s="355"/>
      <c r="I26" s="354"/>
      <c r="J26" s="355"/>
      <c r="K26" s="354"/>
      <c r="L26" s="355"/>
      <c r="M26" s="354"/>
      <c r="N26" s="355"/>
      <c r="O26" s="404">
        <f t="shared" si="1"/>
        <v>0</v>
      </c>
      <c r="P26" s="402">
        <f t="shared" si="2"/>
        <v>0</v>
      </c>
      <c r="Q26" s="324"/>
      <c r="R26" s="324"/>
      <c r="S26" s="324"/>
      <c r="T26" s="324"/>
      <c r="U26" s="324"/>
    </row>
    <row r="27" spans="1:21" s="364" customFormat="1" ht="15.75" x14ac:dyDescent="0.25">
      <c r="A27" s="658"/>
      <c r="B27" s="570"/>
      <c r="C27" s="324"/>
      <c r="D27" s="324"/>
      <c r="E27" s="324"/>
      <c r="F27" s="324"/>
      <c r="G27" s="354"/>
      <c r="H27" s="355"/>
      <c r="I27" s="354"/>
      <c r="J27" s="355"/>
      <c r="K27" s="354"/>
      <c r="L27" s="355"/>
      <c r="M27" s="354"/>
      <c r="N27" s="355"/>
      <c r="O27" s="404">
        <f t="shared" si="1"/>
        <v>0</v>
      </c>
      <c r="P27" s="402">
        <f t="shared" si="2"/>
        <v>0</v>
      </c>
      <c r="Q27" s="324"/>
      <c r="R27" s="324"/>
      <c r="S27" s="324"/>
      <c r="T27" s="324"/>
      <c r="U27" s="324"/>
    </row>
    <row r="28" spans="1:21" ht="15.75" x14ac:dyDescent="0.25">
      <c r="A28" s="658"/>
      <c r="B28" s="571"/>
      <c r="C28" s="324"/>
      <c r="D28" s="324"/>
      <c r="E28" s="324"/>
      <c r="F28" s="324"/>
      <c r="G28" s="324"/>
      <c r="H28" s="355"/>
      <c r="I28" s="324"/>
      <c r="J28" s="355"/>
      <c r="K28" s="324"/>
      <c r="L28" s="355"/>
      <c r="M28" s="324"/>
      <c r="N28" s="355"/>
      <c r="O28" s="404">
        <f t="shared" si="1"/>
        <v>0</v>
      </c>
      <c r="P28" s="402">
        <f t="shared" si="2"/>
        <v>0</v>
      </c>
      <c r="Q28" s="324"/>
      <c r="R28" s="71"/>
      <c r="S28" s="324"/>
      <c r="T28" s="324"/>
      <c r="U28" s="324"/>
    </row>
    <row r="29" spans="1:21" ht="15.75" x14ac:dyDescent="0.25">
      <c r="A29" s="294"/>
      <c r="B29" s="295"/>
      <c r="C29" s="295"/>
      <c r="D29" s="294" t="s">
        <v>1438</v>
      </c>
      <c r="E29" s="295"/>
      <c r="F29" s="296"/>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RowHeight="15" x14ac:dyDescent="0.25"/>
  <cols>
    <col min="1" max="1" width="35.7109375" style="364" customWidth="1"/>
    <col min="2" max="2" width="35.85546875" style="364" customWidth="1"/>
    <col min="3" max="6" width="27.42578125" style="364" customWidth="1"/>
    <col min="7" max="7" width="15.28515625" style="364" customWidth="1"/>
    <col min="8" max="8" width="11.42578125" style="234"/>
    <col min="9" max="9" width="15.28515625" style="364" customWidth="1"/>
    <col min="10" max="10" width="18.85546875" style="234" customWidth="1"/>
    <col min="11" max="11" width="11.42578125" style="364"/>
    <col min="12" max="12" width="11.42578125" style="234"/>
    <col min="13" max="13" width="11.42578125" style="364"/>
    <col min="14" max="14" width="11.42578125" style="234"/>
    <col min="15" max="15" width="15.28515625" style="364" customWidth="1"/>
    <col min="16" max="16" width="18.28515625" style="234" customWidth="1"/>
    <col min="17" max="17" width="14.140625" style="364" hidden="1" customWidth="1"/>
    <col min="18" max="20" width="14.140625" style="364" customWidth="1"/>
    <col min="21" max="21" width="17" style="364" customWidth="1"/>
    <col min="22" max="16384" width="11.42578125" style="364"/>
  </cols>
  <sheetData>
    <row r="1" spans="1:42" ht="24.75" customHeight="1" x14ac:dyDescent="0.25">
      <c r="A1" s="410"/>
      <c r="B1" s="410"/>
      <c r="C1" s="410"/>
      <c r="D1" s="410"/>
      <c r="E1" s="661" t="s">
        <v>1490</v>
      </c>
      <c r="F1" s="661"/>
      <c r="G1" s="661"/>
      <c r="H1" s="661"/>
      <c r="I1" s="661"/>
      <c r="J1" s="661"/>
      <c r="K1" s="661"/>
      <c r="L1" s="661"/>
      <c r="M1" s="411"/>
      <c r="N1" s="411"/>
      <c r="O1" s="411"/>
      <c r="P1" s="411"/>
      <c r="Q1" s="411"/>
      <c r="R1" s="411"/>
      <c r="S1" s="411"/>
      <c r="T1" s="411"/>
      <c r="U1" s="411"/>
      <c r="V1" s="411"/>
      <c r="W1" s="411"/>
      <c r="X1" s="411"/>
      <c r="Y1" s="411"/>
      <c r="Z1" s="411"/>
      <c r="AA1" s="411"/>
      <c r="AB1" s="410"/>
      <c r="AC1" s="410"/>
      <c r="AD1" s="410"/>
      <c r="AE1" s="410"/>
      <c r="AF1" s="410"/>
      <c r="AG1" s="410"/>
      <c r="AH1" s="410"/>
      <c r="AI1" s="410"/>
      <c r="AJ1" s="410"/>
      <c r="AK1" s="410"/>
      <c r="AL1" s="410"/>
      <c r="AM1" s="410"/>
      <c r="AN1" s="410"/>
      <c r="AO1" s="410"/>
      <c r="AP1" s="410"/>
    </row>
    <row r="2" spans="1:42" ht="18.75" x14ac:dyDescent="0.25">
      <c r="A2" s="409" t="s">
        <v>1356</v>
      </c>
      <c r="B2" s="410"/>
      <c r="C2" s="410"/>
      <c r="D2" s="410"/>
      <c r="E2" s="410"/>
      <c r="F2" s="410"/>
      <c r="G2" s="411"/>
      <c r="H2" s="412"/>
      <c r="I2" s="411"/>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1496</v>
      </c>
      <c r="B3" s="410"/>
      <c r="C3" s="410"/>
      <c r="D3" s="410"/>
      <c r="E3" s="410"/>
      <c r="F3" s="410"/>
      <c r="G3" s="411"/>
      <c r="H3" s="412"/>
      <c r="I3" s="411"/>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1507</v>
      </c>
      <c r="G4" s="411"/>
      <c r="H4" s="412"/>
      <c r="I4" s="411"/>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1497</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66" t="s">
        <v>97</v>
      </c>
      <c r="B6" s="568" t="s">
        <v>111</v>
      </c>
      <c r="C6" s="578" t="s">
        <v>86</v>
      </c>
      <c r="D6" s="578" t="s">
        <v>87</v>
      </c>
      <c r="E6" s="578" t="s">
        <v>392</v>
      </c>
      <c r="F6" s="578" t="s">
        <v>88</v>
      </c>
      <c r="G6" s="581" t="s">
        <v>100</v>
      </c>
      <c r="H6" s="583"/>
      <c r="I6" s="583"/>
      <c r="J6" s="583"/>
      <c r="K6" s="583"/>
      <c r="L6" s="583"/>
      <c r="M6" s="583"/>
      <c r="N6" s="582"/>
      <c r="O6" s="587" t="s">
        <v>101</v>
      </c>
      <c r="P6" s="588"/>
      <c r="Q6" s="568" t="s">
        <v>102</v>
      </c>
      <c r="R6" s="568" t="s">
        <v>103</v>
      </c>
      <c r="S6" s="568" t="s">
        <v>110</v>
      </c>
      <c r="T6" s="568" t="s">
        <v>109</v>
      </c>
      <c r="U6" s="584" t="s">
        <v>89</v>
      </c>
    </row>
    <row r="7" spans="1:42" ht="15" customHeight="1" x14ac:dyDescent="0.25">
      <c r="A7" s="566"/>
      <c r="B7" s="566"/>
      <c r="C7" s="579"/>
      <c r="D7" s="579"/>
      <c r="E7" s="579"/>
      <c r="F7" s="579"/>
      <c r="G7" s="581" t="s">
        <v>104</v>
      </c>
      <c r="H7" s="582"/>
      <c r="I7" s="581" t="s">
        <v>105</v>
      </c>
      <c r="J7" s="582"/>
      <c r="K7" s="581" t="s">
        <v>106</v>
      </c>
      <c r="L7" s="582"/>
      <c r="M7" s="581" t="s">
        <v>107</v>
      </c>
      <c r="N7" s="582"/>
      <c r="O7" s="589"/>
      <c r="P7" s="590"/>
      <c r="Q7" s="566"/>
      <c r="R7" s="566"/>
      <c r="S7" s="566"/>
      <c r="T7" s="566"/>
      <c r="U7" s="585"/>
    </row>
    <row r="8" spans="1:42" ht="25.5" x14ac:dyDescent="0.25">
      <c r="A8" s="567"/>
      <c r="B8" s="567"/>
      <c r="C8" s="580"/>
      <c r="D8" s="580"/>
      <c r="E8" s="580"/>
      <c r="F8" s="580"/>
      <c r="G8" s="441" t="s">
        <v>108</v>
      </c>
      <c r="H8" s="441" t="s">
        <v>12</v>
      </c>
      <c r="I8" s="441" t="s">
        <v>108</v>
      </c>
      <c r="J8" s="441" t="s">
        <v>12</v>
      </c>
      <c r="K8" s="441" t="s">
        <v>108</v>
      </c>
      <c r="L8" s="441" t="s">
        <v>12</v>
      </c>
      <c r="M8" s="441" t="s">
        <v>108</v>
      </c>
      <c r="N8" s="441" t="s">
        <v>12</v>
      </c>
      <c r="O8" s="441" t="s">
        <v>108</v>
      </c>
      <c r="P8" s="441" t="s">
        <v>12</v>
      </c>
      <c r="Q8" s="567"/>
      <c r="R8" s="567"/>
      <c r="S8" s="567"/>
      <c r="T8" s="567"/>
      <c r="U8" s="586"/>
    </row>
    <row r="9" spans="1:42" ht="15.75" x14ac:dyDescent="0.25">
      <c r="A9" s="442"/>
      <c r="B9" s="443"/>
      <c r="C9" s="444"/>
      <c r="D9" s="444"/>
      <c r="E9" s="445"/>
      <c r="F9" s="444"/>
      <c r="G9" s="446"/>
      <c r="H9" s="446"/>
      <c r="I9" s="446"/>
      <c r="J9" s="446"/>
      <c r="K9" s="446"/>
      <c r="L9" s="446"/>
      <c r="M9" s="446"/>
      <c r="N9" s="446"/>
      <c r="O9" s="446"/>
      <c r="P9" s="446"/>
      <c r="Q9" s="447"/>
      <c r="R9" s="447"/>
      <c r="S9" s="447"/>
      <c r="T9" s="447"/>
      <c r="U9" s="448"/>
    </row>
    <row r="10" spans="1:42" ht="15.75" customHeight="1" x14ac:dyDescent="0.25">
      <c r="A10" s="569" t="s">
        <v>1498</v>
      </c>
      <c r="B10" s="569" t="s">
        <v>1499</v>
      </c>
      <c r="C10" s="324"/>
      <c r="D10" s="324"/>
      <c r="E10" s="324"/>
      <c r="F10" s="324"/>
      <c r="G10" s="354"/>
      <c r="H10" s="355"/>
      <c r="I10" s="354"/>
      <c r="J10" s="355"/>
      <c r="K10" s="354"/>
      <c r="L10" s="355"/>
      <c r="M10" s="354"/>
      <c r="N10" s="355"/>
      <c r="O10" s="404">
        <f t="shared" ref="O10:P62" si="0">G10+I10+K10+M10</f>
        <v>0</v>
      </c>
      <c r="P10" s="402">
        <f t="shared" si="0"/>
        <v>0</v>
      </c>
      <c r="Q10" s="324"/>
      <c r="R10" s="324"/>
      <c r="S10" s="324"/>
      <c r="T10" s="324"/>
      <c r="U10" s="324"/>
    </row>
    <row r="11" spans="1:42" ht="15.75" x14ac:dyDescent="0.25">
      <c r="A11" s="570"/>
      <c r="B11" s="570"/>
      <c r="C11" s="324"/>
      <c r="D11" s="324"/>
      <c r="E11" s="324"/>
      <c r="F11" s="324"/>
      <c r="G11" s="354"/>
      <c r="H11" s="355"/>
      <c r="I11" s="354"/>
      <c r="J11" s="355"/>
      <c r="K11" s="354"/>
      <c r="L11" s="355"/>
      <c r="M11" s="354"/>
      <c r="N11" s="355"/>
      <c r="O11" s="404">
        <f t="shared" si="0"/>
        <v>0</v>
      </c>
      <c r="P11" s="402">
        <f t="shared" si="0"/>
        <v>0</v>
      </c>
      <c r="Q11" s="324"/>
      <c r="R11" s="324"/>
      <c r="S11" s="324"/>
      <c r="T11" s="324"/>
      <c r="U11" s="324"/>
    </row>
    <row r="12" spans="1:42" ht="15.75" x14ac:dyDescent="0.25">
      <c r="A12" s="570"/>
      <c r="B12" s="570"/>
      <c r="C12" s="324"/>
      <c r="D12" s="324"/>
      <c r="E12" s="324"/>
      <c r="F12" s="324"/>
      <c r="G12" s="354"/>
      <c r="H12" s="355"/>
      <c r="I12" s="354"/>
      <c r="J12" s="355"/>
      <c r="K12" s="354"/>
      <c r="L12" s="355"/>
      <c r="M12" s="354"/>
      <c r="N12" s="355"/>
      <c r="O12" s="404">
        <f t="shared" si="0"/>
        <v>0</v>
      </c>
      <c r="P12" s="402">
        <f t="shared" si="0"/>
        <v>0</v>
      </c>
      <c r="Q12" s="324"/>
      <c r="R12" s="324"/>
      <c r="S12" s="324"/>
      <c r="T12" s="324"/>
      <c r="U12" s="324"/>
    </row>
    <row r="13" spans="1:42" ht="15.75" x14ac:dyDescent="0.25">
      <c r="A13" s="570"/>
      <c r="B13" s="570"/>
      <c r="C13" s="324"/>
      <c r="D13" s="324"/>
      <c r="E13" s="324"/>
      <c r="F13" s="324"/>
      <c r="G13" s="354"/>
      <c r="H13" s="355"/>
      <c r="I13" s="354"/>
      <c r="J13" s="355"/>
      <c r="K13" s="354"/>
      <c r="L13" s="355"/>
      <c r="M13" s="354"/>
      <c r="N13" s="355"/>
      <c r="O13" s="404">
        <f t="shared" ref="O13:O25" si="1">G13+I13+K13+M13</f>
        <v>0</v>
      </c>
      <c r="P13" s="402">
        <f t="shared" ref="P13:P25" si="2">H13+J13+L13+N13</f>
        <v>0</v>
      </c>
      <c r="Q13" s="324"/>
      <c r="R13" s="324"/>
      <c r="S13" s="324"/>
      <c r="T13" s="324"/>
      <c r="U13" s="324"/>
    </row>
    <row r="14" spans="1:42" ht="15.75" x14ac:dyDescent="0.25">
      <c r="A14" s="570"/>
      <c r="B14" s="570"/>
      <c r="C14" s="324"/>
      <c r="D14" s="324"/>
      <c r="E14" s="324"/>
      <c r="F14" s="324"/>
      <c r="G14" s="354"/>
      <c r="H14" s="355"/>
      <c r="I14" s="354"/>
      <c r="J14" s="355"/>
      <c r="K14" s="354"/>
      <c r="L14" s="355"/>
      <c r="M14" s="354"/>
      <c r="N14" s="355"/>
      <c r="O14" s="404">
        <f t="shared" si="1"/>
        <v>0</v>
      </c>
      <c r="P14" s="402">
        <f t="shared" si="2"/>
        <v>0</v>
      </c>
      <c r="Q14" s="324"/>
      <c r="R14" s="324"/>
      <c r="S14" s="324"/>
      <c r="T14" s="324"/>
      <c r="U14" s="324"/>
    </row>
    <row r="15" spans="1:42" ht="15.75" x14ac:dyDescent="0.25">
      <c r="A15" s="570"/>
      <c r="B15" s="570"/>
      <c r="C15" s="324"/>
      <c r="D15" s="324"/>
      <c r="E15" s="324"/>
      <c r="F15" s="324"/>
      <c r="G15" s="354"/>
      <c r="H15" s="355"/>
      <c r="I15" s="354"/>
      <c r="J15" s="355"/>
      <c r="K15" s="354"/>
      <c r="L15" s="355"/>
      <c r="M15" s="354"/>
      <c r="N15" s="355"/>
      <c r="O15" s="404">
        <f t="shared" si="1"/>
        <v>0</v>
      </c>
      <c r="P15" s="402">
        <f t="shared" si="2"/>
        <v>0</v>
      </c>
      <c r="Q15" s="324"/>
      <c r="R15" s="324"/>
      <c r="S15" s="324"/>
      <c r="T15" s="324"/>
      <c r="U15" s="324"/>
    </row>
    <row r="16" spans="1:42" ht="15.75" x14ac:dyDescent="0.25">
      <c r="A16" s="570"/>
      <c r="B16" s="570"/>
      <c r="C16" s="324"/>
      <c r="D16" s="324"/>
      <c r="E16" s="324"/>
      <c r="F16" s="324"/>
      <c r="G16" s="354"/>
      <c r="H16" s="355"/>
      <c r="I16" s="354"/>
      <c r="J16" s="355"/>
      <c r="K16" s="354"/>
      <c r="L16" s="355"/>
      <c r="M16" s="354"/>
      <c r="N16" s="355"/>
      <c r="O16" s="404">
        <f t="shared" si="1"/>
        <v>0</v>
      </c>
      <c r="P16" s="402">
        <f t="shared" si="2"/>
        <v>0</v>
      </c>
      <c r="Q16" s="324"/>
      <c r="R16" s="324"/>
      <c r="S16" s="324"/>
      <c r="T16" s="324"/>
      <c r="U16" s="324"/>
    </row>
    <row r="17" spans="1:21" ht="15.75" x14ac:dyDescent="0.25">
      <c r="A17" s="570"/>
      <c r="B17" s="571"/>
      <c r="C17" s="324"/>
      <c r="D17" s="324"/>
      <c r="E17" s="324"/>
      <c r="F17" s="324"/>
      <c r="G17" s="354"/>
      <c r="H17" s="355"/>
      <c r="I17" s="354"/>
      <c r="J17" s="355"/>
      <c r="K17" s="354"/>
      <c r="L17" s="355"/>
      <c r="M17" s="354"/>
      <c r="N17" s="355"/>
      <c r="O17" s="404">
        <f t="shared" si="1"/>
        <v>0</v>
      </c>
      <c r="P17" s="402">
        <f t="shared" si="2"/>
        <v>0</v>
      </c>
      <c r="Q17" s="324"/>
      <c r="R17" s="324"/>
      <c r="S17" s="324"/>
      <c r="T17" s="324"/>
      <c r="U17" s="324"/>
    </row>
    <row r="18" spans="1:21" ht="15.75" x14ac:dyDescent="0.25">
      <c r="A18" s="570"/>
      <c r="B18" s="569" t="s">
        <v>1500</v>
      </c>
      <c r="C18" s="324"/>
      <c r="D18" s="324"/>
      <c r="E18" s="324"/>
      <c r="F18" s="324"/>
      <c r="G18" s="354"/>
      <c r="H18" s="355"/>
      <c r="I18" s="354"/>
      <c r="J18" s="355"/>
      <c r="K18" s="354"/>
      <c r="L18" s="355"/>
      <c r="M18" s="354"/>
      <c r="N18" s="355"/>
      <c r="O18" s="404">
        <f t="shared" si="1"/>
        <v>0</v>
      </c>
      <c r="P18" s="402">
        <f t="shared" si="2"/>
        <v>0</v>
      </c>
      <c r="Q18" s="324"/>
      <c r="R18" s="324"/>
      <c r="S18" s="324"/>
      <c r="T18" s="324"/>
      <c r="U18" s="324"/>
    </row>
    <row r="19" spans="1:21" ht="15.75" x14ac:dyDescent="0.25">
      <c r="A19" s="570"/>
      <c r="B19" s="570"/>
      <c r="C19" s="324"/>
      <c r="D19" s="324"/>
      <c r="E19" s="324"/>
      <c r="F19" s="324"/>
      <c r="G19" s="354"/>
      <c r="H19" s="355"/>
      <c r="I19" s="354"/>
      <c r="J19" s="355"/>
      <c r="K19" s="354"/>
      <c r="L19" s="355"/>
      <c r="M19" s="354"/>
      <c r="N19" s="355"/>
      <c r="O19" s="404"/>
      <c r="P19" s="402"/>
      <c r="Q19" s="324"/>
      <c r="R19" s="324"/>
      <c r="S19" s="324"/>
      <c r="T19" s="324"/>
      <c r="U19" s="324"/>
    </row>
    <row r="20" spans="1:21" ht="15.75" x14ac:dyDescent="0.25">
      <c r="A20" s="570"/>
      <c r="B20" s="570"/>
      <c r="C20" s="324"/>
      <c r="D20" s="324"/>
      <c r="E20" s="324"/>
      <c r="F20" s="324"/>
      <c r="G20" s="354"/>
      <c r="H20" s="355"/>
      <c r="I20" s="354"/>
      <c r="J20" s="355"/>
      <c r="K20" s="354"/>
      <c r="L20" s="355"/>
      <c r="M20" s="354"/>
      <c r="N20" s="355"/>
      <c r="O20" s="404"/>
      <c r="P20" s="402"/>
      <c r="Q20" s="324"/>
      <c r="R20" s="324"/>
      <c r="S20" s="324"/>
      <c r="T20" s="324"/>
      <c r="U20" s="324"/>
    </row>
    <row r="21" spans="1:21" ht="15.75" x14ac:dyDescent="0.25">
      <c r="A21" s="570"/>
      <c r="B21" s="570"/>
      <c r="C21" s="324"/>
      <c r="D21" s="324"/>
      <c r="E21" s="324"/>
      <c r="F21" s="324"/>
      <c r="G21" s="354"/>
      <c r="H21" s="355"/>
      <c r="I21" s="354"/>
      <c r="J21" s="355"/>
      <c r="K21" s="354"/>
      <c r="L21" s="355"/>
      <c r="M21" s="354"/>
      <c r="N21" s="355"/>
      <c r="O21" s="404"/>
      <c r="P21" s="402"/>
      <c r="Q21" s="324"/>
      <c r="R21" s="324"/>
      <c r="S21" s="324"/>
      <c r="T21" s="324"/>
      <c r="U21" s="324"/>
    </row>
    <row r="22" spans="1:21" ht="15.75" x14ac:dyDescent="0.25">
      <c r="A22" s="570"/>
      <c r="B22" s="570"/>
      <c r="C22" s="324"/>
      <c r="D22" s="324"/>
      <c r="E22" s="324"/>
      <c r="F22" s="324"/>
      <c r="G22" s="354"/>
      <c r="H22" s="355"/>
      <c r="I22" s="354"/>
      <c r="J22" s="355"/>
      <c r="K22" s="354"/>
      <c r="L22" s="355"/>
      <c r="M22" s="354"/>
      <c r="N22" s="355"/>
      <c r="O22" s="404"/>
      <c r="P22" s="402"/>
      <c r="Q22" s="324"/>
      <c r="R22" s="324"/>
      <c r="S22" s="324"/>
      <c r="T22" s="324"/>
      <c r="U22" s="324"/>
    </row>
    <row r="23" spans="1:21" ht="15.75" x14ac:dyDescent="0.25">
      <c r="A23" s="570"/>
      <c r="B23" s="570"/>
      <c r="C23" s="324"/>
      <c r="D23" s="324"/>
      <c r="E23" s="324"/>
      <c r="F23" s="324"/>
      <c r="G23" s="354"/>
      <c r="H23" s="355"/>
      <c r="I23" s="354"/>
      <c r="J23" s="355"/>
      <c r="K23" s="354"/>
      <c r="L23" s="355"/>
      <c r="M23" s="354"/>
      <c r="N23" s="355"/>
      <c r="O23" s="404">
        <f t="shared" si="1"/>
        <v>0</v>
      </c>
      <c r="P23" s="402">
        <f t="shared" si="2"/>
        <v>0</v>
      </c>
      <c r="Q23" s="324"/>
      <c r="R23" s="324"/>
      <c r="S23" s="324"/>
      <c r="T23" s="324"/>
      <c r="U23" s="324"/>
    </row>
    <row r="24" spans="1:21" ht="15.75" x14ac:dyDescent="0.25">
      <c r="A24" s="570"/>
      <c r="B24" s="571"/>
      <c r="C24" s="324"/>
      <c r="D24" s="324"/>
      <c r="E24" s="324"/>
      <c r="F24" s="324"/>
      <c r="G24" s="354"/>
      <c r="H24" s="355"/>
      <c r="I24" s="354"/>
      <c r="J24" s="355"/>
      <c r="K24" s="354"/>
      <c r="L24" s="355"/>
      <c r="M24" s="354"/>
      <c r="N24" s="355"/>
      <c r="O24" s="404">
        <f t="shared" si="1"/>
        <v>0</v>
      </c>
      <c r="P24" s="402">
        <f t="shared" si="2"/>
        <v>0</v>
      </c>
      <c r="Q24" s="324"/>
      <c r="R24" s="324"/>
      <c r="S24" s="324"/>
      <c r="T24" s="324"/>
      <c r="U24" s="324"/>
    </row>
    <row r="25" spans="1:21" ht="15.75" x14ac:dyDescent="0.25">
      <c r="A25" s="570"/>
      <c r="B25" s="569" t="s">
        <v>1501</v>
      </c>
      <c r="C25" s="324"/>
      <c r="D25" s="324"/>
      <c r="E25" s="324"/>
      <c r="F25" s="324"/>
      <c r="G25" s="354"/>
      <c r="H25" s="355"/>
      <c r="I25" s="354"/>
      <c r="J25" s="355"/>
      <c r="K25" s="354"/>
      <c r="L25" s="355"/>
      <c r="M25" s="354"/>
      <c r="N25" s="355"/>
      <c r="O25" s="404">
        <f t="shared" si="1"/>
        <v>0</v>
      </c>
      <c r="P25" s="402">
        <f t="shared" si="2"/>
        <v>0</v>
      </c>
      <c r="Q25" s="324"/>
      <c r="R25" s="324"/>
      <c r="S25" s="324"/>
      <c r="T25" s="324"/>
      <c r="U25" s="324"/>
    </row>
    <row r="26" spans="1:21" ht="15.75" x14ac:dyDescent="0.25">
      <c r="A26" s="570"/>
      <c r="B26" s="570"/>
      <c r="C26" s="324"/>
      <c r="D26" s="324"/>
      <c r="E26" s="324"/>
      <c r="F26" s="324"/>
      <c r="G26" s="354"/>
      <c r="H26" s="355"/>
      <c r="I26" s="354"/>
      <c r="J26" s="355"/>
      <c r="K26" s="354"/>
      <c r="L26" s="355"/>
      <c r="M26" s="354"/>
      <c r="N26" s="355"/>
      <c r="O26" s="404">
        <f t="shared" si="0"/>
        <v>0</v>
      </c>
      <c r="P26" s="402">
        <f t="shared" si="0"/>
        <v>0</v>
      </c>
      <c r="Q26" s="324"/>
      <c r="R26" s="324"/>
      <c r="S26" s="324"/>
      <c r="T26" s="324"/>
      <c r="U26" s="324"/>
    </row>
    <row r="27" spans="1:21" ht="15.75" x14ac:dyDescent="0.25">
      <c r="A27" s="570"/>
      <c r="B27" s="570"/>
      <c r="C27" s="324"/>
      <c r="D27" s="324"/>
      <c r="E27" s="324"/>
      <c r="F27" s="324"/>
      <c r="G27" s="354"/>
      <c r="H27" s="355"/>
      <c r="I27" s="354"/>
      <c r="J27" s="355"/>
      <c r="K27" s="354"/>
      <c r="L27" s="355"/>
      <c r="M27" s="354"/>
      <c r="N27" s="355"/>
      <c r="O27" s="404">
        <f t="shared" si="0"/>
        <v>0</v>
      </c>
      <c r="P27" s="402">
        <f t="shared" si="0"/>
        <v>0</v>
      </c>
      <c r="Q27" s="324"/>
      <c r="R27" s="324"/>
      <c r="S27" s="324"/>
      <c r="T27" s="324"/>
      <c r="U27" s="324"/>
    </row>
    <row r="28" spans="1:21" ht="15.75" x14ac:dyDescent="0.25">
      <c r="A28" s="570"/>
      <c r="B28" s="571"/>
      <c r="C28" s="324"/>
      <c r="D28" s="324"/>
      <c r="E28" s="324"/>
      <c r="F28" s="324"/>
      <c r="G28" s="354"/>
      <c r="H28" s="355"/>
      <c r="I28" s="354"/>
      <c r="J28" s="355"/>
      <c r="K28" s="354"/>
      <c r="L28" s="355"/>
      <c r="M28" s="354"/>
      <c r="N28" s="355"/>
      <c r="O28" s="404">
        <f t="shared" si="0"/>
        <v>0</v>
      </c>
      <c r="P28" s="402">
        <f t="shared" si="0"/>
        <v>0</v>
      </c>
      <c r="Q28" s="324"/>
      <c r="R28" s="324"/>
      <c r="S28" s="324"/>
      <c r="T28" s="324"/>
      <c r="U28" s="324"/>
    </row>
    <row r="29" spans="1:21" ht="15.75" x14ac:dyDescent="0.25">
      <c r="A29" s="570"/>
      <c r="B29" s="569" t="s">
        <v>1502</v>
      </c>
      <c r="C29" s="324"/>
      <c r="D29" s="324"/>
      <c r="E29" s="324"/>
      <c r="F29" s="324"/>
      <c r="G29" s="354"/>
      <c r="H29" s="355"/>
      <c r="I29" s="354"/>
      <c r="J29" s="355"/>
      <c r="K29" s="354"/>
      <c r="L29" s="355"/>
      <c r="M29" s="354"/>
      <c r="N29" s="355"/>
      <c r="O29" s="404">
        <f t="shared" si="0"/>
        <v>0</v>
      </c>
      <c r="P29" s="402">
        <f t="shared" si="0"/>
        <v>0</v>
      </c>
      <c r="Q29" s="324"/>
      <c r="R29" s="324"/>
      <c r="S29" s="324"/>
      <c r="T29" s="324"/>
      <c r="U29" s="324"/>
    </row>
    <row r="30" spans="1:21" ht="15.75" x14ac:dyDescent="0.25">
      <c r="A30" s="570"/>
      <c r="B30" s="570"/>
      <c r="C30" s="324"/>
      <c r="D30" s="324"/>
      <c r="E30" s="324"/>
      <c r="F30" s="324"/>
      <c r="G30" s="354"/>
      <c r="H30" s="355"/>
      <c r="I30" s="354"/>
      <c r="J30" s="355"/>
      <c r="K30" s="354"/>
      <c r="L30" s="355"/>
      <c r="M30" s="354"/>
      <c r="N30" s="355"/>
      <c r="O30" s="404">
        <f t="shared" si="0"/>
        <v>0</v>
      </c>
      <c r="P30" s="402">
        <f t="shared" si="0"/>
        <v>0</v>
      </c>
      <c r="Q30" s="324"/>
      <c r="R30" s="324"/>
      <c r="S30" s="324"/>
      <c r="T30" s="324"/>
      <c r="U30" s="324"/>
    </row>
    <row r="31" spans="1:21" ht="15.75" x14ac:dyDescent="0.25">
      <c r="A31" s="570"/>
      <c r="B31" s="570"/>
      <c r="C31" s="324"/>
      <c r="D31" s="324"/>
      <c r="E31" s="324"/>
      <c r="F31" s="324"/>
      <c r="G31" s="354"/>
      <c r="H31" s="355"/>
      <c r="I31" s="354"/>
      <c r="J31" s="355"/>
      <c r="K31" s="354"/>
      <c r="L31" s="355"/>
      <c r="M31" s="354"/>
      <c r="N31" s="355"/>
      <c r="O31" s="404"/>
      <c r="P31" s="402"/>
      <c r="Q31" s="324"/>
      <c r="R31" s="324"/>
      <c r="S31" s="324"/>
      <c r="T31" s="324"/>
      <c r="U31" s="324"/>
    </row>
    <row r="32" spans="1:21" ht="15.75" x14ac:dyDescent="0.25">
      <c r="A32" s="570"/>
      <c r="B32" s="570"/>
      <c r="C32" s="324"/>
      <c r="D32" s="324"/>
      <c r="E32" s="324"/>
      <c r="F32" s="324"/>
      <c r="G32" s="354"/>
      <c r="H32" s="355"/>
      <c r="I32" s="354"/>
      <c r="J32" s="355"/>
      <c r="K32" s="354"/>
      <c r="L32" s="355"/>
      <c r="M32" s="354"/>
      <c r="N32" s="355"/>
      <c r="O32" s="404"/>
      <c r="P32" s="402"/>
      <c r="Q32" s="324"/>
      <c r="R32" s="324"/>
      <c r="S32" s="324"/>
      <c r="T32" s="324"/>
      <c r="U32" s="324"/>
    </row>
    <row r="33" spans="1:21" ht="15.75" x14ac:dyDescent="0.25">
      <c r="A33" s="570"/>
      <c r="B33" s="570"/>
      <c r="C33" s="324"/>
      <c r="D33" s="324"/>
      <c r="E33" s="324"/>
      <c r="F33" s="324"/>
      <c r="G33" s="354"/>
      <c r="H33" s="355"/>
      <c r="I33" s="354"/>
      <c r="J33" s="355"/>
      <c r="K33" s="354"/>
      <c r="L33" s="355"/>
      <c r="M33" s="354"/>
      <c r="N33" s="355"/>
      <c r="O33" s="404"/>
      <c r="P33" s="402"/>
      <c r="Q33" s="324"/>
      <c r="R33" s="324"/>
      <c r="S33" s="324"/>
      <c r="T33" s="324"/>
      <c r="U33" s="324"/>
    </row>
    <row r="34" spans="1:21" ht="15.75" x14ac:dyDescent="0.25">
      <c r="A34" s="570"/>
      <c r="B34" s="570"/>
      <c r="C34" s="324"/>
      <c r="D34" s="324"/>
      <c r="E34" s="324"/>
      <c r="F34" s="324"/>
      <c r="G34" s="354"/>
      <c r="H34" s="355"/>
      <c r="I34" s="354"/>
      <c r="J34" s="355"/>
      <c r="K34" s="354"/>
      <c r="L34" s="355"/>
      <c r="M34" s="354"/>
      <c r="N34" s="355"/>
      <c r="O34" s="404"/>
      <c r="P34" s="402"/>
      <c r="Q34" s="324"/>
      <c r="R34" s="324"/>
      <c r="S34" s="324"/>
      <c r="T34" s="324"/>
      <c r="U34" s="324"/>
    </row>
    <row r="35" spans="1:21" ht="15.75" x14ac:dyDescent="0.25">
      <c r="A35" s="570"/>
      <c r="B35" s="570"/>
      <c r="C35" s="324"/>
      <c r="D35" s="324"/>
      <c r="E35" s="324"/>
      <c r="F35" s="324"/>
      <c r="G35" s="354"/>
      <c r="H35" s="355"/>
      <c r="I35" s="354"/>
      <c r="J35" s="355"/>
      <c r="K35" s="354"/>
      <c r="L35" s="355"/>
      <c r="M35" s="354"/>
      <c r="N35" s="355"/>
      <c r="O35" s="404">
        <f t="shared" si="0"/>
        <v>0</v>
      </c>
      <c r="P35" s="402">
        <f t="shared" si="0"/>
        <v>0</v>
      </c>
      <c r="Q35" s="324"/>
      <c r="R35" s="324"/>
      <c r="S35" s="324"/>
      <c r="T35" s="324"/>
      <c r="U35" s="324"/>
    </row>
    <row r="36" spans="1:21" ht="15.75" x14ac:dyDescent="0.25">
      <c r="A36" s="570"/>
      <c r="B36" s="570"/>
      <c r="C36" s="324"/>
      <c r="D36" s="324"/>
      <c r="E36" s="324"/>
      <c r="F36" s="324"/>
      <c r="G36" s="354"/>
      <c r="H36" s="355"/>
      <c r="I36" s="354"/>
      <c r="J36" s="355"/>
      <c r="K36" s="354"/>
      <c r="L36" s="355"/>
      <c r="M36" s="354"/>
      <c r="N36" s="355"/>
      <c r="O36" s="404"/>
      <c r="P36" s="402"/>
      <c r="Q36" s="324"/>
      <c r="R36" s="324"/>
      <c r="S36" s="324"/>
      <c r="T36" s="324"/>
      <c r="U36" s="324"/>
    </row>
    <row r="37" spans="1:21" ht="15.75" x14ac:dyDescent="0.25">
      <c r="A37" s="570"/>
      <c r="B37" s="570"/>
      <c r="C37" s="324"/>
      <c r="D37" s="324"/>
      <c r="E37" s="324"/>
      <c r="F37" s="324"/>
      <c r="G37" s="354"/>
      <c r="H37" s="355"/>
      <c r="I37" s="354"/>
      <c r="J37" s="355"/>
      <c r="K37" s="354"/>
      <c r="L37" s="355"/>
      <c r="M37" s="354"/>
      <c r="N37" s="355"/>
      <c r="O37" s="404"/>
      <c r="P37" s="402"/>
      <c r="Q37" s="324"/>
      <c r="R37" s="324"/>
      <c r="S37" s="324"/>
      <c r="T37" s="324"/>
      <c r="U37" s="324"/>
    </row>
    <row r="38" spans="1:21" ht="15.75" x14ac:dyDescent="0.25">
      <c r="A38" s="570"/>
      <c r="B38" s="570"/>
      <c r="C38" s="324"/>
      <c r="D38" s="324"/>
      <c r="E38" s="324"/>
      <c r="F38" s="324"/>
      <c r="G38" s="354"/>
      <c r="H38" s="355"/>
      <c r="I38" s="354"/>
      <c r="J38" s="355"/>
      <c r="K38" s="354"/>
      <c r="L38" s="355"/>
      <c r="M38" s="354"/>
      <c r="N38" s="355"/>
      <c r="O38" s="404"/>
      <c r="P38" s="402"/>
      <c r="Q38" s="324"/>
      <c r="R38" s="324"/>
      <c r="S38" s="324"/>
      <c r="T38" s="324"/>
      <c r="U38" s="324"/>
    </row>
    <row r="39" spans="1:21" ht="15.75" x14ac:dyDescent="0.25">
      <c r="A39" s="570"/>
      <c r="B39" s="570"/>
      <c r="C39" s="324"/>
      <c r="D39" s="324"/>
      <c r="E39" s="324"/>
      <c r="F39" s="324"/>
      <c r="G39" s="354"/>
      <c r="H39" s="355"/>
      <c r="I39" s="354"/>
      <c r="J39" s="355"/>
      <c r="K39" s="354"/>
      <c r="L39" s="355"/>
      <c r="M39" s="354"/>
      <c r="N39" s="355"/>
      <c r="O39" s="404"/>
      <c r="P39" s="402"/>
      <c r="Q39" s="324"/>
      <c r="R39" s="324"/>
      <c r="S39" s="324"/>
      <c r="T39" s="324"/>
      <c r="U39" s="324"/>
    </row>
    <row r="40" spans="1:21" ht="15.75" x14ac:dyDescent="0.25">
      <c r="A40" s="571"/>
      <c r="B40" s="571"/>
      <c r="C40" s="324"/>
      <c r="D40" s="324"/>
      <c r="E40" s="324"/>
      <c r="F40" s="324"/>
      <c r="G40" s="354"/>
      <c r="H40" s="355"/>
      <c r="I40" s="354"/>
      <c r="J40" s="355"/>
      <c r="K40" s="354"/>
      <c r="L40" s="355"/>
      <c r="M40" s="354"/>
      <c r="N40" s="355"/>
      <c r="O40" s="404"/>
      <c r="P40" s="402"/>
      <c r="Q40" s="324"/>
      <c r="R40" s="324"/>
      <c r="S40" s="324"/>
      <c r="T40" s="324"/>
      <c r="U40" s="324"/>
    </row>
    <row r="41" spans="1:21" ht="15.75" x14ac:dyDescent="0.25">
      <c r="A41" s="569" t="s">
        <v>1503</v>
      </c>
      <c r="B41" s="569" t="s">
        <v>1504</v>
      </c>
      <c r="C41" s="324"/>
      <c r="D41" s="324"/>
      <c r="E41" s="324"/>
      <c r="F41" s="324"/>
      <c r="G41" s="354"/>
      <c r="H41" s="355"/>
      <c r="I41" s="354"/>
      <c r="J41" s="355"/>
      <c r="K41" s="354"/>
      <c r="L41" s="355"/>
      <c r="M41" s="354"/>
      <c r="N41" s="355"/>
      <c r="O41" s="404"/>
      <c r="P41" s="402"/>
      <c r="Q41" s="324"/>
      <c r="R41" s="324"/>
      <c r="S41" s="324"/>
      <c r="T41" s="324"/>
      <c r="U41" s="324"/>
    </row>
    <row r="42" spans="1:21" ht="15.75" x14ac:dyDescent="0.25">
      <c r="A42" s="570"/>
      <c r="B42" s="570"/>
      <c r="C42" s="324"/>
      <c r="D42" s="324"/>
      <c r="E42" s="324"/>
      <c r="F42" s="324"/>
      <c r="G42" s="354"/>
      <c r="H42" s="355"/>
      <c r="I42" s="354"/>
      <c r="J42" s="355"/>
      <c r="K42" s="354"/>
      <c r="L42" s="355"/>
      <c r="M42" s="354"/>
      <c r="N42" s="355"/>
      <c r="O42" s="404"/>
      <c r="P42" s="402"/>
      <c r="Q42" s="324"/>
      <c r="R42" s="324"/>
      <c r="S42" s="324"/>
      <c r="T42" s="324"/>
      <c r="U42" s="324"/>
    </row>
    <row r="43" spans="1:21" ht="15.75" x14ac:dyDescent="0.25">
      <c r="A43" s="570"/>
      <c r="B43" s="570"/>
      <c r="C43" s="324"/>
      <c r="D43" s="324"/>
      <c r="E43" s="324"/>
      <c r="F43" s="324"/>
      <c r="G43" s="354"/>
      <c r="H43" s="355"/>
      <c r="I43" s="354"/>
      <c r="J43" s="355"/>
      <c r="K43" s="354"/>
      <c r="L43" s="355"/>
      <c r="M43" s="354"/>
      <c r="N43" s="355"/>
      <c r="O43" s="404"/>
      <c r="P43" s="402"/>
      <c r="Q43" s="324"/>
      <c r="R43" s="324"/>
      <c r="S43" s="324"/>
      <c r="T43" s="324"/>
      <c r="U43" s="324"/>
    </row>
    <row r="44" spans="1:21" ht="15.75" x14ac:dyDescent="0.25">
      <c r="A44" s="570"/>
      <c r="B44" s="570"/>
      <c r="C44" s="324"/>
      <c r="D44" s="324"/>
      <c r="E44" s="324"/>
      <c r="F44" s="324"/>
      <c r="G44" s="354"/>
      <c r="H44" s="355"/>
      <c r="I44" s="354"/>
      <c r="J44" s="355"/>
      <c r="K44" s="354"/>
      <c r="L44" s="355"/>
      <c r="M44" s="354"/>
      <c r="N44" s="355"/>
      <c r="O44" s="404"/>
      <c r="P44" s="402"/>
      <c r="Q44" s="324"/>
      <c r="R44" s="324"/>
      <c r="S44" s="324"/>
      <c r="T44" s="324"/>
      <c r="U44" s="324"/>
    </row>
    <row r="45" spans="1:21" ht="15.75" x14ac:dyDescent="0.25">
      <c r="A45" s="570"/>
      <c r="B45" s="570"/>
      <c r="C45" s="324"/>
      <c r="D45" s="324"/>
      <c r="E45" s="324"/>
      <c r="F45" s="324"/>
      <c r="G45" s="354"/>
      <c r="H45" s="355"/>
      <c r="I45" s="354"/>
      <c r="J45" s="355"/>
      <c r="K45" s="354"/>
      <c r="L45" s="355"/>
      <c r="M45" s="354"/>
      <c r="N45" s="355"/>
      <c r="O45" s="404"/>
      <c r="P45" s="402"/>
      <c r="Q45" s="324"/>
      <c r="R45" s="324"/>
      <c r="S45" s="324"/>
      <c r="T45" s="324"/>
      <c r="U45" s="324"/>
    </row>
    <row r="46" spans="1:21" ht="15.75" x14ac:dyDescent="0.25">
      <c r="A46" s="570"/>
      <c r="B46" s="570"/>
      <c r="C46" s="324"/>
      <c r="D46" s="324"/>
      <c r="E46" s="324"/>
      <c r="F46" s="324"/>
      <c r="G46" s="354"/>
      <c r="H46" s="355"/>
      <c r="I46" s="354"/>
      <c r="J46" s="355"/>
      <c r="K46" s="354"/>
      <c r="L46" s="355"/>
      <c r="M46" s="354"/>
      <c r="N46" s="355"/>
      <c r="O46" s="404"/>
      <c r="P46" s="402"/>
      <c r="Q46" s="324"/>
      <c r="R46" s="324"/>
      <c r="S46" s="324"/>
      <c r="T46" s="324"/>
      <c r="U46" s="324"/>
    </row>
    <row r="47" spans="1:21" ht="15.75" x14ac:dyDescent="0.25">
      <c r="A47" s="570"/>
      <c r="B47" s="570"/>
      <c r="C47" s="324"/>
      <c r="D47" s="324"/>
      <c r="E47" s="324"/>
      <c r="F47" s="324"/>
      <c r="G47" s="354"/>
      <c r="H47" s="355"/>
      <c r="I47" s="354"/>
      <c r="J47" s="355"/>
      <c r="K47" s="354"/>
      <c r="L47" s="355"/>
      <c r="M47" s="354"/>
      <c r="N47" s="355"/>
      <c r="O47" s="404">
        <f t="shared" si="0"/>
        <v>0</v>
      </c>
      <c r="P47" s="402">
        <f t="shared" si="0"/>
        <v>0</v>
      </c>
      <c r="Q47" s="324"/>
      <c r="R47" s="324"/>
      <c r="S47" s="324"/>
      <c r="T47" s="324"/>
      <c r="U47" s="324"/>
    </row>
    <row r="48" spans="1:21" ht="15.75" x14ac:dyDescent="0.25">
      <c r="A48" s="570"/>
      <c r="B48" s="570"/>
      <c r="C48" s="324"/>
      <c r="D48" s="324"/>
      <c r="E48" s="324"/>
      <c r="F48" s="324"/>
      <c r="G48" s="354"/>
      <c r="H48" s="355"/>
      <c r="I48" s="354"/>
      <c r="J48" s="355"/>
      <c r="K48" s="354"/>
      <c r="L48" s="355"/>
      <c r="M48" s="354"/>
      <c r="N48" s="355"/>
      <c r="O48" s="404">
        <f t="shared" si="0"/>
        <v>0</v>
      </c>
      <c r="P48" s="402">
        <f t="shared" si="0"/>
        <v>0</v>
      </c>
      <c r="Q48" s="324"/>
      <c r="R48" s="324"/>
      <c r="S48" s="324"/>
      <c r="T48" s="324"/>
      <c r="U48" s="324"/>
    </row>
    <row r="49" spans="1:21" ht="15.75" x14ac:dyDescent="0.25">
      <c r="A49" s="570"/>
      <c r="B49" s="571"/>
      <c r="C49" s="324"/>
      <c r="D49" s="324"/>
      <c r="E49" s="324"/>
      <c r="F49" s="324"/>
      <c r="G49" s="354"/>
      <c r="H49" s="355"/>
      <c r="I49" s="354"/>
      <c r="J49" s="355"/>
      <c r="K49" s="354"/>
      <c r="L49" s="355"/>
      <c r="M49" s="354"/>
      <c r="N49" s="355"/>
      <c r="O49" s="404">
        <f t="shared" si="0"/>
        <v>0</v>
      </c>
      <c r="P49" s="402">
        <f t="shared" si="0"/>
        <v>0</v>
      </c>
      <c r="Q49" s="324"/>
      <c r="R49" s="324"/>
      <c r="S49" s="324"/>
      <c r="T49" s="324"/>
      <c r="U49" s="324"/>
    </row>
    <row r="50" spans="1:21" ht="15.75" x14ac:dyDescent="0.25">
      <c r="A50" s="570"/>
      <c r="B50" s="569" t="s">
        <v>1505</v>
      </c>
      <c r="C50" s="324"/>
      <c r="D50" s="324"/>
      <c r="E50" s="324"/>
      <c r="F50" s="324"/>
      <c r="G50" s="354"/>
      <c r="H50" s="355"/>
      <c r="I50" s="354"/>
      <c r="J50" s="355"/>
      <c r="K50" s="354"/>
      <c r="L50" s="355"/>
      <c r="M50" s="354"/>
      <c r="N50" s="355"/>
      <c r="O50" s="404">
        <f t="shared" si="0"/>
        <v>0</v>
      </c>
      <c r="P50" s="402">
        <f t="shared" si="0"/>
        <v>0</v>
      </c>
      <c r="Q50" s="324"/>
      <c r="R50" s="324"/>
      <c r="S50" s="324"/>
      <c r="T50" s="324"/>
      <c r="U50" s="324"/>
    </row>
    <row r="51" spans="1:21" ht="15.75" x14ac:dyDescent="0.25">
      <c r="A51" s="570"/>
      <c r="B51" s="570"/>
      <c r="C51" s="324"/>
      <c r="D51" s="324"/>
      <c r="E51" s="324"/>
      <c r="F51" s="324"/>
      <c r="G51" s="354"/>
      <c r="H51" s="355"/>
      <c r="I51" s="354"/>
      <c r="J51" s="355"/>
      <c r="K51" s="354"/>
      <c r="L51" s="355"/>
      <c r="M51" s="354"/>
      <c r="N51" s="355"/>
      <c r="O51" s="404"/>
      <c r="P51" s="402"/>
      <c r="Q51" s="324"/>
      <c r="R51" s="324"/>
      <c r="S51" s="324"/>
      <c r="T51" s="324"/>
      <c r="U51" s="324"/>
    </row>
    <row r="52" spans="1:21" ht="15.75" x14ac:dyDescent="0.25">
      <c r="A52" s="570"/>
      <c r="B52" s="570"/>
      <c r="C52" s="324"/>
      <c r="D52" s="324"/>
      <c r="E52" s="324"/>
      <c r="F52" s="324"/>
      <c r="G52" s="354"/>
      <c r="H52" s="355"/>
      <c r="I52" s="354"/>
      <c r="J52" s="355"/>
      <c r="K52" s="354"/>
      <c r="L52" s="355"/>
      <c r="M52" s="354"/>
      <c r="N52" s="355"/>
      <c r="O52" s="404"/>
      <c r="P52" s="402"/>
      <c r="Q52" s="324"/>
      <c r="R52" s="324"/>
      <c r="S52" s="324"/>
      <c r="T52" s="324"/>
      <c r="U52" s="324"/>
    </row>
    <row r="53" spans="1:21" ht="15.75" x14ac:dyDescent="0.25">
      <c r="A53" s="570"/>
      <c r="B53" s="570"/>
      <c r="C53" s="324"/>
      <c r="D53" s="324"/>
      <c r="E53" s="324"/>
      <c r="F53" s="324"/>
      <c r="G53" s="354"/>
      <c r="H53" s="355"/>
      <c r="I53" s="354"/>
      <c r="J53" s="355"/>
      <c r="K53" s="354"/>
      <c r="L53" s="355"/>
      <c r="M53" s="354"/>
      <c r="N53" s="355"/>
      <c r="O53" s="404"/>
      <c r="P53" s="402"/>
      <c r="Q53" s="324"/>
      <c r="R53" s="324"/>
      <c r="S53" s="324"/>
      <c r="T53" s="324"/>
      <c r="U53" s="324"/>
    </row>
    <row r="54" spans="1:21" ht="15.75" x14ac:dyDescent="0.25">
      <c r="A54" s="570"/>
      <c r="B54" s="570"/>
      <c r="C54" s="324"/>
      <c r="D54" s="324"/>
      <c r="E54" s="324"/>
      <c r="F54" s="324"/>
      <c r="G54" s="354"/>
      <c r="H54" s="355"/>
      <c r="I54" s="354"/>
      <c r="J54" s="355"/>
      <c r="K54" s="354"/>
      <c r="L54" s="355"/>
      <c r="M54" s="354"/>
      <c r="N54" s="355"/>
      <c r="O54" s="404"/>
      <c r="P54" s="402"/>
      <c r="Q54" s="324"/>
      <c r="R54" s="324"/>
      <c r="S54" s="324"/>
      <c r="T54" s="324"/>
      <c r="U54" s="324"/>
    </row>
    <row r="55" spans="1:21" ht="15.75" x14ac:dyDescent="0.25">
      <c r="A55" s="570"/>
      <c r="B55" s="570"/>
      <c r="C55" s="324"/>
      <c r="D55" s="324"/>
      <c r="E55" s="324"/>
      <c r="F55" s="324"/>
      <c r="G55" s="354"/>
      <c r="H55" s="355"/>
      <c r="I55" s="354"/>
      <c r="J55" s="355"/>
      <c r="K55" s="354"/>
      <c r="L55" s="355"/>
      <c r="M55" s="354"/>
      <c r="N55" s="355"/>
      <c r="O55" s="404"/>
      <c r="P55" s="402"/>
      <c r="Q55" s="324"/>
      <c r="R55" s="324"/>
      <c r="S55" s="324"/>
      <c r="T55" s="324"/>
      <c r="U55" s="324"/>
    </row>
    <row r="56" spans="1:21" ht="15.75" x14ac:dyDescent="0.25">
      <c r="A56" s="570"/>
      <c r="B56" s="570"/>
      <c r="C56" s="324"/>
      <c r="D56" s="324"/>
      <c r="E56" s="324"/>
      <c r="F56" s="324"/>
      <c r="G56" s="354"/>
      <c r="H56" s="355"/>
      <c r="I56" s="354"/>
      <c r="J56" s="355"/>
      <c r="K56" s="354"/>
      <c r="L56" s="355"/>
      <c r="M56" s="354"/>
      <c r="N56" s="355"/>
      <c r="O56" s="404"/>
      <c r="P56" s="402"/>
      <c r="Q56" s="324"/>
      <c r="R56" s="324"/>
      <c r="S56" s="324"/>
      <c r="T56" s="324"/>
      <c r="U56" s="324"/>
    </row>
    <row r="57" spans="1:21" ht="15.75" x14ac:dyDescent="0.25">
      <c r="A57" s="570"/>
      <c r="B57" s="570"/>
      <c r="C57" s="324"/>
      <c r="D57" s="324"/>
      <c r="E57" s="324"/>
      <c r="F57" s="324"/>
      <c r="G57" s="354"/>
      <c r="H57" s="355"/>
      <c r="I57" s="354"/>
      <c r="J57" s="355"/>
      <c r="K57" s="354"/>
      <c r="L57" s="355"/>
      <c r="M57" s="354"/>
      <c r="N57" s="355"/>
      <c r="O57" s="404"/>
      <c r="P57" s="402"/>
      <c r="Q57" s="324"/>
      <c r="R57" s="324"/>
      <c r="S57" s="324"/>
      <c r="T57" s="324"/>
      <c r="U57" s="324"/>
    </row>
    <row r="58" spans="1:21" ht="15.75" x14ac:dyDescent="0.25">
      <c r="A58" s="570"/>
      <c r="B58" s="570"/>
      <c r="C58" s="324"/>
      <c r="D58" s="324"/>
      <c r="E58" s="324"/>
      <c r="F58" s="324"/>
      <c r="G58" s="354"/>
      <c r="H58" s="355"/>
      <c r="I58" s="354"/>
      <c r="J58" s="355"/>
      <c r="K58" s="354"/>
      <c r="L58" s="355"/>
      <c r="M58" s="354"/>
      <c r="N58" s="355"/>
      <c r="O58" s="404"/>
      <c r="P58" s="402"/>
      <c r="Q58" s="324"/>
      <c r="R58" s="324"/>
      <c r="S58" s="324"/>
      <c r="T58" s="324"/>
      <c r="U58" s="324"/>
    </row>
    <row r="59" spans="1:21" ht="15.75" x14ac:dyDescent="0.25">
      <c r="A59" s="570"/>
      <c r="B59" s="570"/>
      <c r="C59" s="324"/>
      <c r="D59" s="324"/>
      <c r="E59" s="324"/>
      <c r="F59" s="324"/>
      <c r="G59" s="354"/>
      <c r="H59" s="355"/>
      <c r="I59" s="354"/>
      <c r="J59" s="355"/>
      <c r="K59" s="354"/>
      <c r="L59" s="355"/>
      <c r="M59" s="354"/>
      <c r="N59" s="355"/>
      <c r="O59" s="404"/>
      <c r="P59" s="402"/>
      <c r="Q59" s="324"/>
      <c r="R59" s="324"/>
      <c r="S59" s="324"/>
      <c r="T59" s="324"/>
      <c r="U59" s="324"/>
    </row>
    <row r="60" spans="1:21" ht="15.75" x14ac:dyDescent="0.25">
      <c r="A60" s="570"/>
      <c r="B60" s="570"/>
      <c r="C60" s="324"/>
      <c r="D60" s="324"/>
      <c r="E60" s="324"/>
      <c r="F60" s="324"/>
      <c r="G60" s="354"/>
      <c r="H60" s="355"/>
      <c r="I60" s="354"/>
      <c r="J60" s="355"/>
      <c r="K60" s="354"/>
      <c r="L60" s="355"/>
      <c r="M60" s="354"/>
      <c r="N60" s="355"/>
      <c r="O60" s="404"/>
      <c r="P60" s="402"/>
      <c r="Q60" s="324"/>
      <c r="R60" s="324"/>
      <c r="S60" s="324"/>
      <c r="T60" s="324"/>
      <c r="U60" s="324"/>
    </row>
    <row r="61" spans="1:21" ht="15.75" x14ac:dyDescent="0.25">
      <c r="A61" s="570"/>
      <c r="B61" s="570"/>
      <c r="C61" s="324"/>
      <c r="D61" s="324"/>
      <c r="E61" s="324"/>
      <c r="F61" s="324"/>
      <c r="G61" s="354"/>
      <c r="H61" s="355"/>
      <c r="I61" s="354"/>
      <c r="J61" s="355"/>
      <c r="K61" s="354"/>
      <c r="L61" s="355"/>
      <c r="M61" s="354"/>
      <c r="N61" s="355"/>
      <c r="O61" s="404"/>
      <c r="P61" s="402"/>
      <c r="Q61" s="324"/>
      <c r="R61" s="324"/>
      <c r="S61" s="324"/>
      <c r="T61" s="324"/>
      <c r="U61" s="324"/>
    </row>
    <row r="62" spans="1:21" ht="15.75" x14ac:dyDescent="0.25">
      <c r="A62" s="571"/>
      <c r="B62" s="571"/>
      <c r="C62" s="324"/>
      <c r="D62" s="324"/>
      <c r="E62" s="324"/>
      <c r="F62" s="324"/>
      <c r="G62" s="354"/>
      <c r="H62" s="355"/>
      <c r="I62" s="354"/>
      <c r="J62" s="355"/>
      <c r="K62" s="354"/>
      <c r="L62" s="355"/>
      <c r="M62" s="354"/>
      <c r="N62" s="355"/>
      <c r="O62" s="404">
        <f t="shared" si="0"/>
        <v>0</v>
      </c>
      <c r="P62" s="402">
        <f t="shared" si="0"/>
        <v>0</v>
      </c>
      <c r="Q62" s="324"/>
      <c r="R62" s="324"/>
      <c r="S62" s="324"/>
      <c r="T62" s="324"/>
      <c r="U62" s="324"/>
    </row>
    <row r="63" spans="1:21" ht="15.75" x14ac:dyDescent="0.25">
      <c r="A63" s="569" t="s">
        <v>1506</v>
      </c>
      <c r="B63" s="415"/>
      <c r="C63" s="324"/>
      <c r="D63" s="324"/>
      <c r="E63" s="324"/>
      <c r="F63" s="324"/>
      <c r="G63" s="354"/>
      <c r="H63" s="355"/>
      <c r="I63" s="354"/>
      <c r="J63" s="355"/>
      <c r="K63" s="354"/>
      <c r="L63" s="355"/>
      <c r="M63" s="354"/>
      <c r="N63" s="355"/>
      <c r="O63" s="404">
        <f t="shared" ref="O63:P69" si="3">G63+I63+K63+M63</f>
        <v>0</v>
      </c>
      <c r="P63" s="402">
        <f t="shared" si="3"/>
        <v>0</v>
      </c>
      <c r="Q63" s="324"/>
      <c r="R63" s="324"/>
      <c r="S63" s="324"/>
      <c r="T63" s="324"/>
      <c r="U63" s="324"/>
    </row>
    <row r="64" spans="1:21" ht="15.75" x14ac:dyDescent="0.25">
      <c r="A64" s="570"/>
      <c r="B64" s="415"/>
      <c r="C64" s="324"/>
      <c r="D64" s="324"/>
      <c r="E64" s="324"/>
      <c r="F64" s="324"/>
      <c r="G64" s="354"/>
      <c r="H64" s="355"/>
      <c r="I64" s="354"/>
      <c r="J64" s="355"/>
      <c r="K64" s="354"/>
      <c r="L64" s="355"/>
      <c r="M64" s="354"/>
      <c r="N64" s="355"/>
      <c r="O64" s="404"/>
      <c r="P64" s="402"/>
      <c r="Q64" s="324"/>
      <c r="R64" s="324"/>
      <c r="S64" s="324"/>
      <c r="T64" s="324"/>
      <c r="U64" s="324"/>
    </row>
    <row r="65" spans="1:21" ht="15.75" x14ac:dyDescent="0.25">
      <c r="A65" s="570"/>
      <c r="B65" s="415"/>
      <c r="C65" s="324"/>
      <c r="D65" s="324"/>
      <c r="E65" s="324"/>
      <c r="F65" s="324"/>
      <c r="G65" s="354"/>
      <c r="H65" s="355"/>
      <c r="I65" s="354"/>
      <c r="J65" s="355"/>
      <c r="K65" s="354"/>
      <c r="L65" s="355"/>
      <c r="M65" s="354"/>
      <c r="N65" s="355"/>
      <c r="O65" s="404"/>
      <c r="P65" s="402"/>
      <c r="Q65" s="324"/>
      <c r="R65" s="324"/>
      <c r="S65" s="324"/>
      <c r="T65" s="324"/>
      <c r="U65" s="324"/>
    </row>
    <row r="66" spans="1:21" ht="15.75" x14ac:dyDescent="0.25">
      <c r="A66" s="570"/>
      <c r="B66" s="415"/>
      <c r="C66" s="324"/>
      <c r="D66" s="324"/>
      <c r="E66" s="324"/>
      <c r="F66" s="324"/>
      <c r="G66" s="354"/>
      <c r="H66" s="355"/>
      <c r="I66" s="354"/>
      <c r="J66" s="355"/>
      <c r="K66" s="354"/>
      <c r="L66" s="355"/>
      <c r="M66" s="354"/>
      <c r="N66" s="355"/>
      <c r="O66" s="404"/>
      <c r="P66" s="402"/>
      <c r="Q66" s="324"/>
      <c r="R66" s="324"/>
      <c r="S66" s="324"/>
      <c r="T66" s="324"/>
      <c r="U66" s="324"/>
    </row>
    <row r="67" spans="1:21" ht="15.75" x14ac:dyDescent="0.25">
      <c r="A67" s="570"/>
      <c r="B67" s="415"/>
      <c r="C67" s="324"/>
      <c r="D67" s="324"/>
      <c r="E67" s="324"/>
      <c r="F67" s="324"/>
      <c r="G67" s="354"/>
      <c r="H67" s="355"/>
      <c r="I67" s="354"/>
      <c r="J67" s="355"/>
      <c r="K67" s="354"/>
      <c r="L67" s="355"/>
      <c r="M67" s="354"/>
      <c r="N67" s="355"/>
      <c r="O67" s="404"/>
      <c r="P67" s="402"/>
      <c r="Q67" s="324"/>
      <c r="R67" s="324"/>
      <c r="S67" s="324"/>
      <c r="T67" s="324"/>
      <c r="U67" s="324"/>
    </row>
    <row r="68" spans="1:21" ht="15.75" x14ac:dyDescent="0.25">
      <c r="A68" s="570"/>
      <c r="B68" s="415"/>
      <c r="C68" s="324"/>
      <c r="D68" s="324"/>
      <c r="E68" s="324"/>
      <c r="F68" s="324"/>
      <c r="G68" s="354"/>
      <c r="H68" s="355"/>
      <c r="I68" s="354"/>
      <c r="J68" s="355"/>
      <c r="K68" s="354"/>
      <c r="L68" s="355"/>
      <c r="M68" s="354"/>
      <c r="N68" s="355"/>
      <c r="O68" s="404">
        <f t="shared" si="3"/>
        <v>0</v>
      </c>
      <c r="P68" s="402">
        <f t="shared" si="3"/>
        <v>0</v>
      </c>
      <c r="Q68" s="324"/>
      <c r="R68" s="324"/>
      <c r="S68" s="324"/>
      <c r="T68" s="324"/>
      <c r="U68" s="324"/>
    </row>
    <row r="69" spans="1:21" ht="15.75" x14ac:dyDescent="0.25">
      <c r="A69" s="571"/>
      <c r="B69" s="415"/>
      <c r="C69" s="324"/>
      <c r="D69" s="324"/>
      <c r="E69" s="324"/>
      <c r="F69" s="324"/>
      <c r="G69" s="324"/>
      <c r="H69" s="355"/>
      <c r="I69" s="324"/>
      <c r="J69" s="355"/>
      <c r="K69" s="324"/>
      <c r="L69" s="355"/>
      <c r="M69" s="324"/>
      <c r="N69" s="355"/>
      <c r="O69" s="404">
        <f t="shared" si="3"/>
        <v>0</v>
      </c>
      <c r="P69" s="402">
        <f t="shared" si="3"/>
        <v>0</v>
      </c>
      <c r="Q69" s="324"/>
      <c r="R69" s="71"/>
      <c r="S69" s="324"/>
      <c r="T69" s="324"/>
      <c r="U69" s="324"/>
    </row>
    <row r="70" spans="1:21" ht="15.75" x14ac:dyDescent="0.25">
      <c r="A70" s="294"/>
      <c r="B70" s="295"/>
      <c r="C70" s="295"/>
      <c r="D70" s="294" t="s">
        <v>1491</v>
      </c>
      <c r="E70" s="295"/>
      <c r="F70" s="296"/>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1"/>
  <sheetViews>
    <sheetView zoomScale="80" zoomScaleNormal="80" workbookViewId="0">
      <pane ySplit="9" topLeftCell="A51" activePane="bottomLeft" state="frozen"/>
      <selection activeCell="K7" sqref="K7"/>
      <selection pane="bottomLeft" activeCell="A71" sqref="A71"/>
    </sheetView>
  </sheetViews>
  <sheetFormatPr baseColWidth="10" defaultRowHeight="15" x14ac:dyDescent="0.25"/>
  <cols>
    <col min="1" max="1" width="35.7109375" style="465" customWidth="1"/>
    <col min="2" max="2" width="35.85546875" style="465" customWidth="1"/>
    <col min="3" max="6" width="27.42578125" style="465" customWidth="1"/>
    <col min="7" max="7" width="15.28515625" style="465" customWidth="1"/>
    <col min="8" max="8" width="11.42578125" style="234"/>
    <col min="9" max="9" width="15.28515625" style="465" customWidth="1"/>
    <col min="10" max="10" width="18.85546875" style="234" customWidth="1"/>
    <col min="11" max="11" width="11.42578125" style="465"/>
    <col min="12" max="12" width="11.42578125" style="234"/>
    <col min="13" max="13" width="11.42578125" style="465"/>
    <col min="14" max="14" width="11.42578125" style="234"/>
    <col min="15" max="15" width="15.28515625" style="465" customWidth="1"/>
    <col min="16" max="16" width="18.28515625" style="234" customWidth="1"/>
    <col min="17" max="17" width="14.140625" style="465" hidden="1" customWidth="1"/>
    <col min="18" max="20" width="14.140625" style="465" customWidth="1"/>
    <col min="21" max="21" width="17" style="465" customWidth="1"/>
    <col min="22" max="16384" width="11.42578125" style="465"/>
  </cols>
  <sheetData>
    <row r="1" spans="1:42" ht="21" x14ac:dyDescent="0.25">
      <c r="A1" s="410"/>
      <c r="B1" s="410"/>
      <c r="C1" s="410"/>
      <c r="D1" s="410"/>
      <c r="E1" s="661" t="s">
        <v>1529</v>
      </c>
      <c r="F1" s="661"/>
      <c r="G1" s="661"/>
      <c r="H1" s="661"/>
      <c r="I1" s="661"/>
      <c r="J1" s="661"/>
      <c r="K1" s="661"/>
      <c r="L1" s="661"/>
      <c r="M1" s="411"/>
      <c r="N1" s="411"/>
      <c r="O1" s="411"/>
      <c r="P1" s="411"/>
      <c r="Q1" s="411"/>
      <c r="R1" s="411"/>
      <c r="S1" s="411"/>
      <c r="T1" s="411"/>
      <c r="U1" s="411"/>
      <c r="V1" s="411"/>
      <c r="W1" s="411"/>
      <c r="X1" s="411"/>
      <c r="Y1" s="411"/>
      <c r="Z1" s="411"/>
      <c r="AA1" s="411"/>
      <c r="AB1" s="410"/>
      <c r="AC1" s="410"/>
      <c r="AD1" s="410"/>
      <c r="AE1" s="410"/>
      <c r="AF1" s="410"/>
      <c r="AG1" s="410"/>
      <c r="AH1" s="410"/>
      <c r="AI1" s="410"/>
      <c r="AJ1" s="410"/>
      <c r="AK1" s="410"/>
      <c r="AL1" s="410"/>
      <c r="AM1" s="410"/>
      <c r="AN1" s="410"/>
      <c r="AO1" s="410"/>
      <c r="AP1" s="410"/>
    </row>
    <row r="2" spans="1:42" ht="18.75" x14ac:dyDescent="0.25">
      <c r="A2" s="409" t="s">
        <v>1356</v>
      </c>
      <c r="B2" s="410"/>
      <c r="C2" s="410"/>
      <c r="D2" s="410"/>
      <c r="E2" s="410"/>
      <c r="F2" s="410"/>
      <c r="G2" s="411"/>
      <c r="H2" s="412"/>
      <c r="I2" s="411"/>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1525</v>
      </c>
      <c r="B3" s="410"/>
      <c r="C3" s="410"/>
      <c r="D3" s="410"/>
      <c r="E3" s="410"/>
      <c r="F3" s="410"/>
      <c r="G3" s="411"/>
      <c r="H3" s="412"/>
      <c r="I3" s="411"/>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1526</v>
      </c>
      <c r="G4" s="411"/>
      <c r="H4" s="412"/>
      <c r="I4" s="411"/>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1527</v>
      </c>
      <c r="G5" s="411"/>
      <c r="H5" s="412"/>
      <c r="I5" s="411"/>
      <c r="J5" s="411"/>
      <c r="K5" s="411"/>
      <c r="L5" s="411"/>
      <c r="M5" s="411"/>
      <c r="N5" s="411"/>
      <c r="O5" s="411"/>
      <c r="P5" s="411"/>
      <c r="Q5" s="411"/>
      <c r="R5" s="411"/>
      <c r="S5" s="411"/>
      <c r="T5" s="411"/>
      <c r="U5" s="411"/>
      <c r="V5" s="411"/>
      <c r="W5" s="411"/>
      <c r="X5" s="411"/>
      <c r="Y5" s="411"/>
      <c r="Z5" s="411"/>
      <c r="AA5" s="411"/>
    </row>
    <row r="6" spans="1:42" s="410" customFormat="1" x14ac:dyDescent="0.25">
      <c r="A6" s="414" t="s">
        <v>1528</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66" t="s">
        <v>97</v>
      </c>
      <c r="B7" s="568" t="s">
        <v>111</v>
      </c>
      <c r="C7" s="578" t="s">
        <v>86</v>
      </c>
      <c r="D7" s="578" t="s">
        <v>87</v>
      </c>
      <c r="E7" s="578" t="s">
        <v>392</v>
      </c>
      <c r="F7" s="578" t="s">
        <v>88</v>
      </c>
      <c r="G7" s="581" t="s">
        <v>100</v>
      </c>
      <c r="H7" s="583"/>
      <c r="I7" s="583"/>
      <c r="J7" s="583"/>
      <c r="K7" s="583"/>
      <c r="L7" s="583"/>
      <c r="M7" s="583"/>
      <c r="N7" s="582"/>
      <c r="O7" s="587" t="s">
        <v>101</v>
      </c>
      <c r="P7" s="588"/>
      <c r="Q7" s="568" t="s">
        <v>102</v>
      </c>
      <c r="R7" s="568" t="s">
        <v>103</v>
      </c>
      <c r="S7" s="568" t="s">
        <v>110</v>
      </c>
      <c r="T7" s="568" t="s">
        <v>109</v>
      </c>
      <c r="U7" s="584" t="s">
        <v>89</v>
      </c>
    </row>
    <row r="8" spans="1:42" ht="15" customHeight="1" x14ac:dyDescent="0.25">
      <c r="A8" s="566"/>
      <c r="B8" s="566"/>
      <c r="C8" s="579"/>
      <c r="D8" s="579"/>
      <c r="E8" s="579"/>
      <c r="F8" s="579"/>
      <c r="G8" s="581" t="s">
        <v>104</v>
      </c>
      <c r="H8" s="582"/>
      <c r="I8" s="581" t="s">
        <v>105</v>
      </c>
      <c r="J8" s="582"/>
      <c r="K8" s="581" t="s">
        <v>106</v>
      </c>
      <c r="L8" s="582"/>
      <c r="M8" s="581" t="s">
        <v>107</v>
      </c>
      <c r="N8" s="582"/>
      <c r="O8" s="589"/>
      <c r="P8" s="590"/>
      <c r="Q8" s="566"/>
      <c r="R8" s="566"/>
      <c r="S8" s="566"/>
      <c r="T8" s="566"/>
      <c r="U8" s="585"/>
    </row>
    <row r="9" spans="1:42" ht="25.5" x14ac:dyDescent="0.25">
      <c r="A9" s="567"/>
      <c r="B9" s="567"/>
      <c r="C9" s="580"/>
      <c r="D9" s="580"/>
      <c r="E9" s="580"/>
      <c r="F9" s="580"/>
      <c r="G9" s="441" t="s">
        <v>108</v>
      </c>
      <c r="H9" s="441" t="s">
        <v>12</v>
      </c>
      <c r="I9" s="441" t="s">
        <v>108</v>
      </c>
      <c r="J9" s="441" t="s">
        <v>12</v>
      </c>
      <c r="K9" s="441" t="s">
        <v>108</v>
      </c>
      <c r="L9" s="441" t="s">
        <v>12</v>
      </c>
      <c r="M9" s="441" t="s">
        <v>108</v>
      </c>
      <c r="N9" s="441" t="s">
        <v>12</v>
      </c>
      <c r="O9" s="441" t="s">
        <v>108</v>
      </c>
      <c r="P9" s="441" t="s">
        <v>12</v>
      </c>
      <c r="Q9" s="567"/>
      <c r="R9" s="567"/>
      <c r="S9" s="567"/>
      <c r="T9" s="567"/>
      <c r="U9" s="586"/>
    </row>
    <row r="10" spans="1:42" ht="15.75" x14ac:dyDescent="0.25">
      <c r="A10" s="442"/>
      <c r="B10" s="443"/>
      <c r="C10" s="444"/>
      <c r="D10" s="444"/>
      <c r="E10" s="445"/>
      <c r="F10" s="444"/>
      <c r="G10" s="446"/>
      <c r="H10" s="446"/>
      <c r="I10" s="446"/>
      <c r="J10" s="446"/>
      <c r="K10" s="446"/>
      <c r="L10" s="446"/>
      <c r="M10" s="446"/>
      <c r="N10" s="446"/>
      <c r="O10" s="446"/>
      <c r="P10" s="446"/>
      <c r="Q10" s="447"/>
      <c r="R10" s="447"/>
      <c r="S10" s="447"/>
      <c r="T10" s="447"/>
      <c r="U10" s="448"/>
    </row>
    <row r="11" spans="1:42" ht="15.75" x14ac:dyDescent="0.25">
      <c r="A11" s="569" t="s">
        <v>1525</v>
      </c>
      <c r="B11" s="569" t="s">
        <v>1521</v>
      </c>
      <c r="C11" s="490"/>
      <c r="D11" s="490"/>
      <c r="E11" s="490"/>
      <c r="F11" s="360"/>
      <c r="G11" s="491"/>
      <c r="H11" s="492"/>
      <c r="I11" s="491"/>
      <c r="J11" s="492"/>
      <c r="K11" s="491"/>
      <c r="L11" s="492"/>
      <c r="M11" s="491"/>
      <c r="N11" s="492"/>
      <c r="O11" s="404">
        <f t="shared" ref="O11:P15" si="0">G11+I11+K11+M11</f>
        <v>0</v>
      </c>
      <c r="P11" s="402">
        <f t="shared" si="0"/>
        <v>0</v>
      </c>
      <c r="Q11" s="360"/>
      <c r="R11" s="360"/>
      <c r="S11" s="360"/>
      <c r="T11" s="360"/>
      <c r="U11" s="360"/>
    </row>
    <row r="12" spans="1:42" ht="15.75" x14ac:dyDescent="0.25">
      <c r="A12" s="570"/>
      <c r="B12" s="570"/>
      <c r="C12" s="490"/>
      <c r="D12" s="490"/>
      <c r="E12" s="490"/>
      <c r="F12" s="360"/>
      <c r="G12" s="491"/>
      <c r="H12" s="492"/>
      <c r="I12" s="491"/>
      <c r="J12" s="492"/>
      <c r="K12" s="491"/>
      <c r="L12" s="492"/>
      <c r="M12" s="491"/>
      <c r="N12" s="492"/>
      <c r="O12" s="404">
        <f t="shared" si="0"/>
        <v>0</v>
      </c>
      <c r="P12" s="402">
        <f t="shared" si="0"/>
        <v>0</v>
      </c>
      <c r="Q12" s="360"/>
      <c r="R12" s="360"/>
      <c r="S12" s="360"/>
      <c r="T12" s="360"/>
      <c r="U12" s="360"/>
    </row>
    <row r="13" spans="1:42" ht="15.75" x14ac:dyDescent="0.25">
      <c r="A13" s="570"/>
      <c r="B13" s="570"/>
      <c r="C13" s="490"/>
      <c r="D13" s="490"/>
      <c r="E13" s="490"/>
      <c r="F13" s="360"/>
      <c r="G13" s="491"/>
      <c r="H13" s="492"/>
      <c r="I13" s="491"/>
      <c r="J13" s="492"/>
      <c r="K13" s="491"/>
      <c r="L13" s="492"/>
      <c r="M13" s="491"/>
      <c r="N13" s="492"/>
      <c r="O13" s="404">
        <f t="shared" si="0"/>
        <v>0</v>
      </c>
      <c r="P13" s="402">
        <f t="shared" si="0"/>
        <v>0</v>
      </c>
      <c r="Q13" s="360"/>
      <c r="R13" s="360"/>
      <c r="S13" s="360"/>
      <c r="T13" s="360"/>
      <c r="U13" s="360"/>
    </row>
    <row r="14" spans="1:42" ht="15.75" x14ac:dyDescent="0.25">
      <c r="A14" s="570"/>
      <c r="B14" s="570"/>
      <c r="C14" s="490"/>
      <c r="D14" s="490"/>
      <c r="E14" s="490"/>
      <c r="F14" s="360"/>
      <c r="G14" s="491"/>
      <c r="H14" s="492"/>
      <c r="I14" s="491"/>
      <c r="J14" s="492"/>
      <c r="K14" s="491"/>
      <c r="L14" s="492"/>
      <c r="M14" s="491"/>
      <c r="N14" s="492"/>
      <c r="O14" s="404">
        <f t="shared" si="0"/>
        <v>0</v>
      </c>
      <c r="P14" s="402">
        <f t="shared" si="0"/>
        <v>0</v>
      </c>
      <c r="Q14" s="360"/>
      <c r="R14" s="360"/>
      <c r="S14" s="360"/>
      <c r="T14" s="360"/>
      <c r="U14" s="360"/>
    </row>
    <row r="15" spans="1:42" ht="15.75" x14ac:dyDescent="0.25">
      <c r="A15" s="570"/>
      <c r="B15" s="569" t="s">
        <v>1522</v>
      </c>
      <c r="C15" s="490"/>
      <c r="D15" s="490"/>
      <c r="E15" s="490"/>
      <c r="F15" s="360"/>
      <c r="G15" s="491"/>
      <c r="H15" s="492"/>
      <c r="I15" s="491"/>
      <c r="J15" s="492"/>
      <c r="K15" s="491"/>
      <c r="L15" s="492"/>
      <c r="M15" s="491"/>
      <c r="N15" s="492"/>
      <c r="O15" s="404">
        <f t="shared" si="0"/>
        <v>0</v>
      </c>
      <c r="P15" s="402">
        <f t="shared" si="0"/>
        <v>0</v>
      </c>
      <c r="Q15" s="360"/>
      <c r="R15" s="360"/>
      <c r="S15" s="360"/>
      <c r="T15" s="360"/>
      <c r="U15" s="360"/>
    </row>
    <row r="16" spans="1:42" ht="15.75" x14ac:dyDescent="0.25">
      <c r="A16" s="570"/>
      <c r="B16" s="570"/>
      <c r="C16" s="490"/>
      <c r="D16" s="490"/>
      <c r="E16" s="490"/>
      <c r="F16" s="360"/>
      <c r="G16" s="491"/>
      <c r="H16" s="492"/>
      <c r="I16" s="491"/>
      <c r="J16" s="492"/>
      <c r="K16" s="491"/>
      <c r="L16" s="492"/>
      <c r="M16" s="491"/>
      <c r="N16" s="492"/>
      <c r="O16" s="404">
        <f t="shared" ref="O16:O69" si="1">G16+I16+K16+M16</f>
        <v>0</v>
      </c>
      <c r="P16" s="402">
        <f t="shared" ref="P16:P69" si="2">H16+J16+L16+N16</f>
        <v>0</v>
      </c>
      <c r="Q16" s="360"/>
      <c r="R16" s="360"/>
      <c r="S16" s="360"/>
      <c r="T16" s="360"/>
      <c r="U16" s="360"/>
    </row>
    <row r="17" spans="1:21" ht="15.75" x14ac:dyDescent="0.25">
      <c r="A17" s="570"/>
      <c r="B17" s="570"/>
      <c r="C17" s="490"/>
      <c r="D17" s="490"/>
      <c r="E17" s="490"/>
      <c r="F17" s="360"/>
      <c r="G17" s="491"/>
      <c r="H17" s="492"/>
      <c r="I17" s="491"/>
      <c r="J17" s="492"/>
      <c r="K17" s="491"/>
      <c r="L17" s="492"/>
      <c r="M17" s="491"/>
      <c r="N17" s="492"/>
      <c r="O17" s="404">
        <f t="shared" si="1"/>
        <v>0</v>
      </c>
      <c r="P17" s="402">
        <f t="shared" si="2"/>
        <v>0</v>
      </c>
      <c r="Q17" s="360"/>
      <c r="R17" s="360"/>
      <c r="S17" s="360"/>
      <c r="T17" s="360"/>
      <c r="U17" s="360"/>
    </row>
    <row r="18" spans="1:21" ht="15.75" x14ac:dyDescent="0.25">
      <c r="A18" s="570"/>
      <c r="B18" s="571"/>
      <c r="C18" s="490"/>
      <c r="D18" s="490"/>
      <c r="E18" s="490"/>
      <c r="F18" s="360"/>
      <c r="G18" s="491"/>
      <c r="H18" s="492"/>
      <c r="I18" s="491"/>
      <c r="J18" s="492"/>
      <c r="K18" s="491"/>
      <c r="L18" s="492"/>
      <c r="M18" s="491"/>
      <c r="N18" s="492"/>
      <c r="O18" s="404">
        <f t="shared" si="1"/>
        <v>0</v>
      </c>
      <c r="P18" s="402">
        <f t="shared" si="2"/>
        <v>0</v>
      </c>
      <c r="Q18" s="360"/>
      <c r="R18" s="360"/>
      <c r="S18" s="360"/>
      <c r="T18" s="360"/>
      <c r="U18" s="360"/>
    </row>
    <row r="19" spans="1:21" ht="15.75" x14ac:dyDescent="0.25">
      <c r="A19" s="570"/>
      <c r="B19" s="569" t="s">
        <v>1523</v>
      </c>
      <c r="C19" s="490"/>
      <c r="D19" s="490"/>
      <c r="E19" s="490"/>
      <c r="F19" s="360"/>
      <c r="G19" s="491"/>
      <c r="H19" s="492"/>
      <c r="I19" s="491"/>
      <c r="J19" s="492"/>
      <c r="K19" s="491"/>
      <c r="L19" s="492"/>
      <c r="M19" s="491"/>
      <c r="N19" s="492"/>
      <c r="O19" s="404">
        <f t="shared" si="1"/>
        <v>0</v>
      </c>
      <c r="P19" s="402">
        <f t="shared" si="2"/>
        <v>0</v>
      </c>
      <c r="Q19" s="360"/>
      <c r="R19" s="360"/>
      <c r="S19" s="360"/>
      <c r="T19" s="360"/>
      <c r="U19" s="360"/>
    </row>
    <row r="20" spans="1:21" ht="15.75" x14ac:dyDescent="0.25">
      <c r="A20" s="570"/>
      <c r="B20" s="570"/>
      <c r="C20" s="490"/>
      <c r="D20" s="490"/>
      <c r="E20" s="490"/>
      <c r="F20" s="360"/>
      <c r="G20" s="491"/>
      <c r="H20" s="492"/>
      <c r="I20" s="491"/>
      <c r="J20" s="492"/>
      <c r="K20" s="491"/>
      <c r="L20" s="492"/>
      <c r="M20" s="491"/>
      <c r="N20" s="492"/>
      <c r="O20" s="404">
        <f t="shared" si="1"/>
        <v>0</v>
      </c>
      <c r="P20" s="402">
        <f t="shared" si="2"/>
        <v>0</v>
      </c>
      <c r="Q20" s="360"/>
      <c r="R20" s="360"/>
      <c r="S20" s="360"/>
      <c r="T20" s="360"/>
      <c r="U20" s="360"/>
    </row>
    <row r="21" spans="1:21" ht="15.75" x14ac:dyDescent="0.25">
      <c r="A21" s="570"/>
      <c r="B21" s="570"/>
      <c r="C21" s="490"/>
      <c r="D21" s="490"/>
      <c r="E21" s="490"/>
      <c r="F21" s="360"/>
      <c r="G21" s="491"/>
      <c r="H21" s="492"/>
      <c r="I21" s="491"/>
      <c r="J21" s="492"/>
      <c r="K21" s="491"/>
      <c r="L21" s="492"/>
      <c r="M21" s="491"/>
      <c r="N21" s="492"/>
      <c r="O21" s="404">
        <f t="shared" si="1"/>
        <v>0</v>
      </c>
      <c r="P21" s="402">
        <f t="shared" si="2"/>
        <v>0</v>
      </c>
      <c r="Q21" s="360"/>
      <c r="R21" s="360"/>
      <c r="S21" s="360"/>
      <c r="T21" s="360"/>
      <c r="U21" s="360"/>
    </row>
    <row r="22" spans="1:21" ht="15.75" x14ac:dyDescent="0.25">
      <c r="A22" s="570"/>
      <c r="B22" s="571"/>
      <c r="C22" s="490"/>
      <c r="D22" s="490"/>
      <c r="E22" s="490"/>
      <c r="F22" s="360"/>
      <c r="G22" s="491"/>
      <c r="H22" s="492"/>
      <c r="I22" s="491"/>
      <c r="J22" s="492"/>
      <c r="K22" s="491"/>
      <c r="L22" s="492"/>
      <c r="M22" s="491"/>
      <c r="N22" s="492"/>
      <c r="O22" s="404">
        <f t="shared" si="1"/>
        <v>0</v>
      </c>
      <c r="P22" s="402">
        <f t="shared" si="2"/>
        <v>0</v>
      </c>
      <c r="Q22" s="360"/>
      <c r="R22" s="360"/>
      <c r="S22" s="360"/>
      <c r="T22" s="360"/>
      <c r="U22" s="360"/>
    </row>
    <row r="23" spans="1:21" ht="15.75" x14ac:dyDescent="0.25">
      <c r="A23" s="570"/>
      <c r="B23" s="658" t="s">
        <v>1524</v>
      </c>
      <c r="C23" s="490"/>
      <c r="D23" s="490"/>
      <c r="E23" s="490"/>
      <c r="F23" s="360"/>
      <c r="G23" s="491"/>
      <c r="H23" s="492"/>
      <c r="I23" s="491"/>
      <c r="J23" s="492"/>
      <c r="K23" s="491"/>
      <c r="L23" s="492"/>
      <c r="M23" s="491"/>
      <c r="N23" s="492"/>
      <c r="O23" s="404">
        <f t="shared" si="1"/>
        <v>0</v>
      </c>
      <c r="P23" s="402">
        <f t="shared" si="2"/>
        <v>0</v>
      </c>
      <c r="Q23" s="360"/>
      <c r="R23" s="360"/>
      <c r="S23" s="360"/>
      <c r="T23" s="360"/>
      <c r="U23" s="360"/>
    </row>
    <row r="24" spans="1:21" ht="15.75" x14ac:dyDescent="0.25">
      <c r="A24" s="570"/>
      <c r="B24" s="658"/>
      <c r="C24" s="490"/>
      <c r="D24" s="490"/>
      <c r="E24" s="490"/>
      <c r="F24" s="360"/>
      <c r="G24" s="491"/>
      <c r="H24" s="492"/>
      <c r="I24" s="491"/>
      <c r="J24" s="492"/>
      <c r="K24" s="491"/>
      <c r="L24" s="492"/>
      <c r="M24" s="491"/>
      <c r="N24" s="492"/>
      <c r="O24" s="404">
        <f t="shared" si="1"/>
        <v>0</v>
      </c>
      <c r="P24" s="402">
        <f t="shared" si="2"/>
        <v>0</v>
      </c>
      <c r="Q24" s="360"/>
      <c r="R24" s="360"/>
      <c r="S24" s="360"/>
      <c r="T24" s="360"/>
      <c r="U24" s="360"/>
    </row>
    <row r="25" spans="1:21" ht="15.75" x14ac:dyDescent="0.25">
      <c r="A25" s="570"/>
      <c r="B25" s="658"/>
      <c r="C25" s="490"/>
      <c r="D25" s="490"/>
      <c r="E25" s="490"/>
      <c r="F25" s="360"/>
      <c r="G25" s="491"/>
      <c r="H25" s="492"/>
      <c r="I25" s="491"/>
      <c r="J25" s="492"/>
      <c r="K25" s="491"/>
      <c r="L25" s="492"/>
      <c r="M25" s="491"/>
      <c r="N25" s="492"/>
      <c r="O25" s="404">
        <f t="shared" si="1"/>
        <v>0</v>
      </c>
      <c r="P25" s="402">
        <f t="shared" si="2"/>
        <v>0</v>
      </c>
      <c r="Q25" s="360"/>
      <c r="R25" s="360"/>
      <c r="S25" s="360"/>
      <c r="T25" s="360"/>
      <c r="U25" s="360"/>
    </row>
    <row r="26" spans="1:21" ht="15.75" x14ac:dyDescent="0.25">
      <c r="A26" s="570"/>
      <c r="B26" s="658"/>
      <c r="C26" s="490"/>
      <c r="D26" s="490"/>
      <c r="E26" s="490"/>
      <c r="F26" s="360"/>
      <c r="G26" s="491"/>
      <c r="H26" s="492"/>
      <c r="I26" s="491"/>
      <c r="J26" s="492"/>
      <c r="K26" s="491"/>
      <c r="L26" s="492"/>
      <c r="M26" s="491"/>
      <c r="N26" s="492"/>
      <c r="O26" s="404">
        <f t="shared" si="1"/>
        <v>0</v>
      </c>
      <c r="P26" s="402">
        <f t="shared" si="2"/>
        <v>0</v>
      </c>
      <c r="Q26" s="360"/>
      <c r="R26" s="360"/>
      <c r="S26" s="360"/>
      <c r="T26" s="360"/>
      <c r="U26" s="360"/>
    </row>
    <row r="27" spans="1:21" ht="15.75" x14ac:dyDescent="0.25">
      <c r="A27" s="570"/>
      <c r="B27" s="658" t="s">
        <v>1521</v>
      </c>
      <c r="C27" s="490"/>
      <c r="D27" s="490"/>
      <c r="E27" s="490"/>
      <c r="F27" s="360"/>
      <c r="G27" s="491"/>
      <c r="H27" s="492"/>
      <c r="I27" s="491"/>
      <c r="J27" s="492"/>
      <c r="K27" s="491"/>
      <c r="L27" s="492"/>
      <c r="M27" s="491"/>
      <c r="N27" s="492"/>
      <c r="O27" s="404">
        <f t="shared" si="1"/>
        <v>0</v>
      </c>
      <c r="P27" s="402">
        <f t="shared" si="2"/>
        <v>0</v>
      </c>
      <c r="Q27" s="360"/>
      <c r="R27" s="360"/>
      <c r="S27" s="360"/>
      <c r="T27" s="360"/>
      <c r="U27" s="360"/>
    </row>
    <row r="28" spans="1:21" ht="15.75" x14ac:dyDescent="0.25">
      <c r="A28" s="570"/>
      <c r="B28" s="658"/>
      <c r="C28" s="490"/>
      <c r="D28" s="490"/>
      <c r="E28" s="490"/>
      <c r="F28" s="360"/>
      <c r="G28" s="491"/>
      <c r="H28" s="492"/>
      <c r="I28" s="491"/>
      <c r="J28" s="492"/>
      <c r="K28" s="491"/>
      <c r="L28" s="492"/>
      <c r="M28" s="491"/>
      <c r="N28" s="492"/>
      <c r="O28" s="404">
        <f t="shared" si="1"/>
        <v>0</v>
      </c>
      <c r="P28" s="402">
        <f t="shared" si="2"/>
        <v>0</v>
      </c>
      <c r="Q28" s="360"/>
      <c r="R28" s="360"/>
      <c r="S28" s="360"/>
      <c r="T28" s="360"/>
      <c r="U28" s="360"/>
    </row>
    <row r="29" spans="1:21" ht="15.75" x14ac:dyDescent="0.25">
      <c r="A29" s="570"/>
      <c r="B29" s="658"/>
      <c r="C29" s="490"/>
      <c r="D29" s="490"/>
      <c r="E29" s="490"/>
      <c r="F29" s="360"/>
      <c r="G29" s="491"/>
      <c r="H29" s="492"/>
      <c r="I29" s="491"/>
      <c r="J29" s="492"/>
      <c r="K29" s="491"/>
      <c r="L29" s="492"/>
      <c r="M29" s="491"/>
      <c r="N29" s="492"/>
      <c r="O29" s="404">
        <f t="shared" si="1"/>
        <v>0</v>
      </c>
      <c r="P29" s="402">
        <f t="shared" si="2"/>
        <v>0</v>
      </c>
      <c r="Q29" s="360"/>
      <c r="R29" s="360"/>
      <c r="S29" s="360"/>
      <c r="T29" s="360"/>
      <c r="U29" s="360"/>
    </row>
    <row r="30" spans="1:21" ht="15.75" x14ac:dyDescent="0.25">
      <c r="A30" s="570"/>
      <c r="B30" s="658"/>
      <c r="C30" s="490"/>
      <c r="D30" s="490"/>
      <c r="E30" s="490"/>
      <c r="F30" s="360"/>
      <c r="G30" s="491"/>
      <c r="H30" s="492"/>
      <c r="I30" s="491"/>
      <c r="J30" s="492"/>
      <c r="K30" s="491"/>
      <c r="L30" s="492"/>
      <c r="M30" s="491"/>
      <c r="N30" s="492"/>
      <c r="O30" s="404">
        <f t="shared" si="1"/>
        <v>0</v>
      </c>
      <c r="P30" s="402">
        <f t="shared" si="2"/>
        <v>0</v>
      </c>
      <c r="Q30" s="360"/>
      <c r="R30" s="360"/>
      <c r="S30" s="360"/>
      <c r="T30" s="360"/>
      <c r="U30" s="360"/>
    </row>
    <row r="31" spans="1:21" ht="15.75" x14ac:dyDescent="0.25">
      <c r="A31" s="570"/>
      <c r="B31" s="658" t="s">
        <v>1524</v>
      </c>
      <c r="C31" s="490"/>
      <c r="D31" s="490"/>
      <c r="E31" s="490"/>
      <c r="F31" s="360"/>
      <c r="G31" s="491"/>
      <c r="H31" s="492"/>
      <c r="I31" s="491"/>
      <c r="J31" s="492"/>
      <c r="K31" s="491"/>
      <c r="L31" s="492"/>
      <c r="M31" s="491"/>
      <c r="N31" s="492"/>
      <c r="O31" s="404">
        <f t="shared" si="1"/>
        <v>0</v>
      </c>
      <c r="P31" s="402">
        <f t="shared" si="2"/>
        <v>0</v>
      </c>
      <c r="Q31" s="360"/>
      <c r="R31" s="360"/>
      <c r="S31" s="360"/>
      <c r="T31" s="360"/>
      <c r="U31" s="360"/>
    </row>
    <row r="32" spans="1:21" ht="15.75" x14ac:dyDescent="0.25">
      <c r="A32" s="570"/>
      <c r="B32" s="658"/>
      <c r="C32" s="490"/>
      <c r="D32" s="490"/>
      <c r="E32" s="490"/>
      <c r="F32" s="360"/>
      <c r="G32" s="491"/>
      <c r="H32" s="492"/>
      <c r="I32" s="491"/>
      <c r="J32" s="492"/>
      <c r="K32" s="491"/>
      <c r="L32" s="492"/>
      <c r="M32" s="491"/>
      <c r="N32" s="492"/>
      <c r="O32" s="404">
        <f t="shared" si="1"/>
        <v>0</v>
      </c>
      <c r="P32" s="402">
        <f t="shared" si="2"/>
        <v>0</v>
      </c>
      <c r="Q32" s="360"/>
      <c r="R32" s="360"/>
      <c r="S32" s="360"/>
      <c r="T32" s="360"/>
      <c r="U32" s="360"/>
    </row>
    <row r="33" spans="1:21" ht="15.75" x14ac:dyDescent="0.25">
      <c r="A33" s="570"/>
      <c r="B33" s="658"/>
      <c r="C33" s="490"/>
      <c r="D33" s="490"/>
      <c r="E33" s="490"/>
      <c r="F33" s="360"/>
      <c r="G33" s="491"/>
      <c r="H33" s="492"/>
      <c r="I33" s="491"/>
      <c r="J33" s="492"/>
      <c r="K33" s="491"/>
      <c r="L33" s="492"/>
      <c r="M33" s="491"/>
      <c r="N33" s="492"/>
      <c r="O33" s="404">
        <f t="shared" si="1"/>
        <v>0</v>
      </c>
      <c r="P33" s="402">
        <f t="shared" si="2"/>
        <v>0</v>
      </c>
      <c r="Q33" s="360"/>
      <c r="R33" s="360"/>
      <c r="S33" s="360"/>
      <c r="T33" s="360"/>
      <c r="U33" s="360"/>
    </row>
    <row r="34" spans="1:21" ht="15.75" x14ac:dyDescent="0.25">
      <c r="A34" s="571"/>
      <c r="B34" s="658"/>
      <c r="C34" s="490"/>
      <c r="D34" s="490"/>
      <c r="E34" s="490"/>
      <c r="F34" s="360"/>
      <c r="G34" s="491"/>
      <c r="H34" s="492"/>
      <c r="I34" s="491"/>
      <c r="J34" s="492"/>
      <c r="K34" s="491"/>
      <c r="L34" s="492"/>
      <c r="M34" s="491"/>
      <c r="N34" s="492"/>
      <c r="O34" s="404">
        <f t="shared" si="1"/>
        <v>0</v>
      </c>
      <c r="P34" s="402">
        <f t="shared" si="2"/>
        <v>0</v>
      </c>
      <c r="Q34" s="360"/>
      <c r="R34" s="360"/>
      <c r="S34" s="360"/>
      <c r="T34" s="360"/>
      <c r="U34" s="360"/>
    </row>
    <row r="35" spans="1:21" ht="15.75" customHeight="1" x14ac:dyDescent="0.25">
      <c r="A35" s="658" t="s">
        <v>1526</v>
      </c>
      <c r="B35" s="569" t="s">
        <v>1521</v>
      </c>
      <c r="C35" s="490"/>
      <c r="D35" s="490"/>
      <c r="E35" s="490"/>
      <c r="F35" s="360"/>
      <c r="G35" s="491"/>
      <c r="H35" s="492"/>
      <c r="I35" s="491"/>
      <c r="J35" s="492"/>
      <c r="K35" s="491"/>
      <c r="L35" s="492"/>
      <c r="M35" s="491"/>
      <c r="N35" s="492"/>
      <c r="O35" s="404">
        <f t="shared" si="1"/>
        <v>0</v>
      </c>
      <c r="P35" s="402">
        <f t="shared" si="2"/>
        <v>0</v>
      </c>
      <c r="Q35" s="360"/>
      <c r="R35" s="360"/>
      <c r="S35" s="360"/>
      <c r="T35" s="360"/>
      <c r="U35" s="360"/>
    </row>
    <row r="36" spans="1:21" ht="15.75" x14ac:dyDescent="0.25">
      <c r="A36" s="658"/>
      <c r="B36" s="570"/>
      <c r="C36" s="490"/>
      <c r="D36" s="490"/>
      <c r="E36" s="490"/>
      <c r="F36" s="360"/>
      <c r="G36" s="491"/>
      <c r="H36" s="492"/>
      <c r="I36" s="491"/>
      <c r="J36" s="492"/>
      <c r="K36" s="491"/>
      <c r="L36" s="492"/>
      <c r="M36" s="491"/>
      <c r="N36" s="492"/>
      <c r="O36" s="404">
        <f t="shared" si="1"/>
        <v>0</v>
      </c>
      <c r="P36" s="402">
        <f t="shared" si="2"/>
        <v>0</v>
      </c>
      <c r="Q36" s="360"/>
      <c r="R36" s="360"/>
      <c r="S36" s="360"/>
      <c r="T36" s="360"/>
      <c r="U36" s="360"/>
    </row>
    <row r="37" spans="1:21" ht="15.75" x14ac:dyDescent="0.25">
      <c r="A37" s="658"/>
      <c r="B37" s="570"/>
      <c r="C37" s="490"/>
      <c r="D37" s="490"/>
      <c r="E37" s="490"/>
      <c r="F37" s="360"/>
      <c r="G37" s="491"/>
      <c r="H37" s="492"/>
      <c r="I37" s="491"/>
      <c r="J37" s="492"/>
      <c r="K37" s="491"/>
      <c r="L37" s="492"/>
      <c r="M37" s="491"/>
      <c r="N37" s="492"/>
      <c r="O37" s="404">
        <f t="shared" si="1"/>
        <v>0</v>
      </c>
      <c r="P37" s="402">
        <f t="shared" si="2"/>
        <v>0</v>
      </c>
      <c r="Q37" s="360"/>
      <c r="R37" s="360"/>
      <c r="S37" s="360"/>
      <c r="T37" s="360"/>
      <c r="U37" s="360"/>
    </row>
    <row r="38" spans="1:21" ht="15.75" x14ac:dyDescent="0.25">
      <c r="A38" s="658"/>
      <c r="B38" s="571"/>
      <c r="C38" s="490"/>
      <c r="D38" s="490"/>
      <c r="E38" s="490"/>
      <c r="F38" s="360"/>
      <c r="G38" s="491"/>
      <c r="H38" s="492"/>
      <c r="I38" s="491"/>
      <c r="J38" s="492"/>
      <c r="K38" s="491"/>
      <c r="L38" s="492"/>
      <c r="M38" s="491"/>
      <c r="N38" s="492"/>
      <c r="O38" s="404">
        <f t="shared" si="1"/>
        <v>0</v>
      </c>
      <c r="P38" s="402">
        <f t="shared" si="2"/>
        <v>0</v>
      </c>
      <c r="Q38" s="360"/>
      <c r="R38" s="360"/>
      <c r="S38" s="360"/>
      <c r="T38" s="360"/>
      <c r="U38" s="360"/>
    </row>
    <row r="39" spans="1:21" ht="15.75" x14ac:dyDescent="0.25">
      <c r="A39" s="658"/>
      <c r="B39" s="569" t="s">
        <v>1521</v>
      </c>
      <c r="C39" s="490"/>
      <c r="D39" s="490"/>
      <c r="E39" s="490"/>
      <c r="F39" s="360"/>
      <c r="G39" s="491"/>
      <c r="H39" s="492"/>
      <c r="I39" s="491"/>
      <c r="J39" s="492"/>
      <c r="K39" s="491"/>
      <c r="L39" s="492"/>
      <c r="M39" s="491"/>
      <c r="N39" s="492"/>
      <c r="O39" s="404">
        <f t="shared" si="1"/>
        <v>0</v>
      </c>
      <c r="P39" s="402">
        <f t="shared" si="2"/>
        <v>0</v>
      </c>
      <c r="Q39" s="360"/>
      <c r="R39" s="360"/>
      <c r="S39" s="360"/>
      <c r="T39" s="360"/>
      <c r="U39" s="360"/>
    </row>
    <row r="40" spans="1:21" ht="15.75" x14ac:dyDescent="0.25">
      <c r="A40" s="658"/>
      <c r="B40" s="570"/>
      <c r="C40" s="490"/>
      <c r="D40" s="490"/>
      <c r="E40" s="490"/>
      <c r="F40" s="360"/>
      <c r="G40" s="491"/>
      <c r="H40" s="492"/>
      <c r="I40" s="491"/>
      <c r="J40" s="492"/>
      <c r="K40" s="491"/>
      <c r="L40" s="492"/>
      <c r="M40" s="491"/>
      <c r="N40" s="492"/>
      <c r="O40" s="404">
        <f t="shared" si="1"/>
        <v>0</v>
      </c>
      <c r="P40" s="402">
        <f t="shared" si="2"/>
        <v>0</v>
      </c>
      <c r="Q40" s="360"/>
      <c r="R40" s="360"/>
      <c r="S40" s="360"/>
      <c r="T40" s="360"/>
      <c r="U40" s="360"/>
    </row>
    <row r="41" spans="1:21" ht="15.75" x14ac:dyDescent="0.25">
      <c r="A41" s="658"/>
      <c r="B41" s="570"/>
      <c r="C41" s="490"/>
      <c r="D41" s="490"/>
      <c r="E41" s="490"/>
      <c r="F41" s="360"/>
      <c r="G41" s="491"/>
      <c r="H41" s="492"/>
      <c r="I41" s="491"/>
      <c r="J41" s="492"/>
      <c r="K41" s="491"/>
      <c r="L41" s="492"/>
      <c r="M41" s="491"/>
      <c r="N41" s="492"/>
      <c r="O41" s="404">
        <f t="shared" si="1"/>
        <v>0</v>
      </c>
      <c r="P41" s="402">
        <f t="shared" si="2"/>
        <v>0</v>
      </c>
      <c r="Q41" s="360"/>
      <c r="R41" s="360"/>
      <c r="S41" s="360"/>
      <c r="T41" s="360"/>
      <c r="U41" s="360"/>
    </row>
    <row r="42" spans="1:21" ht="15.75" x14ac:dyDescent="0.25">
      <c r="A42" s="658"/>
      <c r="B42" s="571"/>
      <c r="C42" s="490"/>
      <c r="D42" s="490"/>
      <c r="E42" s="490"/>
      <c r="F42" s="360"/>
      <c r="G42" s="491"/>
      <c r="H42" s="492"/>
      <c r="I42" s="491"/>
      <c r="J42" s="492"/>
      <c r="K42" s="491"/>
      <c r="L42" s="492"/>
      <c r="M42" s="491"/>
      <c r="N42" s="492"/>
      <c r="O42" s="404">
        <f t="shared" si="1"/>
        <v>0</v>
      </c>
      <c r="P42" s="402">
        <f t="shared" si="2"/>
        <v>0</v>
      </c>
      <c r="Q42" s="360"/>
      <c r="R42" s="360"/>
      <c r="S42" s="360"/>
      <c r="T42" s="360"/>
      <c r="U42" s="360"/>
    </row>
    <row r="43" spans="1:21" ht="15.75" x14ac:dyDescent="0.25">
      <c r="A43" s="569" t="s">
        <v>1527</v>
      </c>
      <c r="B43" s="658" t="s">
        <v>1523</v>
      </c>
      <c r="C43" s="490"/>
      <c r="D43" s="490"/>
      <c r="E43" s="490"/>
      <c r="F43" s="360"/>
      <c r="G43" s="491"/>
      <c r="H43" s="492"/>
      <c r="I43" s="491"/>
      <c r="J43" s="492"/>
      <c r="K43" s="491"/>
      <c r="L43" s="492"/>
      <c r="M43" s="491"/>
      <c r="N43" s="492"/>
      <c r="O43" s="404">
        <f t="shared" si="1"/>
        <v>0</v>
      </c>
      <c r="P43" s="402">
        <f t="shared" si="2"/>
        <v>0</v>
      </c>
      <c r="Q43" s="360"/>
      <c r="R43" s="360"/>
      <c r="S43" s="360"/>
      <c r="T43" s="360"/>
      <c r="U43" s="360"/>
    </row>
    <row r="44" spans="1:21" ht="15.75" x14ac:dyDescent="0.25">
      <c r="A44" s="570"/>
      <c r="B44" s="658"/>
      <c r="C44" s="490"/>
      <c r="D44" s="490"/>
      <c r="E44" s="490"/>
      <c r="F44" s="360"/>
      <c r="G44" s="491"/>
      <c r="H44" s="492"/>
      <c r="I44" s="491"/>
      <c r="J44" s="492"/>
      <c r="K44" s="491"/>
      <c r="L44" s="492"/>
      <c r="M44" s="491"/>
      <c r="N44" s="492"/>
      <c r="O44" s="404">
        <f t="shared" si="1"/>
        <v>0</v>
      </c>
      <c r="P44" s="402">
        <f t="shared" si="2"/>
        <v>0</v>
      </c>
      <c r="Q44" s="360"/>
      <c r="R44" s="360"/>
      <c r="S44" s="360"/>
      <c r="T44" s="360"/>
      <c r="U44" s="360"/>
    </row>
    <row r="45" spans="1:21" ht="15.75" x14ac:dyDescent="0.25">
      <c r="A45" s="570"/>
      <c r="B45" s="658"/>
      <c r="C45" s="490"/>
      <c r="D45" s="490"/>
      <c r="E45" s="490"/>
      <c r="F45" s="360"/>
      <c r="G45" s="491"/>
      <c r="H45" s="492"/>
      <c r="I45" s="491"/>
      <c r="J45" s="492"/>
      <c r="K45" s="491"/>
      <c r="L45" s="492"/>
      <c r="M45" s="491"/>
      <c r="N45" s="492"/>
      <c r="O45" s="404">
        <f t="shared" si="1"/>
        <v>0</v>
      </c>
      <c r="P45" s="402">
        <f t="shared" si="2"/>
        <v>0</v>
      </c>
      <c r="Q45" s="360"/>
      <c r="R45" s="360"/>
      <c r="S45" s="360"/>
      <c r="T45" s="360"/>
      <c r="U45" s="360"/>
    </row>
    <row r="46" spans="1:21" ht="15.75" x14ac:dyDescent="0.25">
      <c r="A46" s="570"/>
      <c r="B46" s="658"/>
      <c r="C46" s="490"/>
      <c r="D46" s="490"/>
      <c r="E46" s="490"/>
      <c r="F46" s="360"/>
      <c r="G46" s="491"/>
      <c r="H46" s="492"/>
      <c r="I46" s="491"/>
      <c r="J46" s="492"/>
      <c r="K46" s="491"/>
      <c r="L46" s="492"/>
      <c r="M46" s="491"/>
      <c r="N46" s="492"/>
      <c r="O46" s="404">
        <f t="shared" si="1"/>
        <v>0</v>
      </c>
      <c r="P46" s="402">
        <f t="shared" si="2"/>
        <v>0</v>
      </c>
      <c r="Q46" s="360"/>
      <c r="R46" s="360"/>
      <c r="S46" s="360"/>
      <c r="T46" s="360"/>
      <c r="U46" s="360"/>
    </row>
    <row r="47" spans="1:21" ht="15.75" x14ac:dyDescent="0.25">
      <c r="A47" s="570"/>
      <c r="B47" s="658" t="s">
        <v>1523</v>
      </c>
      <c r="C47" s="490"/>
      <c r="D47" s="490"/>
      <c r="E47" s="490"/>
      <c r="F47" s="360"/>
      <c r="G47" s="491"/>
      <c r="H47" s="492"/>
      <c r="I47" s="491"/>
      <c r="J47" s="492"/>
      <c r="K47" s="491"/>
      <c r="L47" s="492"/>
      <c r="M47" s="491"/>
      <c r="N47" s="492"/>
      <c r="O47" s="404">
        <f t="shared" si="1"/>
        <v>0</v>
      </c>
      <c r="P47" s="402">
        <f t="shared" si="2"/>
        <v>0</v>
      </c>
      <c r="Q47" s="360"/>
      <c r="R47" s="360"/>
      <c r="S47" s="360"/>
      <c r="T47" s="360"/>
      <c r="U47" s="360"/>
    </row>
    <row r="48" spans="1:21" ht="15.75" x14ac:dyDescent="0.25">
      <c r="A48" s="570"/>
      <c r="B48" s="658"/>
      <c r="C48" s="490"/>
      <c r="D48" s="490"/>
      <c r="E48" s="490"/>
      <c r="F48" s="360"/>
      <c r="G48" s="491"/>
      <c r="H48" s="492"/>
      <c r="I48" s="491"/>
      <c r="J48" s="492"/>
      <c r="K48" s="491"/>
      <c r="L48" s="492"/>
      <c r="M48" s="491"/>
      <c r="N48" s="492"/>
      <c r="O48" s="404">
        <f t="shared" si="1"/>
        <v>0</v>
      </c>
      <c r="P48" s="402">
        <f t="shared" si="2"/>
        <v>0</v>
      </c>
      <c r="Q48" s="360"/>
      <c r="R48" s="360"/>
      <c r="S48" s="360"/>
      <c r="T48" s="360"/>
      <c r="U48" s="360"/>
    </row>
    <row r="49" spans="1:21" ht="15.75" x14ac:dyDescent="0.25">
      <c r="A49" s="570"/>
      <c r="B49" s="658"/>
      <c r="C49" s="490"/>
      <c r="D49" s="490"/>
      <c r="E49" s="490"/>
      <c r="F49" s="360"/>
      <c r="G49" s="491"/>
      <c r="H49" s="492"/>
      <c r="I49" s="491"/>
      <c r="J49" s="492"/>
      <c r="K49" s="491"/>
      <c r="L49" s="492"/>
      <c r="M49" s="491"/>
      <c r="N49" s="492"/>
      <c r="O49" s="404">
        <f t="shared" si="1"/>
        <v>0</v>
      </c>
      <c r="P49" s="402">
        <f t="shared" si="2"/>
        <v>0</v>
      </c>
      <c r="Q49" s="360"/>
      <c r="R49" s="360"/>
      <c r="S49" s="360"/>
      <c r="T49" s="360"/>
      <c r="U49" s="360"/>
    </row>
    <row r="50" spans="1:21" ht="15.75" x14ac:dyDescent="0.25">
      <c r="A50" s="570"/>
      <c r="B50" s="658"/>
      <c r="C50" s="490"/>
      <c r="D50" s="490"/>
      <c r="E50" s="490"/>
      <c r="F50" s="360"/>
      <c r="G50" s="491"/>
      <c r="H50" s="492"/>
      <c r="I50" s="491"/>
      <c r="J50" s="492"/>
      <c r="K50" s="491"/>
      <c r="L50" s="492"/>
      <c r="M50" s="491"/>
      <c r="N50" s="492"/>
      <c r="O50" s="404">
        <f t="shared" si="1"/>
        <v>0</v>
      </c>
      <c r="P50" s="402">
        <f t="shared" si="2"/>
        <v>0</v>
      </c>
      <c r="Q50" s="360"/>
      <c r="R50" s="360"/>
      <c r="S50" s="360"/>
      <c r="T50" s="360"/>
      <c r="U50" s="360"/>
    </row>
    <row r="51" spans="1:21" ht="15.75" x14ac:dyDescent="0.25">
      <c r="A51" s="570"/>
      <c r="B51" s="569" t="s">
        <v>1523</v>
      </c>
      <c r="C51" s="490"/>
      <c r="D51" s="490"/>
      <c r="E51" s="490"/>
      <c r="F51" s="360"/>
      <c r="G51" s="491"/>
      <c r="H51" s="492"/>
      <c r="I51" s="491"/>
      <c r="J51" s="492"/>
      <c r="K51" s="491"/>
      <c r="L51" s="492"/>
      <c r="M51" s="491"/>
      <c r="N51" s="492"/>
      <c r="O51" s="404">
        <f t="shared" si="1"/>
        <v>0</v>
      </c>
      <c r="P51" s="402">
        <f t="shared" si="2"/>
        <v>0</v>
      </c>
      <c r="Q51" s="360"/>
      <c r="R51" s="360"/>
      <c r="S51" s="360"/>
      <c r="T51" s="360"/>
      <c r="U51" s="360"/>
    </row>
    <row r="52" spans="1:21" ht="15.75" x14ac:dyDescent="0.25">
      <c r="A52" s="570"/>
      <c r="B52" s="570"/>
      <c r="C52" s="490"/>
      <c r="D52" s="490"/>
      <c r="E52" s="490"/>
      <c r="F52" s="360"/>
      <c r="G52" s="491"/>
      <c r="H52" s="492"/>
      <c r="I52" s="491"/>
      <c r="J52" s="492"/>
      <c r="K52" s="491"/>
      <c r="L52" s="492"/>
      <c r="M52" s="491"/>
      <c r="N52" s="492"/>
      <c r="O52" s="404">
        <f t="shared" si="1"/>
        <v>0</v>
      </c>
      <c r="P52" s="402">
        <f t="shared" si="2"/>
        <v>0</v>
      </c>
      <c r="Q52" s="360"/>
      <c r="R52" s="360"/>
      <c r="S52" s="360"/>
      <c r="T52" s="360"/>
      <c r="U52" s="360"/>
    </row>
    <row r="53" spans="1:21" ht="15.75" x14ac:dyDescent="0.25">
      <c r="A53" s="570"/>
      <c r="B53" s="570"/>
      <c r="C53" s="490"/>
      <c r="D53" s="490"/>
      <c r="E53" s="490"/>
      <c r="F53" s="360"/>
      <c r="G53" s="491"/>
      <c r="H53" s="492"/>
      <c r="I53" s="491"/>
      <c r="J53" s="492"/>
      <c r="K53" s="491"/>
      <c r="L53" s="492"/>
      <c r="M53" s="491"/>
      <c r="N53" s="492"/>
      <c r="O53" s="404">
        <f t="shared" si="1"/>
        <v>0</v>
      </c>
      <c r="P53" s="402">
        <f t="shared" si="2"/>
        <v>0</v>
      </c>
      <c r="Q53" s="360"/>
      <c r="R53" s="360"/>
      <c r="S53" s="360"/>
      <c r="T53" s="360"/>
      <c r="U53" s="360"/>
    </row>
    <row r="54" spans="1:21" ht="15.75" x14ac:dyDescent="0.25">
      <c r="A54" s="571"/>
      <c r="B54" s="571"/>
      <c r="C54" s="490"/>
      <c r="D54" s="490"/>
      <c r="E54" s="490"/>
      <c r="F54" s="360"/>
      <c r="G54" s="491"/>
      <c r="H54" s="492"/>
      <c r="I54" s="491"/>
      <c r="J54" s="492"/>
      <c r="K54" s="491"/>
      <c r="L54" s="492"/>
      <c r="M54" s="491"/>
      <c r="N54" s="492"/>
      <c r="O54" s="404">
        <f t="shared" si="1"/>
        <v>0</v>
      </c>
      <c r="P54" s="402">
        <f t="shared" si="2"/>
        <v>0</v>
      </c>
      <c r="Q54" s="360"/>
      <c r="R54" s="360"/>
      <c r="S54" s="360"/>
      <c r="T54" s="360"/>
      <c r="U54" s="360"/>
    </row>
    <row r="55" spans="1:21" ht="15.75" x14ac:dyDescent="0.25">
      <c r="A55" s="569" t="s">
        <v>1528</v>
      </c>
      <c r="B55" s="569" t="s">
        <v>1524</v>
      </c>
      <c r="C55" s="490"/>
      <c r="D55" s="490"/>
      <c r="E55" s="490"/>
      <c r="F55" s="360"/>
      <c r="G55" s="491"/>
      <c r="H55" s="492"/>
      <c r="I55" s="491"/>
      <c r="J55" s="492"/>
      <c r="K55" s="491"/>
      <c r="L55" s="492"/>
      <c r="M55" s="491"/>
      <c r="N55" s="492"/>
      <c r="O55" s="404">
        <f t="shared" si="1"/>
        <v>0</v>
      </c>
      <c r="P55" s="402">
        <f t="shared" si="2"/>
        <v>0</v>
      </c>
      <c r="Q55" s="360"/>
      <c r="R55" s="360"/>
      <c r="S55" s="360"/>
      <c r="T55" s="360"/>
      <c r="U55" s="360"/>
    </row>
    <row r="56" spans="1:21" ht="15.75" x14ac:dyDescent="0.25">
      <c r="A56" s="570"/>
      <c r="B56" s="570"/>
      <c r="C56" s="490"/>
      <c r="D56" s="490"/>
      <c r="E56" s="490"/>
      <c r="F56" s="360"/>
      <c r="G56" s="491"/>
      <c r="H56" s="492"/>
      <c r="I56" s="491"/>
      <c r="J56" s="492"/>
      <c r="K56" s="491"/>
      <c r="L56" s="492"/>
      <c r="M56" s="491"/>
      <c r="N56" s="492"/>
      <c r="O56" s="404">
        <f t="shared" si="1"/>
        <v>0</v>
      </c>
      <c r="P56" s="402">
        <f t="shared" si="2"/>
        <v>0</v>
      </c>
      <c r="Q56" s="360"/>
      <c r="R56" s="360"/>
      <c r="S56" s="360"/>
      <c r="T56" s="360"/>
      <c r="U56" s="360"/>
    </row>
    <row r="57" spans="1:21" ht="15.75" x14ac:dyDescent="0.25">
      <c r="A57" s="570"/>
      <c r="B57" s="570"/>
      <c r="C57" s="490"/>
      <c r="D57" s="490"/>
      <c r="E57" s="490"/>
      <c r="F57" s="360"/>
      <c r="G57" s="491"/>
      <c r="H57" s="492"/>
      <c r="I57" s="491"/>
      <c r="J57" s="492"/>
      <c r="K57" s="491"/>
      <c r="L57" s="492"/>
      <c r="M57" s="491"/>
      <c r="N57" s="492"/>
      <c r="O57" s="404">
        <f t="shared" si="1"/>
        <v>0</v>
      </c>
      <c r="P57" s="402">
        <f t="shared" si="2"/>
        <v>0</v>
      </c>
      <c r="Q57" s="360"/>
      <c r="R57" s="360"/>
      <c r="S57" s="360"/>
      <c r="T57" s="360"/>
      <c r="U57" s="360"/>
    </row>
    <row r="58" spans="1:21" ht="15.75" x14ac:dyDescent="0.25">
      <c r="A58" s="570"/>
      <c r="B58" s="571"/>
      <c r="C58" s="490"/>
      <c r="D58" s="490"/>
      <c r="E58" s="490"/>
      <c r="F58" s="360"/>
      <c r="G58" s="491"/>
      <c r="H58" s="492"/>
      <c r="I58" s="491"/>
      <c r="J58" s="492"/>
      <c r="K58" s="491"/>
      <c r="L58" s="492"/>
      <c r="M58" s="491"/>
      <c r="N58" s="492"/>
      <c r="O58" s="404">
        <f t="shared" si="1"/>
        <v>0</v>
      </c>
      <c r="P58" s="402">
        <f t="shared" si="2"/>
        <v>0</v>
      </c>
      <c r="Q58" s="360"/>
      <c r="R58" s="360"/>
      <c r="S58" s="360"/>
      <c r="T58" s="360"/>
      <c r="U58" s="360"/>
    </row>
    <row r="59" spans="1:21" ht="15.75" x14ac:dyDescent="0.25">
      <c r="A59" s="570"/>
      <c r="B59" s="569" t="s">
        <v>1522</v>
      </c>
      <c r="C59" s="490"/>
      <c r="D59" s="490"/>
      <c r="E59" s="490"/>
      <c r="F59" s="360"/>
      <c r="G59" s="491"/>
      <c r="H59" s="492"/>
      <c r="I59" s="491"/>
      <c r="J59" s="492"/>
      <c r="K59" s="491"/>
      <c r="L59" s="492"/>
      <c r="M59" s="491"/>
      <c r="N59" s="492"/>
      <c r="O59" s="404">
        <f t="shared" si="1"/>
        <v>0</v>
      </c>
      <c r="P59" s="402">
        <f t="shared" si="2"/>
        <v>0</v>
      </c>
      <c r="Q59" s="360"/>
      <c r="R59" s="360"/>
      <c r="S59" s="360"/>
      <c r="T59" s="360"/>
      <c r="U59" s="360"/>
    </row>
    <row r="60" spans="1:21" ht="15.75" x14ac:dyDescent="0.25">
      <c r="A60" s="570"/>
      <c r="B60" s="570"/>
      <c r="C60" s="490"/>
      <c r="D60" s="490"/>
      <c r="E60" s="490"/>
      <c r="F60" s="360"/>
      <c r="G60" s="491"/>
      <c r="H60" s="492"/>
      <c r="I60" s="491"/>
      <c r="J60" s="492"/>
      <c r="K60" s="491"/>
      <c r="L60" s="492"/>
      <c r="M60" s="491"/>
      <c r="N60" s="492"/>
      <c r="O60" s="404">
        <f t="shared" si="1"/>
        <v>0</v>
      </c>
      <c r="P60" s="402">
        <f t="shared" si="2"/>
        <v>0</v>
      </c>
      <c r="Q60" s="360"/>
      <c r="R60" s="360"/>
      <c r="S60" s="360"/>
      <c r="T60" s="360"/>
      <c r="U60" s="360"/>
    </row>
    <row r="61" spans="1:21" ht="15.75" x14ac:dyDescent="0.25">
      <c r="A61" s="570"/>
      <c r="B61" s="570"/>
      <c r="C61" s="490"/>
      <c r="D61" s="490"/>
      <c r="E61" s="490"/>
      <c r="F61" s="360"/>
      <c r="G61" s="491"/>
      <c r="H61" s="492"/>
      <c r="I61" s="491"/>
      <c r="J61" s="492"/>
      <c r="K61" s="491"/>
      <c r="L61" s="492"/>
      <c r="M61" s="491"/>
      <c r="N61" s="492"/>
      <c r="O61" s="404">
        <f t="shared" si="1"/>
        <v>0</v>
      </c>
      <c r="P61" s="402">
        <f t="shared" si="2"/>
        <v>0</v>
      </c>
      <c r="Q61" s="360"/>
      <c r="R61" s="360"/>
      <c r="S61" s="360"/>
      <c r="T61" s="360"/>
      <c r="U61" s="360"/>
    </row>
    <row r="62" spans="1:21" ht="15.75" x14ac:dyDescent="0.25">
      <c r="A62" s="570"/>
      <c r="B62" s="571"/>
      <c r="C62" s="490"/>
      <c r="D62" s="490"/>
      <c r="E62" s="490"/>
      <c r="F62" s="360"/>
      <c r="G62" s="491"/>
      <c r="H62" s="492"/>
      <c r="I62" s="491"/>
      <c r="J62" s="492"/>
      <c r="K62" s="491"/>
      <c r="L62" s="492"/>
      <c r="M62" s="491"/>
      <c r="N62" s="492"/>
      <c r="O62" s="404">
        <f t="shared" si="1"/>
        <v>0</v>
      </c>
      <c r="P62" s="402">
        <f t="shared" si="2"/>
        <v>0</v>
      </c>
      <c r="Q62" s="360"/>
      <c r="R62" s="360"/>
      <c r="S62" s="360"/>
      <c r="T62" s="360"/>
      <c r="U62" s="360"/>
    </row>
    <row r="63" spans="1:21" ht="15.75" x14ac:dyDescent="0.25">
      <c r="A63" s="570"/>
      <c r="B63" s="569" t="s">
        <v>1524</v>
      </c>
      <c r="C63" s="490"/>
      <c r="D63" s="490"/>
      <c r="E63" s="490"/>
      <c r="F63" s="360"/>
      <c r="G63" s="491"/>
      <c r="H63" s="492"/>
      <c r="I63" s="491"/>
      <c r="J63" s="492"/>
      <c r="K63" s="491"/>
      <c r="L63" s="492"/>
      <c r="M63" s="491"/>
      <c r="N63" s="492"/>
      <c r="O63" s="404">
        <f t="shared" si="1"/>
        <v>0</v>
      </c>
      <c r="P63" s="402">
        <f t="shared" si="2"/>
        <v>0</v>
      </c>
      <c r="Q63" s="360"/>
      <c r="R63" s="360"/>
      <c r="S63" s="360"/>
      <c r="T63" s="360"/>
      <c r="U63" s="360"/>
    </row>
    <row r="64" spans="1:21" ht="15.75" x14ac:dyDescent="0.25">
      <c r="A64" s="570"/>
      <c r="B64" s="570"/>
      <c r="C64" s="490"/>
      <c r="D64" s="490"/>
      <c r="E64" s="490"/>
      <c r="F64" s="360"/>
      <c r="G64" s="491"/>
      <c r="H64" s="492"/>
      <c r="I64" s="491"/>
      <c r="J64" s="492"/>
      <c r="K64" s="491"/>
      <c r="L64" s="492"/>
      <c r="M64" s="491"/>
      <c r="N64" s="492"/>
      <c r="O64" s="404">
        <f t="shared" si="1"/>
        <v>0</v>
      </c>
      <c r="P64" s="402">
        <f t="shared" si="2"/>
        <v>0</v>
      </c>
      <c r="Q64" s="360"/>
      <c r="R64" s="360"/>
      <c r="S64" s="360"/>
      <c r="T64" s="360"/>
      <c r="U64" s="360"/>
    </row>
    <row r="65" spans="1:21" ht="15.75" x14ac:dyDescent="0.25">
      <c r="A65" s="570"/>
      <c r="B65" s="570"/>
      <c r="C65" s="490"/>
      <c r="D65" s="490"/>
      <c r="E65" s="490"/>
      <c r="F65" s="360"/>
      <c r="G65" s="491"/>
      <c r="H65" s="492"/>
      <c r="I65" s="491"/>
      <c r="J65" s="492"/>
      <c r="K65" s="491"/>
      <c r="L65" s="492"/>
      <c r="M65" s="491"/>
      <c r="N65" s="492"/>
      <c r="O65" s="404">
        <f t="shared" si="1"/>
        <v>0</v>
      </c>
      <c r="P65" s="402">
        <f t="shared" si="2"/>
        <v>0</v>
      </c>
      <c r="Q65" s="360"/>
      <c r="R65" s="360"/>
      <c r="S65" s="360"/>
      <c r="T65" s="360"/>
      <c r="U65" s="360"/>
    </row>
    <row r="66" spans="1:21" ht="15.75" x14ac:dyDescent="0.25">
      <c r="A66" s="570"/>
      <c r="B66" s="571"/>
      <c r="C66" s="490"/>
      <c r="D66" s="490"/>
      <c r="E66" s="490"/>
      <c r="F66" s="360"/>
      <c r="G66" s="491"/>
      <c r="H66" s="492"/>
      <c r="I66" s="491"/>
      <c r="J66" s="492"/>
      <c r="K66" s="491"/>
      <c r="L66" s="492"/>
      <c r="M66" s="491"/>
      <c r="N66" s="492"/>
      <c r="O66" s="404">
        <f t="shared" si="1"/>
        <v>0</v>
      </c>
      <c r="P66" s="402">
        <f t="shared" si="2"/>
        <v>0</v>
      </c>
      <c r="Q66" s="360"/>
      <c r="R66" s="360"/>
      <c r="S66" s="360"/>
      <c r="T66" s="360"/>
      <c r="U66" s="360"/>
    </row>
    <row r="67" spans="1:21" ht="15.75" x14ac:dyDescent="0.25">
      <c r="A67" s="570"/>
      <c r="B67" s="569" t="s">
        <v>1524</v>
      </c>
      <c r="C67" s="490"/>
      <c r="D67" s="490"/>
      <c r="E67" s="490"/>
      <c r="F67" s="360"/>
      <c r="G67" s="491"/>
      <c r="H67" s="492"/>
      <c r="I67" s="491"/>
      <c r="J67" s="492"/>
      <c r="K67" s="491"/>
      <c r="L67" s="492"/>
      <c r="M67" s="491"/>
      <c r="N67" s="492"/>
      <c r="O67" s="404">
        <f t="shared" si="1"/>
        <v>0</v>
      </c>
      <c r="P67" s="402">
        <f t="shared" si="2"/>
        <v>0</v>
      </c>
      <c r="Q67" s="360"/>
      <c r="R67" s="360"/>
      <c r="S67" s="360"/>
      <c r="T67" s="360"/>
      <c r="U67" s="360"/>
    </row>
    <row r="68" spans="1:21" ht="15.75" x14ac:dyDescent="0.25">
      <c r="A68" s="570"/>
      <c r="B68" s="570"/>
      <c r="C68" s="490"/>
      <c r="D68" s="490"/>
      <c r="E68" s="490"/>
      <c r="F68" s="360"/>
      <c r="G68" s="491"/>
      <c r="H68" s="492"/>
      <c r="I68" s="491"/>
      <c r="J68" s="492"/>
      <c r="K68" s="491"/>
      <c r="L68" s="492"/>
      <c r="M68" s="491"/>
      <c r="N68" s="492"/>
      <c r="O68" s="404">
        <f t="shared" si="1"/>
        <v>0</v>
      </c>
      <c r="P68" s="402">
        <f t="shared" si="2"/>
        <v>0</v>
      </c>
      <c r="Q68" s="360"/>
      <c r="R68" s="360"/>
      <c r="S68" s="360"/>
      <c r="T68" s="360"/>
      <c r="U68" s="360"/>
    </row>
    <row r="69" spans="1:21" ht="15.75" x14ac:dyDescent="0.25">
      <c r="A69" s="570"/>
      <c r="B69" s="570"/>
      <c r="C69" s="490"/>
      <c r="D69" s="490"/>
      <c r="E69" s="490"/>
      <c r="F69" s="360"/>
      <c r="G69" s="491"/>
      <c r="H69" s="492"/>
      <c r="I69" s="491"/>
      <c r="J69" s="492"/>
      <c r="K69" s="491"/>
      <c r="L69" s="492"/>
      <c r="M69" s="491"/>
      <c r="N69" s="492"/>
      <c r="O69" s="404">
        <f t="shared" si="1"/>
        <v>0</v>
      </c>
      <c r="P69" s="402">
        <f t="shared" si="2"/>
        <v>0</v>
      </c>
      <c r="Q69" s="360"/>
      <c r="R69" s="360"/>
      <c r="S69" s="360"/>
      <c r="T69" s="360"/>
      <c r="U69" s="360"/>
    </row>
    <row r="70" spans="1:21" ht="15.75" x14ac:dyDescent="0.25">
      <c r="A70" s="571"/>
      <c r="B70" s="571"/>
      <c r="C70" s="490"/>
      <c r="D70" s="490"/>
      <c r="E70" s="490"/>
      <c r="F70" s="360"/>
      <c r="G70" s="360"/>
      <c r="H70" s="492"/>
      <c r="I70" s="360"/>
      <c r="J70" s="492"/>
      <c r="K70" s="360"/>
      <c r="L70" s="492"/>
      <c r="M70" s="360"/>
      <c r="N70" s="492"/>
      <c r="O70" s="404">
        <f t="shared" ref="O70:P70" si="3">G70+I70+K70+M70</f>
        <v>0</v>
      </c>
      <c r="P70" s="402">
        <f t="shared" si="3"/>
        <v>0</v>
      </c>
      <c r="Q70" s="360"/>
      <c r="R70" s="493"/>
      <c r="S70" s="360"/>
      <c r="T70" s="360"/>
      <c r="U70" s="360"/>
    </row>
    <row r="71" spans="1:21" ht="15.75" x14ac:dyDescent="0.25">
      <c r="A71" s="294"/>
      <c r="B71" s="295"/>
      <c r="C71" s="295"/>
      <c r="D71" s="294" t="s">
        <v>1530</v>
      </c>
      <c r="E71" s="295"/>
      <c r="F71" s="296"/>
      <c r="G71" s="75">
        <f t="shared" ref="G71:P71" si="4">SUM(G11:G70)</f>
        <v>0</v>
      </c>
      <c r="H71" s="236">
        <f t="shared" si="4"/>
        <v>0</v>
      </c>
      <c r="I71" s="75">
        <f t="shared" si="4"/>
        <v>0</v>
      </c>
      <c r="J71" s="236">
        <f t="shared" si="4"/>
        <v>0</v>
      </c>
      <c r="K71" s="75">
        <f t="shared" si="4"/>
        <v>0</v>
      </c>
      <c r="L71" s="236">
        <f t="shared" si="4"/>
        <v>0</v>
      </c>
      <c r="M71" s="75">
        <f t="shared" si="4"/>
        <v>0</v>
      </c>
      <c r="N71" s="236">
        <f t="shared" si="4"/>
        <v>0</v>
      </c>
      <c r="O71" s="236">
        <f t="shared" si="4"/>
        <v>0</v>
      </c>
      <c r="P71" s="236">
        <f t="shared" si="4"/>
        <v>0</v>
      </c>
      <c r="Q71" s="68"/>
      <c r="R71" s="68"/>
      <c r="S71" s="68"/>
      <c r="T71" s="68"/>
      <c r="U71" s="68"/>
    </row>
  </sheetData>
  <mergeCells count="37">
    <mergeCell ref="B55:B58"/>
    <mergeCell ref="B59:B62"/>
    <mergeCell ref="B63:B66"/>
    <mergeCell ref="B67:B70"/>
    <mergeCell ref="A35:A42"/>
    <mergeCell ref="B35:B38"/>
    <mergeCell ref="B39:B42"/>
    <mergeCell ref="A43:A54"/>
    <mergeCell ref="B43:B46"/>
    <mergeCell ref="B47:B50"/>
    <mergeCell ref="B51:B54"/>
    <mergeCell ref="A55:A70"/>
    <mergeCell ref="B31:B34"/>
    <mergeCell ref="K8:L8"/>
    <mergeCell ref="M8:N8"/>
    <mergeCell ref="A11:A34"/>
    <mergeCell ref="O7:P8"/>
    <mergeCell ref="B11:B14"/>
    <mergeCell ref="B15:B18"/>
    <mergeCell ref="B19:B22"/>
    <mergeCell ref="B23:B26"/>
    <mergeCell ref="B27:B30"/>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_x000a_"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D4" sqref="D4"/>
    </sheetView>
  </sheetViews>
  <sheetFormatPr baseColWidth="10" defaultRowHeight="15" x14ac:dyDescent="0.25"/>
  <cols>
    <col min="2" max="2" width="15.140625" bestFit="1" customWidth="1"/>
  </cols>
  <sheetData>
    <row r="1" spans="1:4" s="465" customFormat="1" x14ac:dyDescent="0.25">
      <c r="A1" s="523" t="s">
        <v>1562</v>
      </c>
      <c r="B1" s="523"/>
      <c r="C1" s="523"/>
      <c r="D1" s="523"/>
    </row>
    <row r="3" spans="1:4" x14ac:dyDescent="0.25">
      <c r="A3" s="524" t="s">
        <v>1559</v>
      </c>
      <c r="B3" s="524" t="s">
        <v>1560</v>
      </c>
      <c r="C3" s="524" t="s">
        <v>1561</v>
      </c>
      <c r="D3" s="524" t="s">
        <v>44</v>
      </c>
    </row>
    <row r="4" spans="1:4" x14ac:dyDescent="0.25">
      <c r="A4" s="522">
        <v>11</v>
      </c>
      <c r="B4" s="522">
        <v>1</v>
      </c>
      <c r="C4" s="522">
        <v>4</v>
      </c>
      <c r="D4" s="522">
        <v>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24" activePane="bottomLeft" state="frozen"/>
      <selection activeCell="A11" sqref="A11"/>
      <selection pane="bottomLeft" activeCell="E30" sqref="E30"/>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497</v>
      </c>
      <c r="G1" s="181" t="s">
        <v>499</v>
      </c>
      <c r="H1" s="181" t="s">
        <v>501</v>
      </c>
      <c r="I1" s="181" t="s">
        <v>503</v>
      </c>
      <c r="J1" s="181" t="s">
        <v>505</v>
      </c>
      <c r="K1" s="181" t="s">
        <v>507</v>
      </c>
      <c r="L1" s="181" t="s">
        <v>254</v>
      </c>
      <c r="M1" s="181" t="s">
        <v>510</v>
      </c>
      <c r="N1" s="181" t="s">
        <v>255</v>
      </c>
      <c r="O1" s="181" t="s">
        <v>512</v>
      </c>
      <c r="P1" s="181" t="s">
        <v>514</v>
      </c>
      <c r="Q1" s="181" t="s">
        <v>516</v>
      </c>
      <c r="R1" s="181" t="s">
        <v>514</v>
      </c>
      <c r="S1" s="181" t="s">
        <v>516</v>
      </c>
      <c r="T1" s="181" t="s">
        <v>516</v>
      </c>
      <c r="U1" s="181" t="s">
        <v>256</v>
      </c>
      <c r="V1" s="181" t="s">
        <v>517</v>
      </c>
      <c r="W1" s="181" t="s">
        <v>520</v>
      </c>
      <c r="X1" s="181" t="s">
        <v>520</v>
      </c>
      <c r="Y1" s="181" t="s">
        <v>257</v>
      </c>
      <c r="Z1" s="470"/>
      <c r="AA1" s="181" t="s">
        <v>257</v>
      </c>
      <c r="AB1" s="181" t="s">
        <v>522</v>
      </c>
      <c r="AC1" s="181" t="s">
        <v>258</v>
      </c>
      <c r="AD1" s="181" t="s">
        <v>523</v>
      </c>
      <c r="AE1" s="181" t="s">
        <v>524</v>
      </c>
      <c r="AF1" s="181" t="s">
        <v>528</v>
      </c>
      <c r="AG1" s="181" t="s">
        <v>274</v>
      </c>
      <c r="AH1" s="181" t="s">
        <v>529</v>
      </c>
      <c r="AI1" s="181" t="s">
        <v>531</v>
      </c>
      <c r="AJ1" s="181" t="s">
        <v>533</v>
      </c>
      <c r="AK1" s="181" t="s">
        <v>275</v>
      </c>
      <c r="AL1" s="181" t="s">
        <v>535</v>
      </c>
      <c r="AM1" s="181" t="s">
        <v>537</v>
      </c>
      <c r="AN1" s="181" t="s">
        <v>539</v>
      </c>
      <c r="AO1" s="181" t="s">
        <v>541</v>
      </c>
      <c r="AP1" s="181" t="s">
        <v>250</v>
      </c>
      <c r="AQ1" s="181" t="s">
        <v>543</v>
      </c>
      <c r="AR1" s="190" t="s">
        <v>259</v>
      </c>
      <c r="AS1" s="181" t="s">
        <v>545</v>
      </c>
      <c r="AT1" s="181" t="s">
        <v>260</v>
      </c>
      <c r="AU1" s="181" t="s">
        <v>547</v>
      </c>
      <c r="AV1" s="181" t="s">
        <v>549</v>
      </c>
      <c r="AW1" s="181" t="s">
        <v>261</v>
      </c>
      <c r="AX1" s="181" t="s">
        <v>551</v>
      </c>
      <c r="AY1" s="181" t="s">
        <v>553</v>
      </c>
      <c r="AZ1" s="181" t="s">
        <v>262</v>
      </c>
      <c r="BA1" s="181" t="s">
        <v>554</v>
      </c>
      <c r="BB1" s="181" t="s">
        <v>556</v>
      </c>
      <c r="BC1" s="181" t="s">
        <v>557</v>
      </c>
      <c r="BD1" s="181" t="s">
        <v>558</v>
      </c>
      <c r="BE1" s="181" t="s">
        <v>560</v>
      </c>
      <c r="BF1" s="181" t="s">
        <v>562</v>
      </c>
      <c r="BG1" s="181" t="s">
        <v>563</v>
      </c>
      <c r="BH1" s="181" t="s">
        <v>263</v>
      </c>
      <c r="BI1" s="181" t="s">
        <v>565</v>
      </c>
      <c r="BJ1" s="181" t="s">
        <v>567</v>
      </c>
      <c r="BK1" s="181" t="s">
        <v>569</v>
      </c>
      <c r="BL1" s="181" t="s">
        <v>571</v>
      </c>
      <c r="BM1" s="181" t="s">
        <v>573</v>
      </c>
      <c r="BN1" s="181" t="s">
        <v>575</v>
      </c>
      <c r="BO1" s="181" t="s">
        <v>577</v>
      </c>
      <c r="BP1" s="181" t="s">
        <v>579</v>
      </c>
      <c r="BQ1" s="181" t="s">
        <v>276</v>
      </c>
      <c r="BR1" s="181" t="s">
        <v>581</v>
      </c>
      <c r="BS1" s="181" t="s">
        <v>583</v>
      </c>
      <c r="BT1" s="181" t="s">
        <v>585</v>
      </c>
      <c r="BU1" s="181" t="s">
        <v>587</v>
      </c>
      <c r="BV1" s="181" t="s">
        <v>589</v>
      </c>
      <c r="BW1" s="181" t="s">
        <v>591</v>
      </c>
      <c r="BX1" s="181" t="s">
        <v>593</v>
      </c>
      <c r="BY1" s="181" t="s">
        <v>595</v>
      </c>
      <c r="BZ1" s="181" t="s">
        <v>597</v>
      </c>
      <c r="CA1" s="181" t="s">
        <v>599</v>
      </c>
      <c r="CB1" s="190" t="s">
        <v>264</v>
      </c>
      <c r="CC1" s="181" t="s">
        <v>265</v>
      </c>
      <c r="CD1" s="181" t="s">
        <v>601</v>
      </c>
      <c r="CE1" s="181" t="s">
        <v>266</v>
      </c>
      <c r="CF1" s="181" t="s">
        <v>603</v>
      </c>
      <c r="CG1" s="181" t="s">
        <v>605</v>
      </c>
      <c r="CH1" s="190" t="s">
        <v>267</v>
      </c>
      <c r="CI1" s="181" t="s">
        <v>268</v>
      </c>
      <c r="CJ1" s="181" t="s">
        <v>607</v>
      </c>
      <c r="CK1" s="181" t="s">
        <v>269</v>
      </c>
      <c r="CL1" s="181" t="s">
        <v>609</v>
      </c>
      <c r="CM1" s="181" t="s">
        <v>611</v>
      </c>
      <c r="CN1" s="181" t="s">
        <v>613</v>
      </c>
      <c r="CO1" s="190" t="s">
        <v>270</v>
      </c>
      <c r="CP1" s="181" t="s">
        <v>619</v>
      </c>
      <c r="CQ1" s="181" t="s">
        <v>621</v>
      </c>
      <c r="CR1" s="181" t="s">
        <v>271</v>
      </c>
      <c r="CS1" s="181" t="s">
        <v>615</v>
      </c>
      <c r="CT1" s="181" t="s">
        <v>617</v>
      </c>
      <c r="CU1" s="181" t="s">
        <v>272</v>
      </c>
      <c r="CV1" s="181" t="s">
        <v>623</v>
      </c>
      <c r="CW1" s="181" t="s">
        <v>273</v>
      </c>
      <c r="CX1" s="181" t="s">
        <v>624</v>
      </c>
      <c r="CY1" s="178" t="s">
        <v>277</v>
      </c>
      <c r="CZ1" s="190" t="s">
        <v>278</v>
      </c>
      <c r="DA1" s="181" t="s">
        <v>625</v>
      </c>
      <c r="DB1" s="181" t="s">
        <v>626</v>
      </c>
      <c r="DC1" s="181" t="s">
        <v>628</v>
      </c>
      <c r="DD1" s="181" t="s">
        <v>279</v>
      </c>
      <c r="DE1" s="181" t="s">
        <v>630</v>
      </c>
      <c r="DF1" s="181" t="s">
        <v>632</v>
      </c>
      <c r="DG1" s="181" t="s">
        <v>634</v>
      </c>
      <c r="DH1" s="181" t="s">
        <v>636</v>
      </c>
      <c r="DI1" s="181" t="s">
        <v>638</v>
      </c>
      <c r="DJ1" s="181" t="s">
        <v>640</v>
      </c>
      <c r="DK1" s="190" t="s">
        <v>280</v>
      </c>
      <c r="DL1" s="181" t="s">
        <v>281</v>
      </c>
      <c r="DM1" s="181" t="s">
        <v>642</v>
      </c>
      <c r="DN1" s="181" t="s">
        <v>282</v>
      </c>
      <c r="DO1" s="181" t="s">
        <v>644</v>
      </c>
      <c r="DP1" s="181" t="s">
        <v>646</v>
      </c>
      <c r="DQ1" s="181" t="s">
        <v>648</v>
      </c>
      <c r="DR1" s="181" t="s">
        <v>650</v>
      </c>
      <c r="DS1" s="181" t="s">
        <v>652</v>
      </c>
      <c r="DT1" s="181" t="s">
        <v>654</v>
      </c>
      <c r="DU1" s="181" t="s">
        <v>656</v>
      </c>
      <c r="DV1" s="181" t="s">
        <v>283</v>
      </c>
      <c r="DW1" s="181" t="s">
        <v>658</v>
      </c>
      <c r="DX1" s="181" t="s">
        <v>660</v>
      </c>
      <c r="DY1" s="181" t="s">
        <v>662</v>
      </c>
      <c r="DZ1" s="190" t="s">
        <v>284</v>
      </c>
      <c r="EA1" s="181" t="s">
        <v>664</v>
      </c>
      <c r="EB1" s="181" t="s">
        <v>285</v>
      </c>
      <c r="EC1" s="181" t="s">
        <v>666</v>
      </c>
      <c r="ED1" s="181" t="s">
        <v>286</v>
      </c>
      <c r="EE1" s="181" t="s">
        <v>668</v>
      </c>
      <c r="EF1" s="181" t="s">
        <v>670</v>
      </c>
      <c r="EG1" s="181" t="s">
        <v>672</v>
      </c>
      <c r="EH1" s="181" t="s">
        <v>674</v>
      </c>
      <c r="EI1" s="181" t="s">
        <v>676</v>
      </c>
      <c r="EJ1" s="181" t="s">
        <v>678</v>
      </c>
      <c r="EK1" s="181" t="s">
        <v>680</v>
      </c>
      <c r="EL1" s="181" t="s">
        <v>682</v>
      </c>
      <c r="EM1" s="181" t="s">
        <v>684</v>
      </c>
      <c r="EN1" s="181" t="s">
        <v>686</v>
      </c>
      <c r="EO1" s="181" t="s">
        <v>688</v>
      </c>
      <c r="EP1" s="190" t="s">
        <v>287</v>
      </c>
      <c r="EQ1" s="181" t="s">
        <v>690</v>
      </c>
      <c r="ER1" s="181" t="s">
        <v>288</v>
      </c>
      <c r="ES1" s="181" t="s">
        <v>692</v>
      </c>
      <c r="ET1" s="181" t="s">
        <v>694</v>
      </c>
      <c r="EU1" s="181" t="s">
        <v>289</v>
      </c>
      <c r="EV1" s="181" t="s">
        <v>696</v>
      </c>
      <c r="EW1" s="181" t="s">
        <v>698</v>
      </c>
      <c r="EX1" s="181" t="s">
        <v>290</v>
      </c>
      <c r="EY1" s="181" t="s">
        <v>700</v>
      </c>
      <c r="EZ1" s="181" t="s">
        <v>702</v>
      </c>
      <c r="FA1" s="181" t="s">
        <v>704</v>
      </c>
      <c r="FB1" s="181" t="s">
        <v>291</v>
      </c>
      <c r="FC1" s="181" t="s">
        <v>706</v>
      </c>
      <c r="FD1" s="181" t="s">
        <v>708</v>
      </c>
      <c r="FE1" s="190" t="s">
        <v>292</v>
      </c>
      <c r="FF1" s="181" t="s">
        <v>293</v>
      </c>
      <c r="FG1" s="181" t="s">
        <v>710</v>
      </c>
      <c r="FH1" s="181" t="s">
        <v>712</v>
      </c>
      <c r="FI1" s="181" t="s">
        <v>714</v>
      </c>
      <c r="FJ1" s="181" t="s">
        <v>716</v>
      </c>
      <c r="FK1" s="181" t="s">
        <v>294</v>
      </c>
      <c r="FL1" s="181" t="s">
        <v>718</v>
      </c>
      <c r="FM1" s="181" t="s">
        <v>720</v>
      </c>
      <c r="FN1" s="181" t="s">
        <v>722</v>
      </c>
      <c r="FO1" s="181" t="s">
        <v>724</v>
      </c>
      <c r="FP1" s="181" t="s">
        <v>726</v>
      </c>
      <c r="FQ1" s="181" t="s">
        <v>295</v>
      </c>
      <c r="FR1" s="181" t="s">
        <v>729</v>
      </c>
      <c r="FS1" s="181" t="s">
        <v>296</v>
      </c>
      <c r="FT1" s="181" t="s">
        <v>732</v>
      </c>
      <c r="FU1" s="181" t="s">
        <v>733</v>
      </c>
      <c r="FV1" s="181" t="s">
        <v>735</v>
      </c>
      <c r="FW1" s="181" t="s">
        <v>297</v>
      </c>
      <c r="FX1" s="181" t="s">
        <v>738</v>
      </c>
      <c r="FY1" s="181" t="s">
        <v>739</v>
      </c>
      <c r="FZ1" s="181" t="s">
        <v>741</v>
      </c>
      <c r="GA1" s="181" t="s">
        <v>298</v>
      </c>
      <c r="GB1" s="181" t="s">
        <v>744</v>
      </c>
      <c r="GC1" s="181" t="s">
        <v>746</v>
      </c>
      <c r="GD1" s="181" t="s">
        <v>748</v>
      </c>
      <c r="GE1" s="190" t="s">
        <v>299</v>
      </c>
      <c r="GF1" s="190" t="s">
        <v>300</v>
      </c>
      <c r="GG1" s="181" t="s">
        <v>306</v>
      </c>
      <c r="GH1" s="181" t="s">
        <v>750</v>
      </c>
      <c r="GI1" s="181" t="s">
        <v>752</v>
      </c>
      <c r="GJ1" s="181" t="s">
        <v>754</v>
      </c>
      <c r="GK1" s="181" t="s">
        <v>756</v>
      </c>
      <c r="GL1" s="181" t="s">
        <v>758</v>
      </c>
      <c r="GM1" s="181" t="s">
        <v>760</v>
      </c>
      <c r="GN1" s="190" t="s">
        <v>301</v>
      </c>
      <c r="GO1" s="181" t="s">
        <v>307</v>
      </c>
      <c r="GP1" s="181" t="s">
        <v>762</v>
      </c>
      <c r="GQ1" s="181" t="s">
        <v>764</v>
      </c>
      <c r="GR1" s="181" t="s">
        <v>765</v>
      </c>
      <c r="GS1" s="181" t="s">
        <v>308</v>
      </c>
      <c r="GT1" s="181" t="s">
        <v>768</v>
      </c>
      <c r="GU1" s="181" t="s">
        <v>769</v>
      </c>
      <c r="GV1" s="190" t="s">
        <v>302</v>
      </c>
      <c r="GW1" s="181" t="s">
        <v>303</v>
      </c>
      <c r="GX1" s="181" t="s">
        <v>771</v>
      </c>
      <c r="GY1" s="181" t="s">
        <v>773</v>
      </c>
      <c r="GZ1" s="181" t="s">
        <v>775</v>
      </c>
      <c r="HA1" s="181" t="s">
        <v>777</v>
      </c>
      <c r="HB1" s="181" t="s">
        <v>779</v>
      </c>
      <c r="HC1" s="190" t="s">
        <v>304</v>
      </c>
      <c r="HD1" s="181" t="s">
        <v>305</v>
      </c>
      <c r="HE1" s="181" t="s">
        <v>781</v>
      </c>
      <c r="HF1" s="181" t="s">
        <v>783</v>
      </c>
      <c r="HG1" s="181" t="s">
        <v>785</v>
      </c>
      <c r="HH1" s="181" t="s">
        <v>787</v>
      </c>
      <c r="HI1" s="181" t="s">
        <v>789</v>
      </c>
      <c r="HJ1" s="181" t="s">
        <v>791</v>
      </c>
      <c r="HK1" s="178" t="s">
        <v>309</v>
      </c>
      <c r="HL1" s="190" t="s">
        <v>310</v>
      </c>
      <c r="HM1" s="181" t="s">
        <v>311</v>
      </c>
      <c r="HN1" s="181" t="s">
        <v>793</v>
      </c>
      <c r="HO1" s="181" t="s">
        <v>795</v>
      </c>
      <c r="HP1" s="181" t="s">
        <v>797</v>
      </c>
      <c r="HQ1" s="181" t="s">
        <v>799</v>
      </c>
      <c r="HR1" s="181" t="s">
        <v>312</v>
      </c>
      <c r="HS1" s="181" t="s">
        <v>802</v>
      </c>
      <c r="HT1" s="181" t="s">
        <v>329</v>
      </c>
      <c r="HU1" s="181" t="s">
        <v>840</v>
      </c>
      <c r="HV1" s="181" t="s">
        <v>842</v>
      </c>
      <c r="HW1" s="181" t="s">
        <v>844</v>
      </c>
      <c r="HX1" s="190" t="s">
        <v>313</v>
      </c>
      <c r="HY1" s="181" t="s">
        <v>804</v>
      </c>
      <c r="HZ1" s="181" t="s">
        <v>806</v>
      </c>
      <c r="IA1" s="181" t="s">
        <v>314</v>
      </c>
      <c r="IB1" s="181" t="s">
        <v>809</v>
      </c>
      <c r="IC1" s="181" t="s">
        <v>811</v>
      </c>
      <c r="ID1" s="181" t="s">
        <v>812</v>
      </c>
      <c r="IE1" s="181" t="s">
        <v>814</v>
      </c>
      <c r="IF1" s="190" t="s">
        <v>315</v>
      </c>
      <c r="IG1" s="181" t="s">
        <v>816</v>
      </c>
      <c r="IH1" s="181" t="s">
        <v>818</v>
      </c>
      <c r="II1" s="181" t="s">
        <v>820</v>
      </c>
      <c r="IJ1" s="181" t="s">
        <v>316</v>
      </c>
      <c r="IK1" s="181" t="s">
        <v>822</v>
      </c>
      <c r="IL1" s="181" t="s">
        <v>824</v>
      </c>
      <c r="IM1" s="181" t="s">
        <v>317</v>
      </c>
      <c r="IN1" s="181" t="s">
        <v>826</v>
      </c>
      <c r="IO1" s="181" t="s">
        <v>828</v>
      </c>
      <c r="IP1" s="181" t="s">
        <v>318</v>
      </c>
      <c r="IQ1" s="181" t="s">
        <v>830</v>
      </c>
      <c r="IR1" s="181" t="s">
        <v>832</v>
      </c>
      <c r="IS1" s="181" t="s">
        <v>834</v>
      </c>
      <c r="IT1" s="181" t="s">
        <v>836</v>
      </c>
      <c r="IU1" s="181" t="s">
        <v>319</v>
      </c>
      <c r="IV1" s="181" t="s">
        <v>838</v>
      </c>
      <c r="IW1" s="190" t="s">
        <v>320</v>
      </c>
      <c r="IX1" s="181" t="s">
        <v>846</v>
      </c>
      <c r="IY1" s="181" t="s">
        <v>848</v>
      </c>
      <c r="IZ1" s="181" t="s">
        <v>321</v>
      </c>
      <c r="JA1" s="181" t="s">
        <v>850</v>
      </c>
      <c r="JB1" s="181" t="s">
        <v>852</v>
      </c>
      <c r="JC1" s="181" t="s">
        <v>854</v>
      </c>
      <c r="JD1" s="190" t="s">
        <v>322</v>
      </c>
      <c r="JE1" s="181" t="s">
        <v>856</v>
      </c>
      <c r="JF1" s="181" t="s">
        <v>323</v>
      </c>
      <c r="JG1" s="181" t="s">
        <v>859</v>
      </c>
      <c r="JH1" s="181" t="s">
        <v>861</v>
      </c>
      <c r="JI1" s="181" t="s">
        <v>863</v>
      </c>
      <c r="JJ1" s="181" t="s">
        <v>865</v>
      </c>
      <c r="JK1" s="181" t="s">
        <v>867</v>
      </c>
      <c r="JL1" s="181" t="s">
        <v>869</v>
      </c>
      <c r="JM1" s="181" t="s">
        <v>324</v>
      </c>
      <c r="JN1" s="181" t="s">
        <v>872</v>
      </c>
      <c r="JO1" s="181" t="s">
        <v>874</v>
      </c>
      <c r="JP1" s="181" t="s">
        <v>876</v>
      </c>
      <c r="JQ1" s="181" t="s">
        <v>878</v>
      </c>
      <c r="JR1" s="181" t="s">
        <v>880</v>
      </c>
      <c r="JS1" s="181" t="s">
        <v>882</v>
      </c>
      <c r="JT1" s="181" t="s">
        <v>884</v>
      </c>
      <c r="JU1" s="181" t="s">
        <v>886</v>
      </c>
      <c r="JV1" s="181" t="s">
        <v>325</v>
      </c>
      <c r="JW1" s="181" t="s">
        <v>889</v>
      </c>
      <c r="JX1" s="181" t="s">
        <v>891</v>
      </c>
      <c r="JY1" s="181" t="s">
        <v>893</v>
      </c>
      <c r="JZ1" s="181" t="s">
        <v>895</v>
      </c>
      <c r="KA1" s="181" t="s">
        <v>896</v>
      </c>
      <c r="KB1" s="181" t="s">
        <v>898</v>
      </c>
      <c r="KC1" s="181" t="s">
        <v>900</v>
      </c>
      <c r="KD1" s="181" t="s">
        <v>902</v>
      </c>
      <c r="KE1" s="181" t="s">
        <v>904</v>
      </c>
      <c r="KF1" s="181" t="s">
        <v>906</v>
      </c>
      <c r="KG1" s="181" t="s">
        <v>908</v>
      </c>
      <c r="KH1" s="181" t="s">
        <v>910</v>
      </c>
      <c r="KI1" s="181" t="s">
        <v>912</v>
      </c>
      <c r="KJ1" s="181" t="s">
        <v>914</v>
      </c>
      <c r="KK1" s="181" t="s">
        <v>916</v>
      </c>
      <c r="KL1" s="181" t="s">
        <v>918</v>
      </c>
      <c r="KM1" s="181" t="s">
        <v>920</v>
      </c>
      <c r="KN1" s="181" t="s">
        <v>922</v>
      </c>
      <c r="KO1" s="181" t="s">
        <v>924</v>
      </c>
      <c r="KP1" s="181" t="s">
        <v>926</v>
      </c>
      <c r="KQ1" s="181" t="s">
        <v>928</v>
      </c>
      <c r="KR1" s="181" t="s">
        <v>930</v>
      </c>
      <c r="KS1" s="181" t="s">
        <v>932</v>
      </c>
      <c r="KT1" s="181" t="s">
        <v>934</v>
      </c>
      <c r="KU1" s="181" t="s">
        <v>936</v>
      </c>
      <c r="KV1" s="181" t="s">
        <v>938</v>
      </c>
      <c r="KW1" s="190" t="s">
        <v>326</v>
      </c>
      <c r="KX1" s="181" t="s">
        <v>940</v>
      </c>
      <c r="KY1" s="181" t="s">
        <v>327</v>
      </c>
      <c r="KZ1" s="181" t="s">
        <v>943</v>
      </c>
      <c r="LA1" s="181" t="s">
        <v>945</v>
      </c>
      <c r="LB1" s="181" t="s">
        <v>947</v>
      </c>
      <c r="LC1" s="181" t="s">
        <v>949</v>
      </c>
      <c r="LD1" s="181" t="s">
        <v>328</v>
      </c>
      <c r="LE1" s="181" t="s">
        <v>952</v>
      </c>
      <c r="LF1" s="181" t="s">
        <v>954</v>
      </c>
      <c r="LG1" s="181" t="s">
        <v>956</v>
      </c>
      <c r="LH1" s="181" t="s">
        <v>958</v>
      </c>
      <c r="LI1" s="181" t="s">
        <v>960</v>
      </c>
      <c r="LJ1" s="181" t="s">
        <v>962</v>
      </c>
      <c r="LK1" s="181" t="s">
        <v>964</v>
      </c>
      <c r="LL1" s="178" t="s">
        <v>330</v>
      </c>
      <c r="LM1" s="190" t="s">
        <v>331</v>
      </c>
      <c r="LN1" s="181" t="s">
        <v>332</v>
      </c>
      <c r="LO1" s="181" t="s">
        <v>333</v>
      </c>
      <c r="LP1" s="190" t="s">
        <v>334</v>
      </c>
      <c r="LQ1" s="181" t="s">
        <v>335</v>
      </c>
      <c r="LR1" s="181" t="s">
        <v>984</v>
      </c>
      <c r="LS1" s="181" t="s">
        <v>986</v>
      </c>
      <c r="LT1" s="181" t="s">
        <v>987</v>
      </c>
      <c r="LU1" s="181" t="s">
        <v>989</v>
      </c>
      <c r="LV1" s="181" t="s">
        <v>990</v>
      </c>
      <c r="LW1" s="181" t="s">
        <v>992</v>
      </c>
      <c r="LX1" s="181" t="s">
        <v>994</v>
      </c>
      <c r="LY1" s="181" t="s">
        <v>996</v>
      </c>
      <c r="LZ1" s="181" t="s">
        <v>998</v>
      </c>
      <c r="MA1" s="181" t="s">
        <v>336</v>
      </c>
      <c r="MB1" s="181" t="s">
        <v>1001</v>
      </c>
      <c r="MC1" s="181" t="s">
        <v>1002</v>
      </c>
      <c r="MD1" s="181" t="s">
        <v>1004</v>
      </c>
      <c r="ME1" s="181" t="s">
        <v>337</v>
      </c>
      <c r="MF1" s="181" t="s">
        <v>1007</v>
      </c>
      <c r="MG1" s="181" t="s">
        <v>1008</v>
      </c>
      <c r="MH1" s="181" t="s">
        <v>1010</v>
      </c>
      <c r="MI1" s="181" t="s">
        <v>1012</v>
      </c>
      <c r="MJ1" s="181" t="s">
        <v>338</v>
      </c>
      <c r="MK1" s="181" t="s">
        <v>1015</v>
      </c>
      <c r="ML1" s="181" t="s">
        <v>1017</v>
      </c>
      <c r="MM1" s="181" t="s">
        <v>1019</v>
      </c>
      <c r="MN1" s="181" t="s">
        <v>1021</v>
      </c>
      <c r="MO1" s="181" t="s">
        <v>339</v>
      </c>
      <c r="MP1" s="181" t="s">
        <v>1024</v>
      </c>
      <c r="MQ1" s="181" t="s">
        <v>1026</v>
      </c>
      <c r="MR1" s="181" t="s">
        <v>1028</v>
      </c>
      <c r="MS1" s="181" t="s">
        <v>1030</v>
      </c>
      <c r="MT1" s="181" t="s">
        <v>1032</v>
      </c>
      <c r="MU1" s="181" t="s">
        <v>1034</v>
      </c>
      <c r="MV1" s="181" t="s">
        <v>1036</v>
      </c>
      <c r="MW1" s="181" t="s">
        <v>1038</v>
      </c>
      <c r="MX1" s="181" t="s">
        <v>1040</v>
      </c>
      <c r="MY1" s="181" t="s">
        <v>1042</v>
      </c>
      <c r="MZ1" s="181" t="s">
        <v>1044</v>
      </c>
      <c r="NA1" s="181" t="s">
        <v>1045</v>
      </c>
      <c r="NB1" s="190" t="s">
        <v>340</v>
      </c>
      <c r="NC1" s="181" t="s">
        <v>341</v>
      </c>
      <c r="ND1" s="181" t="s">
        <v>1047</v>
      </c>
      <c r="NE1" s="181" t="s">
        <v>1049</v>
      </c>
      <c r="NF1" s="181" t="s">
        <v>1051</v>
      </c>
      <c r="NG1" s="181" t="s">
        <v>1053</v>
      </c>
      <c r="NH1" s="190" t="s">
        <v>342</v>
      </c>
      <c r="NI1" s="181" t="s">
        <v>343</v>
      </c>
      <c r="NJ1" s="181" t="s">
        <v>1054</v>
      </c>
      <c r="NK1" s="181" t="s">
        <v>344</v>
      </c>
      <c r="NL1" s="181" t="s">
        <v>1056</v>
      </c>
      <c r="NM1" s="181" t="s">
        <v>1058</v>
      </c>
      <c r="NN1" s="181" t="s">
        <v>345</v>
      </c>
      <c r="NO1" s="181" t="s">
        <v>1060</v>
      </c>
      <c r="NP1" s="181" t="s">
        <v>1062</v>
      </c>
      <c r="NQ1" s="178" t="s">
        <v>331</v>
      </c>
      <c r="NR1" s="190" t="s">
        <v>332</v>
      </c>
      <c r="NS1" s="181" t="s">
        <v>346</v>
      </c>
      <c r="NT1" s="181" t="s">
        <v>966</v>
      </c>
      <c r="NU1" s="181" t="s">
        <v>968</v>
      </c>
      <c r="NV1" s="181" t="s">
        <v>970</v>
      </c>
      <c r="NW1" s="181" t="s">
        <v>972</v>
      </c>
      <c r="NX1" s="181" t="s">
        <v>347</v>
      </c>
      <c r="NY1" s="181" t="s">
        <v>974</v>
      </c>
      <c r="NZ1" s="181" t="s">
        <v>348</v>
      </c>
      <c r="OA1" s="181" t="s">
        <v>976</v>
      </c>
      <c r="OB1" s="190" t="s">
        <v>333</v>
      </c>
      <c r="OC1" s="181" t="s">
        <v>978</v>
      </c>
      <c r="OD1" s="181" t="s">
        <v>349</v>
      </c>
      <c r="OE1" s="178" t="s">
        <v>333</v>
      </c>
      <c r="OF1" s="190" t="s">
        <v>349</v>
      </c>
      <c r="OG1" s="181" t="s">
        <v>980</v>
      </c>
      <c r="OH1" s="181" t="s">
        <v>982</v>
      </c>
      <c r="OI1" s="181" t="s">
        <v>350</v>
      </c>
      <c r="OJ1" s="178" t="s">
        <v>351</v>
      </c>
      <c r="OK1" s="190" t="s">
        <v>352</v>
      </c>
      <c r="OL1" s="181" t="s">
        <v>353</v>
      </c>
      <c r="OM1" s="181" t="s">
        <v>1063</v>
      </c>
      <c r="ON1" s="181" t="s">
        <v>1065</v>
      </c>
      <c r="OO1" s="181" t="s">
        <v>354</v>
      </c>
      <c r="OP1" s="181" t="s">
        <v>364</v>
      </c>
      <c r="OQ1" s="181" t="s">
        <v>1067</v>
      </c>
      <c r="OR1" s="181" t="s">
        <v>1069</v>
      </c>
      <c r="OS1" s="181" t="s">
        <v>1071</v>
      </c>
      <c r="OT1" s="181" t="s">
        <v>1073</v>
      </c>
      <c r="OU1" s="181" t="s">
        <v>1075</v>
      </c>
      <c r="OV1" s="181" t="s">
        <v>1077</v>
      </c>
      <c r="OW1" s="181" t="s">
        <v>1079</v>
      </c>
      <c r="OX1" s="181" t="s">
        <v>1081</v>
      </c>
      <c r="OY1" s="181" t="s">
        <v>1083</v>
      </c>
      <c r="OZ1" s="181" t="s">
        <v>1085</v>
      </c>
      <c r="PA1" s="181" t="s">
        <v>1087</v>
      </c>
      <c r="PB1" s="181" t="s">
        <v>1089</v>
      </c>
      <c r="PC1" s="181" t="s">
        <v>1091</v>
      </c>
      <c r="PD1" s="181" t="s">
        <v>1093</v>
      </c>
      <c r="PE1" s="181" t="s">
        <v>1095</v>
      </c>
      <c r="PF1" s="181" t="s">
        <v>1097</v>
      </c>
      <c r="PG1" s="181" t="s">
        <v>1099</v>
      </c>
      <c r="PH1" s="181" t="s">
        <v>1101</v>
      </c>
      <c r="PI1" s="181" t="s">
        <v>1103</v>
      </c>
      <c r="PJ1" s="181" t="s">
        <v>1105</v>
      </c>
      <c r="PK1" s="181" t="s">
        <v>1107</v>
      </c>
      <c r="PL1" s="181" t="s">
        <v>1109</v>
      </c>
      <c r="PM1" s="181" t="s">
        <v>365</v>
      </c>
      <c r="PN1" s="181" t="s">
        <v>1112</v>
      </c>
      <c r="PO1" s="181" t="s">
        <v>1114</v>
      </c>
      <c r="PP1" s="181" t="s">
        <v>1115</v>
      </c>
      <c r="PQ1" s="181" t="s">
        <v>1117</v>
      </c>
      <c r="PR1" s="181" t="s">
        <v>1119</v>
      </c>
      <c r="PS1" s="181" t="s">
        <v>1121</v>
      </c>
      <c r="PT1" s="181" t="s">
        <v>1123</v>
      </c>
      <c r="PU1" s="181" t="s">
        <v>1125</v>
      </c>
      <c r="PV1" s="181" t="s">
        <v>1127</v>
      </c>
      <c r="PW1" s="181" t="s">
        <v>1129</v>
      </c>
      <c r="PX1" s="181" t="s">
        <v>1131</v>
      </c>
      <c r="PY1" s="181" t="s">
        <v>1133</v>
      </c>
      <c r="PZ1" s="181" t="s">
        <v>1135</v>
      </c>
      <c r="QA1" s="181" t="s">
        <v>1137</v>
      </c>
      <c r="QB1" s="181" t="s">
        <v>1139</v>
      </c>
      <c r="QC1" s="181" t="s">
        <v>1141</v>
      </c>
      <c r="QD1" s="181" t="s">
        <v>1143</v>
      </c>
      <c r="QE1" s="181" t="s">
        <v>1145</v>
      </c>
      <c r="QF1" s="181" t="s">
        <v>1147</v>
      </c>
      <c r="QG1" s="181" t="s">
        <v>1149</v>
      </c>
      <c r="QH1" s="181" t="s">
        <v>1151</v>
      </c>
      <c r="QI1" s="181" t="s">
        <v>1153</v>
      </c>
      <c r="QJ1" s="181" t="s">
        <v>1155</v>
      </c>
      <c r="QK1" s="181" t="s">
        <v>1157</v>
      </c>
      <c r="QL1" s="181" t="s">
        <v>1159</v>
      </c>
      <c r="QM1" s="181" t="s">
        <v>1161</v>
      </c>
      <c r="QN1" s="181" t="s">
        <v>355</v>
      </c>
      <c r="QO1" s="181" t="s">
        <v>1163</v>
      </c>
      <c r="QP1" s="181" t="s">
        <v>1165</v>
      </c>
      <c r="QQ1" s="181" t="s">
        <v>1167</v>
      </c>
      <c r="QR1" s="181" t="s">
        <v>1169</v>
      </c>
      <c r="QS1" s="181" t="s">
        <v>1171</v>
      </c>
      <c r="QT1" s="190" t="s">
        <v>356</v>
      </c>
      <c r="QU1" s="181" t="s">
        <v>357</v>
      </c>
      <c r="QV1" s="181" t="s">
        <v>1173</v>
      </c>
      <c r="QW1" s="181" t="s">
        <v>1175</v>
      </c>
      <c r="QX1" s="181" t="s">
        <v>1177</v>
      </c>
      <c r="QY1" s="181" t="s">
        <v>1179</v>
      </c>
      <c r="QZ1" s="181" t="s">
        <v>1181</v>
      </c>
      <c r="RA1" s="181" t="s">
        <v>1183</v>
      </c>
      <c r="RB1" s="190" t="s">
        <v>358</v>
      </c>
      <c r="RC1" s="181" t="s">
        <v>1185</v>
      </c>
      <c r="RD1" s="181" t="s">
        <v>359</v>
      </c>
      <c r="RE1" s="190" t="s">
        <v>360</v>
      </c>
      <c r="RF1" s="181" t="s">
        <v>361</v>
      </c>
      <c r="RG1" s="181" t="s">
        <v>1215</v>
      </c>
      <c r="RH1" s="181" t="s">
        <v>1217</v>
      </c>
      <c r="RI1" s="190" t="s">
        <v>362</v>
      </c>
      <c r="RJ1" s="181" t="s">
        <v>363</v>
      </c>
      <c r="RK1" s="181" t="s">
        <v>1219</v>
      </c>
      <c r="RL1" s="181" t="s">
        <v>1220</v>
      </c>
      <c r="RM1" s="181" t="s">
        <v>1221</v>
      </c>
      <c r="RN1" s="181" t="s">
        <v>1222</v>
      </c>
      <c r="RO1" s="181" t="s">
        <v>1224</v>
      </c>
      <c r="RP1" s="181" t="s">
        <v>1225</v>
      </c>
      <c r="RQ1" s="181" t="s">
        <v>1227</v>
      </c>
      <c r="RR1" s="181" t="s">
        <v>1228</v>
      </c>
      <c r="RS1" s="178" t="s">
        <v>358</v>
      </c>
      <c r="RT1" s="190" t="s">
        <v>359</v>
      </c>
      <c r="RU1" s="181" t="s">
        <v>366</v>
      </c>
      <c r="RV1" s="181" t="s">
        <v>1187</v>
      </c>
      <c r="RW1" s="181" t="s">
        <v>1189</v>
      </c>
      <c r="RX1" s="181" t="s">
        <v>1191</v>
      </c>
      <c r="RY1" s="181" t="s">
        <v>1193</v>
      </c>
      <c r="RZ1" s="181" t="s">
        <v>1195</v>
      </c>
      <c r="SA1" s="181" t="s">
        <v>1197</v>
      </c>
      <c r="SB1" s="181" t="s">
        <v>1199</v>
      </c>
      <c r="SC1" s="181" t="s">
        <v>1201</v>
      </c>
      <c r="SD1" s="181" t="s">
        <v>1203</v>
      </c>
      <c r="SE1" s="181" t="s">
        <v>1205</v>
      </c>
      <c r="SF1" s="181" t="s">
        <v>1207</v>
      </c>
      <c r="SG1" s="181" t="s">
        <v>1209</v>
      </c>
      <c r="SH1" s="181" t="s">
        <v>1211</v>
      </c>
      <c r="SI1" s="181" t="s">
        <v>1213</v>
      </c>
      <c r="SJ1" s="178" t="s">
        <v>367</v>
      </c>
      <c r="SK1" s="190" t="s">
        <v>368</v>
      </c>
      <c r="SL1" s="181" t="s">
        <v>369</v>
      </c>
      <c r="SM1" s="181" t="s">
        <v>1230</v>
      </c>
      <c r="SN1" s="181" t="s">
        <v>1232</v>
      </c>
      <c r="SO1" s="181" t="s">
        <v>370</v>
      </c>
      <c r="SP1" s="181" t="s">
        <v>1234</v>
      </c>
      <c r="SQ1" s="181" t="s">
        <v>1236</v>
      </c>
      <c r="SR1" s="181" t="s">
        <v>1238</v>
      </c>
      <c r="SS1" s="181" t="s">
        <v>1240</v>
      </c>
      <c r="ST1" s="190" t="s">
        <v>371</v>
      </c>
      <c r="SU1" s="181" t="s">
        <v>372</v>
      </c>
      <c r="SV1" s="181" t="s">
        <v>1242</v>
      </c>
      <c r="SW1" s="181" t="s">
        <v>1244</v>
      </c>
      <c r="SX1" s="181" t="s">
        <v>1246</v>
      </c>
      <c r="SY1" s="181" t="s">
        <v>1248</v>
      </c>
      <c r="SZ1" s="181" t="s">
        <v>1250</v>
      </c>
      <c r="TA1" s="181" t="s">
        <v>1252</v>
      </c>
      <c r="TB1" s="181" t="s">
        <v>1254</v>
      </c>
      <c r="TC1" s="181" t="s">
        <v>1256</v>
      </c>
      <c r="TD1" s="181" t="s">
        <v>1258</v>
      </c>
      <c r="TE1" s="181" t="s">
        <v>1260</v>
      </c>
      <c r="TF1" s="181" t="s">
        <v>1262</v>
      </c>
      <c r="TG1" s="181" t="s">
        <v>1264</v>
      </c>
      <c r="TH1" s="181" t="s">
        <v>1266</v>
      </c>
      <c r="TI1" s="181" t="s">
        <v>1268</v>
      </c>
      <c r="TJ1" s="181" t="s">
        <v>1270</v>
      </c>
      <c r="TK1" s="178" t="s">
        <v>373</v>
      </c>
      <c r="TL1" s="190" t="s">
        <v>374</v>
      </c>
      <c r="TM1" s="181" t="s">
        <v>375</v>
      </c>
      <c r="TN1" s="181" t="s">
        <v>1272</v>
      </c>
      <c r="TO1" s="181" t="s">
        <v>1274</v>
      </c>
      <c r="TP1" s="181" t="s">
        <v>1276</v>
      </c>
      <c r="TQ1" s="181" t="s">
        <v>1278</v>
      </c>
      <c r="TR1" s="181" t="s">
        <v>1280</v>
      </c>
      <c r="TS1" s="181" t="s">
        <v>376</v>
      </c>
      <c r="TT1" s="181" t="s">
        <v>1282</v>
      </c>
      <c r="TU1" s="181" t="s">
        <v>1284</v>
      </c>
      <c r="TV1" s="181" t="s">
        <v>1286</v>
      </c>
      <c r="TW1" s="181" t="s">
        <v>1288</v>
      </c>
      <c r="TX1" s="181" t="s">
        <v>1290</v>
      </c>
      <c r="TY1" s="181" t="s">
        <v>1292</v>
      </c>
      <c r="TZ1" s="190" t="s">
        <v>377</v>
      </c>
      <c r="UA1" s="181" t="s">
        <v>378</v>
      </c>
      <c r="UB1" s="181" t="s">
        <v>379</v>
      </c>
      <c r="UC1" s="181" t="s">
        <v>1294</v>
      </c>
      <c r="UD1" s="181" t="s">
        <v>1296</v>
      </c>
      <c r="UE1" s="181" t="s">
        <v>1297</v>
      </c>
      <c r="UF1" s="181" t="s">
        <v>1299</v>
      </c>
      <c r="UG1" s="181" t="s">
        <v>1301</v>
      </c>
      <c r="UH1" s="181" t="s">
        <v>1303</v>
      </c>
      <c r="UI1" s="181" t="s">
        <v>1305</v>
      </c>
      <c r="UJ1" s="181" t="s">
        <v>1307</v>
      </c>
      <c r="UK1" s="181" t="s">
        <v>1309</v>
      </c>
      <c r="UL1" s="181" t="s">
        <v>1311</v>
      </c>
      <c r="UM1" s="181" t="s">
        <v>1313</v>
      </c>
      <c r="UN1" s="181" t="s">
        <v>1315</v>
      </c>
      <c r="UO1" s="181" t="s">
        <v>1317</v>
      </c>
      <c r="UP1" s="181" t="s">
        <v>1319</v>
      </c>
      <c r="UQ1" s="181" t="s">
        <v>1321</v>
      </c>
      <c r="UR1" s="181" t="s">
        <v>1323</v>
      </c>
      <c r="US1" s="178" t="s">
        <v>1325</v>
      </c>
      <c r="UT1" s="181" t="s">
        <v>1327</v>
      </c>
      <c r="UU1" s="181" t="s">
        <v>1329</v>
      </c>
      <c r="UV1" s="181" t="s">
        <v>1331</v>
      </c>
      <c r="UW1" s="181" t="s">
        <v>1333</v>
      </c>
      <c r="UX1" s="181" t="s">
        <v>1335</v>
      </c>
      <c r="UY1" s="184"/>
    </row>
    <row r="2" spans="1:571" s="122" customFormat="1" hidden="1" x14ac:dyDescent="0.25">
      <c r="K2" s="160"/>
      <c r="Z2" s="467"/>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1516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3" t="s">
        <v>393</v>
      </c>
      <c r="L10" s="563"/>
      <c r="M10" s="563"/>
      <c r="N10" s="563"/>
      <c r="O10" s="563"/>
      <c r="P10" s="563"/>
      <c r="Q10" s="563"/>
      <c r="R10" s="563"/>
      <c r="S10" s="563"/>
      <c r="T10" s="563"/>
      <c r="U10" s="563"/>
      <c r="V10" s="563"/>
      <c r="W10" s="563"/>
      <c r="X10" s="563"/>
      <c r="Y10" s="563"/>
      <c r="Z10" s="563"/>
      <c r="AA10" s="563"/>
    </row>
    <row r="11" spans="1:571" ht="79.5" thickBot="1" x14ac:dyDescent="0.3">
      <c r="A11" s="375"/>
      <c r="B11" s="321" t="s">
        <v>133</v>
      </c>
      <c r="C11" s="193" t="s">
        <v>132</v>
      </c>
      <c r="D11" s="194" t="s">
        <v>129</v>
      </c>
      <c r="E11" s="212" t="s">
        <v>1519</v>
      </c>
      <c r="F11" s="194" t="s">
        <v>248</v>
      </c>
      <c r="G11" s="194" t="s">
        <v>460</v>
      </c>
      <c r="H11" s="194" t="s">
        <v>462</v>
      </c>
      <c r="I11" s="212" t="s">
        <v>463</v>
      </c>
      <c r="J11" s="194" t="s">
        <v>461</v>
      </c>
      <c r="K11" s="339" t="s">
        <v>1358</v>
      </c>
      <c r="L11" s="339" t="s">
        <v>1360</v>
      </c>
      <c r="M11" s="339" t="s">
        <v>471</v>
      </c>
      <c r="N11" s="339" t="s">
        <v>1359</v>
      </c>
      <c r="O11" s="339" t="s">
        <v>1361</v>
      </c>
      <c r="P11" s="339" t="s">
        <v>472</v>
      </c>
      <c r="Q11" s="339" t="s">
        <v>1362</v>
      </c>
      <c r="R11" s="339" t="s">
        <v>1363</v>
      </c>
      <c r="S11" s="339" t="s">
        <v>1364</v>
      </c>
      <c r="T11" s="339" t="s">
        <v>1459</v>
      </c>
      <c r="U11" s="339" t="s">
        <v>1365</v>
      </c>
      <c r="V11" s="339" t="s">
        <v>1366</v>
      </c>
      <c r="W11" s="339" t="s">
        <v>1367</v>
      </c>
      <c r="X11" s="339" t="s">
        <v>1368</v>
      </c>
      <c r="Y11" s="339" t="s">
        <v>1369</v>
      </c>
      <c r="Z11" s="339" t="s">
        <v>1489</v>
      </c>
      <c r="AA11" s="339" t="s">
        <v>1531</v>
      </c>
      <c r="AB11" s="338"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4"/>
      <c r="B12" s="187" t="s">
        <v>251</v>
      </c>
      <c r="C12" s="188" t="s">
        <v>134</v>
      </c>
      <c r="D12" s="189">
        <f>D13+D47+D83+D89+D96</f>
        <v>0</v>
      </c>
      <c r="E12" s="189">
        <f>E13+E47+E83+E89+E96</f>
        <v>1087500</v>
      </c>
      <c r="F12" s="189">
        <f t="shared" ref="F12:F106" si="0">D12+E12</f>
        <v>1087500</v>
      </c>
      <c r="G12" s="189">
        <f>G13+G47+G83+G89+G96</f>
        <v>0</v>
      </c>
      <c r="H12" s="189">
        <f>F12-G12</f>
        <v>1087500</v>
      </c>
      <c r="I12" s="189">
        <f>I13+I47+I83+I89+I96</f>
        <v>0</v>
      </c>
      <c r="J12" s="189">
        <f>F12-I12</f>
        <v>1087500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1087500</v>
      </c>
      <c r="V12" s="189">
        <f t="shared" si="1"/>
        <v>0</v>
      </c>
      <c r="W12" s="189">
        <f t="shared" si="1"/>
        <v>0</v>
      </c>
      <c r="X12" s="189">
        <f t="shared" si="1"/>
        <v>0</v>
      </c>
      <c r="Y12" s="189">
        <f t="shared" ref="Y12:Z12" si="3">Y13+Y47+Y83+Y89+Y96</f>
        <v>0</v>
      </c>
      <c r="Z12" s="189">
        <f t="shared" si="3"/>
        <v>0</v>
      </c>
      <c r="AA12" s="189">
        <f t="shared" si="1"/>
        <v>0</v>
      </c>
      <c r="AB12" s="189">
        <f t="shared" si="1"/>
        <v>1087500</v>
      </c>
      <c r="AC12" s="189">
        <f t="shared" si="1"/>
        <v>0</v>
      </c>
      <c r="AD12" s="189">
        <f t="shared" si="1"/>
        <v>0</v>
      </c>
      <c r="AE12" s="189">
        <f>AB12+AC12+AD12</f>
        <v>1087500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1087500</v>
      </c>
    </row>
    <row r="13" spans="1:571" x14ac:dyDescent="0.25">
      <c r="B13" s="190" t="s">
        <v>252</v>
      </c>
      <c r="C13" s="191" t="s">
        <v>135</v>
      </c>
      <c r="D13" s="192">
        <f>SUM(D14:D46)</f>
        <v>0</v>
      </c>
      <c r="E13" s="192">
        <f>SUM(E14:E46)</f>
        <v>1087500</v>
      </c>
      <c r="F13" s="192">
        <f t="shared" si="0"/>
        <v>1087500</v>
      </c>
      <c r="G13" s="192">
        <f>SUM(G14:G46)</f>
        <v>0</v>
      </c>
      <c r="H13" s="192">
        <f t="shared" ref="H13:H220" si="4">F13-G13</f>
        <v>1087500</v>
      </c>
      <c r="I13" s="192">
        <f>SUM(I14:I46)</f>
        <v>0</v>
      </c>
      <c r="J13" s="192">
        <f t="shared" ref="J13:J220" si="5">F13-I13</f>
        <v>1087500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1087500</v>
      </c>
      <c r="V13" s="192">
        <f t="shared" si="6"/>
        <v>0</v>
      </c>
      <c r="W13" s="192">
        <f t="shared" si="6"/>
        <v>0</v>
      </c>
      <c r="X13" s="192">
        <f t="shared" si="6"/>
        <v>0</v>
      </c>
      <c r="Y13" s="192">
        <f t="shared" ref="Y13:Z13" si="8">SUM(Y14:Y46)</f>
        <v>0</v>
      </c>
      <c r="Z13" s="192">
        <f t="shared" si="8"/>
        <v>0</v>
      </c>
      <c r="AA13" s="192">
        <f t="shared" si="6"/>
        <v>0</v>
      </c>
      <c r="AB13" s="192">
        <f t="shared" si="6"/>
        <v>1087500</v>
      </c>
      <c r="AC13" s="192">
        <f t="shared" si="6"/>
        <v>0</v>
      </c>
      <c r="AD13" s="192">
        <f t="shared" si="6"/>
        <v>0</v>
      </c>
      <c r="AE13" s="192">
        <f t="shared" ref="AE13:AE220" si="9">AB13+AC13+AD13</f>
        <v>1087500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1087500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497</v>
      </c>
      <c r="C15" s="182" t="s">
        <v>498</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900000</v>
      </c>
      <c r="F15" s="183">
        <f t="shared" si="0"/>
        <v>900000</v>
      </c>
      <c r="G15" s="183"/>
      <c r="H15" s="183">
        <f t="shared" si="4"/>
        <v>900000</v>
      </c>
      <c r="I15" s="183"/>
      <c r="J15" s="183">
        <f t="shared" si="5"/>
        <v>900000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900000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900000</v>
      </c>
    </row>
    <row r="16" spans="1:571" x14ac:dyDescent="0.25">
      <c r="B16" s="181" t="s">
        <v>499</v>
      </c>
      <c r="C16" s="182" t="s">
        <v>500</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501</v>
      </c>
      <c r="C17" s="182" t="s">
        <v>502</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503</v>
      </c>
      <c r="C18" s="182" t="s">
        <v>504</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505</v>
      </c>
      <c r="C19" s="182" t="s">
        <v>506</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507</v>
      </c>
      <c r="C20" s="182" t="s">
        <v>508</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510</v>
      </c>
      <c r="C22" s="182" t="s">
        <v>509</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512</v>
      </c>
      <c r="C24" s="182" t="s">
        <v>511</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514</v>
      </c>
      <c r="C25" s="182" t="s">
        <v>513</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516</v>
      </c>
      <c r="C26" s="182" t="s">
        <v>515</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517</v>
      </c>
      <c r="C28" s="182" t="s">
        <v>518</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28" s="183">
        <f t="shared" si="14"/>
        <v>75000</v>
      </c>
      <c r="G28" s="183"/>
      <c r="H28" s="183">
        <f t="shared" si="15"/>
        <v>75000</v>
      </c>
      <c r="I28" s="183"/>
      <c r="J28" s="183">
        <f t="shared" si="16"/>
        <v>75000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75000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75000</v>
      </c>
    </row>
    <row r="29" spans="2:44" x14ac:dyDescent="0.25">
      <c r="B29" s="181" t="s">
        <v>520</v>
      </c>
      <c r="C29" s="182" t="s">
        <v>519</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37500</v>
      </c>
      <c r="F29" s="183">
        <f t="shared" ref="F29:F30" si="38">D29+E29</f>
        <v>37500</v>
      </c>
      <c r="G29" s="183"/>
      <c r="H29" s="183">
        <f t="shared" ref="H29:H30" si="39">F29-G29</f>
        <v>37500</v>
      </c>
      <c r="I29" s="183"/>
      <c r="J29" s="183">
        <f t="shared" ref="J29:J30" si="40">F29-I29</f>
        <v>37500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37500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37500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37500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30" s="183">
        <f t="shared" si="38"/>
        <v>75000</v>
      </c>
      <c r="G30" s="183"/>
      <c r="H30" s="183">
        <f t="shared" si="39"/>
        <v>75000</v>
      </c>
      <c r="I30" s="183"/>
      <c r="J30" s="183">
        <f t="shared" si="40"/>
        <v>75000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75000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75000</v>
      </c>
    </row>
    <row r="31" spans="2:44" x14ac:dyDescent="0.25">
      <c r="B31" s="181" t="s">
        <v>522</v>
      </c>
      <c r="C31" s="182" t="s">
        <v>521</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523</v>
      </c>
      <c r="C33" s="182" t="s">
        <v>525</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524</v>
      </c>
      <c r="C34" s="182" t="s">
        <v>526</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528</v>
      </c>
      <c r="C35" s="182" t="s">
        <v>527</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529</v>
      </c>
      <c r="C37" s="182" t="s">
        <v>530</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531</v>
      </c>
      <c r="C38" s="182" t="s">
        <v>532</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533</v>
      </c>
      <c r="C39" s="182" t="s">
        <v>534</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535</v>
      </c>
      <c r="C41" s="182" t="s">
        <v>536</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537</v>
      </c>
      <c r="C42" s="182" t="s">
        <v>538</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539</v>
      </c>
      <c r="C43" s="182" t="s">
        <v>540</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541</v>
      </c>
      <c r="C44" s="182" t="s">
        <v>542</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543</v>
      </c>
      <c r="C46" s="182" t="s">
        <v>544</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545</v>
      </c>
      <c r="C48" s="182" t="s">
        <v>546</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547</v>
      </c>
      <c r="C50" s="182" t="s">
        <v>548</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549</v>
      </c>
      <c r="C51" s="182" t="s">
        <v>550</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551</v>
      </c>
      <c r="C53" s="182" t="s">
        <v>552</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553</v>
      </c>
      <c r="C54" s="182" t="s">
        <v>519</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554</v>
      </c>
      <c r="C56" s="182" t="s">
        <v>555</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556</v>
      </c>
      <c r="C57" s="182" t="s">
        <v>526</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557</v>
      </c>
      <c r="C58" s="182" t="s">
        <v>527</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558</v>
      </c>
      <c r="C59" s="182" t="s">
        <v>559</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560</v>
      </c>
      <c r="C60" s="182" t="s">
        <v>561</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562</v>
      </c>
      <c r="C61" s="182" t="s">
        <v>534</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563</v>
      </c>
      <c r="C62" s="182" t="s">
        <v>564</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565</v>
      </c>
      <c r="C64" s="182" t="s">
        <v>566</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567</v>
      </c>
      <c r="C65" s="182" t="s">
        <v>568</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569</v>
      </c>
      <c r="C66" s="182" t="s">
        <v>570</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571</v>
      </c>
      <c r="C67" s="182" t="s">
        <v>572</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573</v>
      </c>
      <c r="C68" s="182" t="s">
        <v>574</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575</v>
      </c>
      <c r="C69" s="182" t="s">
        <v>576</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577</v>
      </c>
      <c r="C70" s="182" t="s">
        <v>578</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579</v>
      </c>
      <c r="C71" s="182" t="s">
        <v>580</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581</v>
      </c>
      <c r="C73" s="182" t="s">
        <v>582</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583</v>
      </c>
      <c r="C74" s="182" t="s">
        <v>584</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585</v>
      </c>
      <c r="C75" s="182" t="s">
        <v>586</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587</v>
      </c>
      <c r="C76" s="182" t="s">
        <v>588</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589</v>
      </c>
      <c r="C77" s="182" t="s">
        <v>590</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591</v>
      </c>
      <c r="C78" s="182" t="s">
        <v>592</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593</v>
      </c>
      <c r="C79" s="182" t="s">
        <v>594</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595</v>
      </c>
      <c r="C80" s="182" t="s">
        <v>596</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597</v>
      </c>
      <c r="C81" s="182" t="s">
        <v>598</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599</v>
      </c>
      <c r="C82" s="182" t="s">
        <v>600</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601</v>
      </c>
      <c r="C85" s="182" t="s">
        <v>602</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603</v>
      </c>
      <c r="C87" s="182" t="s">
        <v>604</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605</v>
      </c>
      <c r="C88" s="182" t="s">
        <v>606</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607</v>
      </c>
      <c r="C91" s="182" t="s">
        <v>608</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609</v>
      </c>
      <c r="C93" s="182" t="s">
        <v>610</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611</v>
      </c>
      <c r="C94" s="182" t="s">
        <v>612</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613</v>
      </c>
      <c r="C95" s="182" t="s">
        <v>614</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619</v>
      </c>
      <c r="C97" s="182" t="s">
        <v>620</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621</v>
      </c>
      <c r="C98" s="182" t="s">
        <v>622</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615</v>
      </c>
      <c r="C100" s="182" t="s">
        <v>616</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617</v>
      </c>
      <c r="C101" s="182" t="s">
        <v>618</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623</v>
      </c>
      <c r="C103" s="182" t="s">
        <v>620</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624</v>
      </c>
      <c r="C105" s="182" t="s">
        <v>622</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0</v>
      </c>
      <c r="E106" s="180">
        <f>E107+E118+E133+E149+E164+E190+E207+E214</f>
        <v>100000</v>
      </c>
      <c r="F106" s="180">
        <f t="shared" si="0"/>
        <v>100000</v>
      </c>
      <c r="G106" s="180">
        <f>G107+G118+G133+G149+G164+G190+G207+G214</f>
        <v>0</v>
      </c>
      <c r="H106" s="180">
        <f t="shared" si="4"/>
        <v>100000</v>
      </c>
      <c r="I106" s="180">
        <f>I107+I118+I133+I149+I164+I190+I207+I214</f>
        <v>0</v>
      </c>
      <c r="J106" s="180">
        <f t="shared" si="5"/>
        <v>100000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100000</v>
      </c>
      <c r="AB106" s="180">
        <f t="shared" si="297"/>
        <v>100000</v>
      </c>
      <c r="AC106" s="180">
        <f t="shared" si="297"/>
        <v>0</v>
      </c>
      <c r="AD106" s="180">
        <f t="shared" si="297"/>
        <v>0</v>
      </c>
      <c r="AE106" s="180">
        <f t="shared" si="9"/>
        <v>100000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100000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625</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626</v>
      </c>
      <c r="C109" s="182" t="s">
        <v>627</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628</v>
      </c>
      <c r="C110" s="182" t="s">
        <v>629</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630</v>
      </c>
      <c r="C112" s="182" t="s">
        <v>631</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632</v>
      </c>
      <c r="C113" s="182" t="s">
        <v>633</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634</v>
      </c>
      <c r="C114" s="182" t="s">
        <v>635</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636</v>
      </c>
      <c r="C115" s="182" t="s">
        <v>637</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638</v>
      </c>
      <c r="C116" s="182" t="s">
        <v>639</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640</v>
      </c>
      <c r="C117" s="182" t="s">
        <v>641</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642</v>
      </c>
      <c r="C120" s="182" t="s">
        <v>643</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644</v>
      </c>
      <c r="C122" s="182" t="s">
        <v>645</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646</v>
      </c>
      <c r="C123" s="182" t="s">
        <v>647</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648</v>
      </c>
      <c r="C124" s="182" t="s">
        <v>649</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650</v>
      </c>
      <c r="C125" s="182" t="s">
        <v>651</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652</v>
      </c>
      <c r="C126" s="182" t="s">
        <v>653</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654</v>
      </c>
      <c r="C127" s="182" t="s">
        <v>655</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656</v>
      </c>
      <c r="C128" s="182" t="s">
        <v>657</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658</v>
      </c>
      <c r="C130" s="182" t="s">
        <v>659</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660</v>
      </c>
      <c r="C131" s="182" t="s">
        <v>661</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662</v>
      </c>
      <c r="C132" s="182" t="s">
        <v>663</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664</v>
      </c>
      <c r="C134" s="182" t="s">
        <v>665</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666</v>
      </c>
      <c r="C136" s="182" t="s">
        <v>667</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668</v>
      </c>
      <c r="C138" s="182" t="s">
        <v>669</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670</v>
      </c>
      <c r="C139" s="182" t="s">
        <v>671</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672</v>
      </c>
      <c r="C140" s="182" t="s">
        <v>673</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674</v>
      </c>
      <c r="C141" s="182" t="s">
        <v>675</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676</v>
      </c>
      <c r="C142" s="182" t="s">
        <v>677</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678</v>
      </c>
      <c r="C143" s="182" t="s">
        <v>679</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680</v>
      </c>
      <c r="C144" s="182" t="s">
        <v>681</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682</v>
      </c>
      <c r="C145" s="182" t="s">
        <v>683</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684</v>
      </c>
      <c r="C146" s="182" t="s">
        <v>685</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686</v>
      </c>
      <c r="C147" s="182" t="s">
        <v>687</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688</v>
      </c>
      <c r="C148" s="182" t="s">
        <v>689</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100000</v>
      </c>
      <c r="F149" s="192">
        <f t="shared" si="300"/>
        <v>100000</v>
      </c>
      <c r="G149" s="192">
        <f>SUM(G150:G163)</f>
        <v>0</v>
      </c>
      <c r="H149" s="192">
        <f t="shared" si="4"/>
        <v>100000</v>
      </c>
      <c r="I149" s="192">
        <f>SUM(I150:I163)</f>
        <v>0</v>
      </c>
      <c r="J149" s="192">
        <f t="shared" si="5"/>
        <v>100000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100000</v>
      </c>
      <c r="AB149" s="192">
        <f t="shared" si="419"/>
        <v>100000</v>
      </c>
      <c r="AC149" s="192">
        <f t="shared" si="419"/>
        <v>0</v>
      </c>
      <c r="AD149" s="192">
        <f t="shared" si="419"/>
        <v>0</v>
      </c>
      <c r="AE149" s="192">
        <f t="shared" si="9"/>
        <v>100000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100000</v>
      </c>
    </row>
    <row r="150" spans="2:44" x14ac:dyDescent="0.25">
      <c r="B150" s="181" t="s">
        <v>690</v>
      </c>
      <c r="C150" s="182" t="s">
        <v>691</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692</v>
      </c>
      <c r="C152" s="182" t="s">
        <v>693</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694</v>
      </c>
      <c r="C153" s="182" t="s">
        <v>695</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696</v>
      </c>
      <c r="C155" s="182" t="s">
        <v>697</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698</v>
      </c>
      <c r="C156" s="182" t="s">
        <v>699</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700</v>
      </c>
      <c r="C158" s="182" t="s">
        <v>701</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58" s="183">
        <f t="shared" si="431"/>
        <v>100000</v>
      </c>
      <c r="G158" s="183"/>
      <c r="H158" s="183">
        <f t="shared" si="432"/>
        <v>100000</v>
      </c>
      <c r="I158" s="183"/>
      <c r="J158" s="183">
        <f t="shared" si="433"/>
        <v>100000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100000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100000</v>
      </c>
    </row>
    <row r="159" spans="2:44" x14ac:dyDescent="0.25">
      <c r="B159" s="181" t="s">
        <v>702</v>
      </c>
      <c r="C159" s="182" t="s">
        <v>703</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704</v>
      </c>
      <c r="C160" s="182" t="s">
        <v>705</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706</v>
      </c>
      <c r="C162" s="182" t="s">
        <v>707</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708</v>
      </c>
      <c r="C163" s="182" t="s">
        <v>709</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710</v>
      </c>
      <c r="C166" s="182" t="s">
        <v>711</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712</v>
      </c>
      <c r="C167" s="182" t="s">
        <v>713</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714</v>
      </c>
      <c r="C168" s="182" t="s">
        <v>715</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716</v>
      </c>
      <c r="C169" s="182" t="s">
        <v>717</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718</v>
      </c>
      <c r="C171" s="182" t="s">
        <v>719</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720</v>
      </c>
      <c r="C172" s="182" t="s">
        <v>721</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722</v>
      </c>
      <c r="C173" s="182" t="s">
        <v>723</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724</v>
      </c>
      <c r="C174" s="182" t="s">
        <v>725</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726</v>
      </c>
      <c r="C175" s="182" t="s">
        <v>727</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728</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729</v>
      </c>
      <c r="C177" s="182" t="s">
        <v>730</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731</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732</v>
      </c>
      <c r="C179" s="182" t="s">
        <v>731</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733</v>
      </c>
      <c r="C180" s="182" t="s">
        <v>734</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735</v>
      </c>
      <c r="C181" s="182" t="s">
        <v>736</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737</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738</v>
      </c>
      <c r="C183" s="182" t="s">
        <v>737</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739</v>
      </c>
      <c r="C184" s="182" t="s">
        <v>740</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741</v>
      </c>
      <c r="C185" s="182" t="s">
        <v>742</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743</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744</v>
      </c>
      <c r="C187" s="182" t="s">
        <v>745</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746</v>
      </c>
      <c r="C188" s="182" t="s">
        <v>747</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748</v>
      </c>
      <c r="C189" s="182" t="s">
        <v>749</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750</v>
      </c>
      <c r="C193" s="182" t="s">
        <v>751</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752</v>
      </c>
      <c r="C194" s="182" t="s">
        <v>753</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754</v>
      </c>
      <c r="C195" s="182" t="s">
        <v>755</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756</v>
      </c>
      <c r="C196" s="182" t="s">
        <v>757</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758</v>
      </c>
      <c r="C197" s="182" t="s">
        <v>759</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760</v>
      </c>
      <c r="C198" s="182" t="s">
        <v>761</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762</v>
      </c>
      <c r="C201" s="182" t="s">
        <v>763</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764</v>
      </c>
      <c r="C202" s="182" t="s">
        <v>763</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765</v>
      </c>
      <c r="C203" s="182" t="s">
        <v>766</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767</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768</v>
      </c>
      <c r="C205" s="182" t="s">
        <v>767</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769</v>
      </c>
      <c r="C206" s="182" t="s">
        <v>770</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771</v>
      </c>
      <c r="C209" s="182" t="s">
        <v>772</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773</v>
      </c>
      <c r="C210" s="182" t="s">
        <v>774</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775</v>
      </c>
      <c r="C211" s="182" t="s">
        <v>776</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777</v>
      </c>
      <c r="C212" s="182" t="s">
        <v>778</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779</v>
      </c>
      <c r="C213" s="182" t="s">
        <v>780</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781</v>
      </c>
      <c r="C216" s="182" t="s">
        <v>782</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783</v>
      </c>
      <c r="C217" s="182" t="s">
        <v>784</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785</v>
      </c>
      <c r="C218" s="182" t="s">
        <v>786</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787</v>
      </c>
      <c r="C219" s="182" t="s">
        <v>788</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789</v>
      </c>
      <c r="C220" s="182" t="s">
        <v>790</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791</v>
      </c>
      <c r="C221" s="182" t="s">
        <v>792</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0</v>
      </c>
      <c r="E222" s="180">
        <f>E223+E235+E243+E260+E267+E312</f>
        <v>4000</v>
      </c>
      <c r="F222" s="180">
        <f t="shared" ref="F222:F382" si="622">D222+E222</f>
        <v>4000</v>
      </c>
      <c r="G222" s="180">
        <f>G223+G235+G243+G260+G267+G312</f>
        <v>0</v>
      </c>
      <c r="H222" s="180">
        <f t="shared" ref="H222:H498" si="623">F222-G222</f>
        <v>4000</v>
      </c>
      <c r="I222" s="180">
        <f>I223+I235+I243+I260+I267+I312</f>
        <v>0</v>
      </c>
      <c r="J222" s="180">
        <f t="shared" ref="J222:J498" si="624">F222-I222</f>
        <v>4000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4000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4000</v>
      </c>
      <c r="AE222" s="180">
        <f t="shared" ref="AE222:AE498" si="628">AB222+AC222+AD222</f>
        <v>4000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4000</v>
      </c>
    </row>
    <row r="223" spans="2:44" x14ac:dyDescent="0.25">
      <c r="B223" s="190" t="s">
        <v>310</v>
      </c>
      <c r="C223" s="191" t="s">
        <v>189</v>
      </c>
      <c r="D223" s="192">
        <f>SUM(D224:D234)</f>
        <v>0</v>
      </c>
      <c r="E223" s="192">
        <f>SUM(E224:E234)</f>
        <v>4000</v>
      </c>
      <c r="F223" s="192">
        <f t="shared" si="622"/>
        <v>4000</v>
      </c>
      <c r="G223" s="192">
        <f>SUM(G224:G234)</f>
        <v>0</v>
      </c>
      <c r="H223" s="192">
        <f t="shared" si="623"/>
        <v>4000</v>
      </c>
      <c r="I223" s="192">
        <f>SUM(I224:I234)</f>
        <v>0</v>
      </c>
      <c r="J223" s="192">
        <f t="shared" si="624"/>
        <v>4000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4000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4000</v>
      </c>
      <c r="AE223" s="192">
        <f t="shared" si="628"/>
        <v>4000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4000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793</v>
      </c>
      <c r="C225" s="182" t="s">
        <v>794</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225" s="183">
        <f t="shared" si="622"/>
        <v>4000</v>
      </c>
      <c r="G225" s="183"/>
      <c r="H225" s="183">
        <f t="shared" si="623"/>
        <v>4000</v>
      </c>
      <c r="I225" s="183"/>
      <c r="J225" s="183">
        <f t="shared" si="624"/>
        <v>4000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225" s="183">
        <f t="shared" si="628"/>
        <v>4000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4000</v>
      </c>
    </row>
    <row r="226" spans="2:44" x14ac:dyDescent="0.25">
      <c r="B226" s="181" t="s">
        <v>795</v>
      </c>
      <c r="C226" s="182" t="s">
        <v>796</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797</v>
      </c>
      <c r="C227" s="182" t="s">
        <v>798</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799</v>
      </c>
      <c r="C228" s="182" t="s">
        <v>800</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801</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802</v>
      </c>
      <c r="C230" s="182" t="s">
        <v>803</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840</v>
      </c>
      <c r="C232" s="182" t="s">
        <v>841</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842</v>
      </c>
      <c r="C233" s="182" t="s">
        <v>843</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844</v>
      </c>
      <c r="C234" s="182" t="s">
        <v>845</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804</v>
      </c>
      <c r="C236" s="182" t="s">
        <v>805</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806</v>
      </c>
      <c r="C237" s="182" t="s">
        <v>807</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808</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809</v>
      </c>
      <c r="C239" s="182" t="s">
        <v>810</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811</v>
      </c>
      <c r="C240" s="182" t="s">
        <v>808</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812</v>
      </c>
      <c r="C241" s="182" t="s">
        <v>813</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814</v>
      </c>
      <c r="C242" s="182" t="s">
        <v>815</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x14ac:dyDescent="0.25">
      <c r="B244" s="181" t="s">
        <v>816</v>
      </c>
      <c r="C244" s="182" t="s">
        <v>817</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818</v>
      </c>
      <c r="C245" s="182" t="s">
        <v>819</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820</v>
      </c>
      <c r="C246" s="182" t="s">
        <v>821</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822</v>
      </c>
      <c r="C248" s="182" t="s">
        <v>823</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824</v>
      </c>
      <c r="C249" s="182" t="s">
        <v>825</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826</v>
      </c>
      <c r="C251" s="182" t="s">
        <v>827</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828</v>
      </c>
      <c r="C252" s="182" t="s">
        <v>829</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830</v>
      </c>
      <c r="C254" s="182" t="s">
        <v>831</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832</v>
      </c>
      <c r="C255" s="182" t="s">
        <v>833</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834</v>
      </c>
      <c r="C256" s="182" t="s">
        <v>835</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836</v>
      </c>
      <c r="C257" s="182" t="s">
        <v>837</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838</v>
      </c>
      <c r="C259" s="182" t="s">
        <v>839</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846</v>
      </c>
      <c r="C261" s="182" t="s">
        <v>847</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848</v>
      </c>
      <c r="C262" s="182" t="s">
        <v>849</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850</v>
      </c>
      <c r="C264" s="182" t="s">
        <v>851</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852</v>
      </c>
      <c r="C265" s="182" t="s">
        <v>853</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854</v>
      </c>
      <c r="C266" s="182" t="s">
        <v>855</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856</v>
      </c>
      <c r="C268" s="182" t="s">
        <v>857</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858</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859</v>
      </c>
      <c r="C270" s="182" t="s">
        <v>860</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861</v>
      </c>
      <c r="C271" s="182" t="s">
        <v>862</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863</v>
      </c>
      <c r="C272" s="182" t="s">
        <v>864</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865</v>
      </c>
      <c r="C273" s="182" t="s">
        <v>866</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867</v>
      </c>
      <c r="C274" s="182" t="s">
        <v>868</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869</v>
      </c>
      <c r="C275" s="182" t="s">
        <v>870</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871</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872</v>
      </c>
      <c r="C277" s="182" t="s">
        <v>873</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874</v>
      </c>
      <c r="C278" s="182" t="s">
        <v>875</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876</v>
      </c>
      <c r="C279" s="182" t="s">
        <v>877</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878</v>
      </c>
      <c r="C280" s="182" t="s">
        <v>879</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880</v>
      </c>
      <c r="C281" s="182" t="s">
        <v>881</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882</v>
      </c>
      <c r="C282" s="182" t="s">
        <v>883</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884</v>
      </c>
      <c r="C283" s="182" t="s">
        <v>885</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886</v>
      </c>
      <c r="C284" s="182" t="s">
        <v>887</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888</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889</v>
      </c>
      <c r="C286" s="182" t="s">
        <v>890</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891</v>
      </c>
      <c r="C287" s="182" t="s">
        <v>892</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893</v>
      </c>
      <c r="C288" s="182" t="s">
        <v>894</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895</v>
      </c>
      <c r="C289" s="182" t="s">
        <v>888</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896</v>
      </c>
      <c r="C290" s="182" t="s">
        <v>897</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898</v>
      </c>
      <c r="C291" s="182" t="s">
        <v>899</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900</v>
      </c>
      <c r="C292" s="182" t="s">
        <v>901</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902</v>
      </c>
      <c r="C293" s="182" t="s">
        <v>903</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904</v>
      </c>
      <c r="C294" s="182" t="s">
        <v>905</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906</v>
      </c>
      <c r="C295" s="182" t="s">
        <v>907</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908</v>
      </c>
      <c r="C296" s="182" t="s">
        <v>909</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910</v>
      </c>
      <c r="C297" s="182" t="s">
        <v>911</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912</v>
      </c>
      <c r="C298" s="182" t="s">
        <v>913</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914</v>
      </c>
      <c r="C299" s="182" t="s">
        <v>915</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916</v>
      </c>
      <c r="C300" s="182" t="s">
        <v>917</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918</v>
      </c>
      <c r="C301" s="182" t="s">
        <v>919</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920</v>
      </c>
      <c r="C302" s="182" t="s">
        <v>921</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922</v>
      </c>
      <c r="C303" s="182" t="s">
        <v>923</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924</v>
      </c>
      <c r="C304" s="182" t="s">
        <v>925</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926</v>
      </c>
      <c r="C305" s="182" t="s">
        <v>927</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928</v>
      </c>
      <c r="C306" s="182" t="s">
        <v>929</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930</v>
      </c>
      <c r="C307" s="182" t="s">
        <v>931</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932</v>
      </c>
      <c r="C308" s="182" t="s">
        <v>933</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934</v>
      </c>
      <c r="C309" s="182" t="s">
        <v>935</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936</v>
      </c>
      <c r="C310" s="182" t="s">
        <v>937</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938</v>
      </c>
      <c r="C311" s="182" t="s">
        <v>939</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x14ac:dyDescent="0.25">
      <c r="B313" s="181" t="s">
        <v>940</v>
      </c>
      <c r="C313" s="182" t="s">
        <v>941</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942</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943</v>
      </c>
      <c r="C315" s="182" t="s">
        <v>944</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945</v>
      </c>
      <c r="C316" s="182" t="s">
        <v>946</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947</v>
      </c>
      <c r="C317" s="182" t="s">
        <v>948</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949</v>
      </c>
      <c r="C318" s="182" t="s">
        <v>950</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951</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952</v>
      </c>
      <c r="C320" s="182" t="s">
        <v>953</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954</v>
      </c>
      <c r="C321" s="182" t="s">
        <v>955</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956</v>
      </c>
      <c r="C322" s="182" t="s">
        <v>957</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958</v>
      </c>
      <c r="C323" s="182" t="s">
        <v>959</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960</v>
      </c>
      <c r="C324" s="182" t="s">
        <v>961</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962</v>
      </c>
      <c r="C325" s="182" t="s">
        <v>963</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964</v>
      </c>
      <c r="C326" s="182" t="s">
        <v>965</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40000</v>
      </c>
      <c r="E327" s="180">
        <f>E328+E345+E383+E389</f>
        <v>170000</v>
      </c>
      <c r="F327" s="180">
        <f t="shared" si="622"/>
        <v>210000</v>
      </c>
      <c r="G327" s="180">
        <f>G328+G345+G383+G389</f>
        <v>0</v>
      </c>
      <c r="H327" s="180">
        <f t="shared" si="623"/>
        <v>210000</v>
      </c>
      <c r="I327" s="180">
        <f>I328+I345+I383+I389</f>
        <v>0</v>
      </c>
      <c r="J327" s="180">
        <f t="shared" si="624"/>
        <v>210000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170000</v>
      </c>
      <c r="U327" s="180">
        <f t="shared" si="781"/>
        <v>40000</v>
      </c>
      <c r="V327" s="180">
        <f t="shared" si="781"/>
        <v>0</v>
      </c>
      <c r="W327" s="180">
        <f t="shared" si="781"/>
        <v>0</v>
      </c>
      <c r="X327" s="180">
        <f t="shared" si="781"/>
        <v>0</v>
      </c>
      <c r="Y327" s="180">
        <f t="shared" ref="Y327:Z327" si="783">Y328+Y345+Y383+Y389</f>
        <v>0</v>
      </c>
      <c r="Z327" s="180">
        <f t="shared" si="783"/>
        <v>0</v>
      </c>
      <c r="AA327" s="180">
        <f t="shared" si="781"/>
        <v>0</v>
      </c>
      <c r="AB327" s="180">
        <f t="shared" si="781"/>
        <v>120000</v>
      </c>
      <c r="AC327" s="180">
        <f t="shared" si="781"/>
        <v>0</v>
      </c>
      <c r="AD327" s="180">
        <f t="shared" si="781"/>
        <v>90000</v>
      </c>
      <c r="AE327" s="180">
        <f t="shared" si="628"/>
        <v>210000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210000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966</v>
      </c>
      <c r="C331" s="182" t="s">
        <v>967</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968</v>
      </c>
      <c r="C332" s="182" t="s">
        <v>969</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970</v>
      </c>
      <c r="C333" s="182" t="s">
        <v>971</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972</v>
      </c>
      <c r="C334" s="182" t="s">
        <v>973</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974</v>
      </c>
      <c r="C336" s="182" t="s">
        <v>975</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976</v>
      </c>
      <c r="C338" s="182" t="s">
        <v>977</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978</v>
      </c>
      <c r="C340" s="182" t="s">
        <v>979</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980</v>
      </c>
      <c r="C342" s="182" t="s">
        <v>981</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982</v>
      </c>
      <c r="C343" s="182" t="s">
        <v>983</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40000</v>
      </c>
      <c r="E345" s="192">
        <f>SUM(E346:E382)</f>
        <v>170000</v>
      </c>
      <c r="F345" s="192">
        <f t="shared" si="622"/>
        <v>210000</v>
      </c>
      <c r="G345" s="192">
        <f>SUM(G346:G382)</f>
        <v>0</v>
      </c>
      <c r="H345" s="192">
        <f t="shared" si="623"/>
        <v>210000</v>
      </c>
      <c r="I345" s="192">
        <f>SUM(I346:I382)</f>
        <v>0</v>
      </c>
      <c r="J345" s="192">
        <f t="shared" si="624"/>
        <v>210000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170000</v>
      </c>
      <c r="U345" s="192">
        <f t="shared" si="819"/>
        <v>40000</v>
      </c>
      <c r="V345" s="192">
        <f t="shared" si="819"/>
        <v>0</v>
      </c>
      <c r="W345" s="192">
        <f t="shared" si="819"/>
        <v>0</v>
      </c>
      <c r="X345" s="192">
        <f t="shared" si="819"/>
        <v>0</v>
      </c>
      <c r="Y345" s="192">
        <f t="shared" ref="Y345:Z345" si="821">SUM(Y346:Y382)</f>
        <v>0</v>
      </c>
      <c r="Z345" s="192">
        <f t="shared" si="821"/>
        <v>0</v>
      </c>
      <c r="AA345" s="192">
        <f t="shared" si="819"/>
        <v>0</v>
      </c>
      <c r="AB345" s="192">
        <f t="shared" si="819"/>
        <v>120000</v>
      </c>
      <c r="AC345" s="192">
        <f t="shared" si="819"/>
        <v>0</v>
      </c>
      <c r="AD345" s="192">
        <f t="shared" si="819"/>
        <v>90000</v>
      </c>
      <c r="AE345" s="192">
        <f t="shared" si="628"/>
        <v>210000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210000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984</v>
      </c>
      <c r="C347" s="182" t="s">
        <v>985</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986</v>
      </c>
      <c r="C348" s="182" t="s">
        <v>985</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987</v>
      </c>
      <c r="C349" s="182" t="s">
        <v>988</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989</v>
      </c>
      <c r="C350" s="182" t="s">
        <v>988</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990</v>
      </c>
      <c r="C351" s="182" t="s">
        <v>991</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992</v>
      </c>
      <c r="C352" s="182" t="s">
        <v>993</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994</v>
      </c>
      <c r="C353" s="182" t="s">
        <v>995</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996</v>
      </c>
      <c r="C354" s="182" t="s">
        <v>997</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998</v>
      </c>
      <c r="C355" s="182" t="s">
        <v>999</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1000</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1001</v>
      </c>
      <c r="C357" s="182" t="s">
        <v>1000</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1002</v>
      </c>
      <c r="C358" s="182" t="s">
        <v>1003</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1004</v>
      </c>
      <c r="C359" s="182" t="s">
        <v>1005</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1006</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1007</v>
      </c>
      <c r="C361" s="182" t="s">
        <v>1006</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1008</v>
      </c>
      <c r="C362" s="182" t="s">
        <v>1009</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1010</v>
      </c>
      <c r="C363" s="182" t="s">
        <v>1011</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1012</v>
      </c>
      <c r="C364" s="182" t="s">
        <v>1013</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1014</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170000</v>
      </c>
      <c r="F365" s="183">
        <f t="shared" si="822"/>
        <v>210000</v>
      </c>
      <c r="G365" s="183"/>
      <c r="H365" s="183">
        <f t="shared" si="823"/>
        <v>210000</v>
      </c>
      <c r="I365" s="183"/>
      <c r="J365" s="183">
        <f t="shared" si="824"/>
        <v>210000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E365" s="183">
        <f t="shared" si="825"/>
        <v>210000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210000</v>
      </c>
    </row>
    <row r="366" spans="2:44" x14ac:dyDescent="0.25">
      <c r="B366" s="181" t="s">
        <v>1015</v>
      </c>
      <c r="C366" s="182" t="s">
        <v>1016</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1017</v>
      </c>
      <c r="C367" s="182" t="s">
        <v>1018</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1019</v>
      </c>
      <c r="C368" s="182" t="s">
        <v>1020</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1021</v>
      </c>
      <c r="C369" s="182" t="s">
        <v>1022</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1023</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1024</v>
      </c>
      <c r="C371" s="182" t="s">
        <v>1025</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1026</v>
      </c>
      <c r="C372" s="182" t="s">
        <v>1027</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1028</v>
      </c>
      <c r="C373" s="182" t="s">
        <v>1029</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1030</v>
      </c>
      <c r="C374" s="182" t="s">
        <v>1031</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1032</v>
      </c>
      <c r="C375" s="182" t="s">
        <v>1033</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1034</v>
      </c>
      <c r="C376" s="182" t="s">
        <v>1035</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1036</v>
      </c>
      <c r="C377" s="182" t="s">
        <v>1037</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1038</v>
      </c>
      <c r="C378" s="182" t="s">
        <v>1039</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1040</v>
      </c>
      <c r="C379" s="182" t="s">
        <v>1041</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1042</v>
      </c>
      <c r="C380" s="182" t="s">
        <v>1043</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1044</v>
      </c>
      <c r="C381" s="182" t="s">
        <v>1043</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1045</v>
      </c>
      <c r="C382" s="182" t="s">
        <v>1046</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1047</v>
      </c>
      <c r="C385" s="182" t="s">
        <v>1048</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1049</v>
      </c>
      <c r="C386" s="182" t="s">
        <v>1050</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1051</v>
      </c>
      <c r="C387" s="182" t="s">
        <v>1373</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1053</v>
      </c>
      <c r="C388" s="182" t="s">
        <v>1052</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1054</v>
      </c>
      <c r="C391" s="182" t="s">
        <v>1055</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1056</v>
      </c>
      <c r="C393" s="182" t="s">
        <v>1057</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1058</v>
      </c>
      <c r="C394" s="182" t="s">
        <v>1059</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1060</v>
      </c>
      <c r="C396" s="182" t="s">
        <v>1061</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1063</v>
      </c>
      <c r="C400" s="182" t="s">
        <v>1064</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1065</v>
      </c>
      <c r="C401" s="182" t="s">
        <v>1066</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1067</v>
      </c>
      <c r="C404" s="182" t="s">
        <v>1068</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1069</v>
      </c>
      <c r="C405" s="182" t="s">
        <v>1070</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1071</v>
      </c>
      <c r="C406" s="182" t="s">
        <v>1072</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1073</v>
      </c>
      <c r="C407" s="182" t="s">
        <v>1074</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1075</v>
      </c>
      <c r="C408" s="182" t="s">
        <v>1076</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1077</v>
      </c>
      <c r="C409" s="182" t="s">
        <v>1078</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1079</v>
      </c>
      <c r="C410" s="182" t="s">
        <v>1080</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1081</v>
      </c>
      <c r="C411" s="182" t="s">
        <v>1082</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1083</v>
      </c>
      <c r="C412" s="182" t="s">
        <v>1084</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1085</v>
      </c>
      <c r="C413" s="182" t="s">
        <v>1086</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1087</v>
      </c>
      <c r="C414" s="182" t="s">
        <v>1088</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1089</v>
      </c>
      <c r="C415" s="182" t="s">
        <v>1090</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1091</v>
      </c>
      <c r="C416" s="182" t="s">
        <v>1092</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1093</v>
      </c>
      <c r="C417" s="182" t="s">
        <v>1094</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1095</v>
      </c>
      <c r="C418" s="182" t="s">
        <v>1096</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1097</v>
      </c>
      <c r="C419" s="182" t="s">
        <v>1098</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1099</v>
      </c>
      <c r="C420" s="182" t="s">
        <v>1100</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1101</v>
      </c>
      <c r="C421" s="182" t="s">
        <v>1102</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1103</v>
      </c>
      <c r="C422" s="182" t="s">
        <v>1104</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1105</v>
      </c>
      <c r="C423" s="182" t="s">
        <v>1106</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1107</v>
      </c>
      <c r="C424" s="182" t="s">
        <v>1108</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1109</v>
      </c>
      <c r="C425" s="182" t="s">
        <v>1110</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1111</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1112</v>
      </c>
      <c r="C427" s="182" t="s">
        <v>1113</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1114</v>
      </c>
      <c r="C428" s="182" t="s">
        <v>1104</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1115</v>
      </c>
      <c r="C429" s="182" t="s">
        <v>1116</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1117</v>
      </c>
      <c r="C430" s="182" t="s">
        <v>1118</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1119</v>
      </c>
      <c r="C431" s="182" t="s">
        <v>1120</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1121</v>
      </c>
      <c r="C432" s="182" t="s">
        <v>1122</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1123</v>
      </c>
      <c r="C433" s="182" t="s">
        <v>1124</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1125</v>
      </c>
      <c r="C434" s="182" t="s">
        <v>1126</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1127</v>
      </c>
      <c r="C435" s="182" t="s">
        <v>1128</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1129</v>
      </c>
      <c r="C436" s="182" t="s">
        <v>1130</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1131</v>
      </c>
      <c r="C437" s="182" t="s">
        <v>1132</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1133</v>
      </c>
      <c r="C438" s="182" t="s">
        <v>1134</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1135</v>
      </c>
      <c r="C439" s="182" t="s">
        <v>1136</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1137</v>
      </c>
      <c r="C440" s="182" t="s">
        <v>1138</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1139</v>
      </c>
      <c r="C441" s="182" t="s">
        <v>1140</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1141</v>
      </c>
      <c r="C442" s="182" t="s">
        <v>1142</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1143</v>
      </c>
      <c r="C443" s="182" t="s">
        <v>1144</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1145</v>
      </c>
      <c r="C444" s="182" t="s">
        <v>1146</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1147</v>
      </c>
      <c r="C445" s="182" t="s">
        <v>1148</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1149</v>
      </c>
      <c r="C446" s="182" t="s">
        <v>1150</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1151</v>
      </c>
      <c r="C447" s="182" t="s">
        <v>1152</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1153</v>
      </c>
      <c r="C448" s="182" t="s">
        <v>1154</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1155</v>
      </c>
      <c r="C449" s="182" t="s">
        <v>1156</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1157</v>
      </c>
      <c r="C450" s="182" t="s">
        <v>1158</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1159</v>
      </c>
      <c r="C451" s="182" t="s">
        <v>1160</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1161</v>
      </c>
      <c r="C452" s="182" t="s">
        <v>1162</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1163</v>
      </c>
      <c r="C454" s="182" t="s">
        <v>1164</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1165</v>
      </c>
      <c r="C455" s="182" t="s">
        <v>1166</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1167</v>
      </c>
      <c r="C456" s="182" t="s">
        <v>1168</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1169</v>
      </c>
      <c r="C457" s="182" t="s">
        <v>1170</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1171</v>
      </c>
      <c r="C458" s="182" t="s">
        <v>1172</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1173</v>
      </c>
      <c r="C461" s="182" t="s">
        <v>1174</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1175</v>
      </c>
      <c r="C462" s="182" t="s">
        <v>1176</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1177</v>
      </c>
      <c r="C463" s="182" t="s">
        <v>1178</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1179</v>
      </c>
      <c r="C464" s="182" t="s">
        <v>1180</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1181</v>
      </c>
      <c r="C465" s="182" t="s">
        <v>1182</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1183</v>
      </c>
      <c r="C466" s="182" t="s">
        <v>1184</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1185</v>
      </c>
      <c r="C468" s="182" t="s">
        <v>1186</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1187</v>
      </c>
      <c r="C471" s="182" t="s">
        <v>1188</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1189</v>
      </c>
      <c r="C472" s="182" t="s">
        <v>1190</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1191</v>
      </c>
      <c r="C473" s="182" t="s">
        <v>1192</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1193</v>
      </c>
      <c r="C474" s="182" t="s">
        <v>1194</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1195</v>
      </c>
      <c r="C475" s="182" t="s">
        <v>1196</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1197</v>
      </c>
      <c r="C476" s="182" t="s">
        <v>1198</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1199</v>
      </c>
      <c r="C477" s="182" t="s">
        <v>1200</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1201</v>
      </c>
      <c r="C478" s="182" t="s">
        <v>1202</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1203</v>
      </c>
      <c r="C479" s="182" t="s">
        <v>1204</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1205</v>
      </c>
      <c r="C480" s="182" t="s">
        <v>1206</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1207</v>
      </c>
      <c r="C481" s="182" t="s">
        <v>1208</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1209</v>
      </c>
      <c r="C482" s="182" t="s">
        <v>1210</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1211</v>
      </c>
      <c r="C483" s="182" t="s">
        <v>1212</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1213</v>
      </c>
      <c r="C484" s="182" t="s">
        <v>1214</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1215</v>
      </c>
      <c r="C487" s="182" t="s">
        <v>1216</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1217</v>
      </c>
      <c r="C488" s="182" t="s">
        <v>1218</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1219</v>
      </c>
      <c r="C491" s="182" t="s">
        <v>1174</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1220</v>
      </c>
      <c r="C492" s="182" t="s">
        <v>1176</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1221</v>
      </c>
      <c r="C493" s="182" t="s">
        <v>1180</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1222</v>
      </c>
      <c r="C494" s="182" t="s">
        <v>1223</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1224</v>
      </c>
      <c r="C495" s="182" t="s">
        <v>1184</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1225</v>
      </c>
      <c r="C496" s="182" t="s">
        <v>1226</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1227</v>
      </c>
      <c r="C497" s="182" t="s">
        <v>1186</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1228</v>
      </c>
      <c r="C498" s="182" t="s">
        <v>1229</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1230</v>
      </c>
      <c r="C502" s="182" t="s">
        <v>1231</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1232</v>
      </c>
      <c r="C503" s="182" t="s">
        <v>1233</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1234</v>
      </c>
      <c r="C505" s="182" t="s">
        <v>1235</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1236</v>
      </c>
      <c r="C506" s="182" t="s">
        <v>1237</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1238</v>
      </c>
      <c r="C507" s="182" t="s">
        <v>1239</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1240</v>
      </c>
      <c r="C508" s="182" t="s">
        <v>1241</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1242</v>
      </c>
      <c r="C511" s="182" t="s">
        <v>1243</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1244</v>
      </c>
      <c r="C512" s="182" t="s">
        <v>1245</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1246</v>
      </c>
      <c r="C513" s="182" t="s">
        <v>1247</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1248</v>
      </c>
      <c r="C514" s="182" t="s">
        <v>1249</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1250</v>
      </c>
      <c r="C515" s="182" t="s">
        <v>1251</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1252</v>
      </c>
      <c r="C516" s="182" t="s">
        <v>1253</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1254</v>
      </c>
      <c r="C517" s="182" t="s">
        <v>1255</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1256</v>
      </c>
      <c r="C518" s="182" t="s">
        <v>1257</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1258</v>
      </c>
      <c r="C519" s="182" t="s">
        <v>1259</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1260</v>
      </c>
      <c r="C520" s="182" t="s">
        <v>1261</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1262</v>
      </c>
      <c r="C521" s="182" t="s">
        <v>1263</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1264</v>
      </c>
      <c r="C522" s="182" t="s">
        <v>1265</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1266</v>
      </c>
      <c r="C523" s="182" t="s">
        <v>1267</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1268</v>
      </c>
      <c r="C524" s="182" t="s">
        <v>1269</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1270</v>
      </c>
      <c r="C525" s="182" t="s">
        <v>1271</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1272</v>
      </c>
      <c r="C529" s="182" t="s">
        <v>1273</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1274</v>
      </c>
      <c r="C530" s="182" t="s">
        <v>1275</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1276</v>
      </c>
      <c r="C531" s="182" t="s">
        <v>1277</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1278</v>
      </c>
      <c r="C532" s="182" t="s">
        <v>1279</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1280</v>
      </c>
      <c r="C533" s="182" t="s">
        <v>1281</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1282</v>
      </c>
      <c r="C535" s="182" t="s">
        <v>1283</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1284</v>
      </c>
      <c r="C536" s="182" t="s">
        <v>1285</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1286</v>
      </c>
      <c r="C537" s="182" t="s">
        <v>1287</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1288</v>
      </c>
      <c r="C538" s="182" t="s">
        <v>1289</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1290</v>
      </c>
      <c r="C539" s="182" t="s">
        <v>1291</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1292</v>
      </c>
      <c r="C540" s="182" t="s">
        <v>1293</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1294</v>
      </c>
      <c r="C544" s="182" t="s">
        <v>1295</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1296</v>
      </c>
      <c r="C545" s="182" t="s">
        <v>513</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1297</v>
      </c>
      <c r="C546" s="182" t="s">
        <v>1298</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1299</v>
      </c>
      <c r="C547" s="182" t="s">
        <v>1300</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1301</v>
      </c>
      <c r="C548" s="182" t="s">
        <v>1302</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1303</v>
      </c>
      <c r="C549" s="182" t="s">
        <v>1304</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1305</v>
      </c>
      <c r="C550" s="182" t="s">
        <v>1306</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1307</v>
      </c>
      <c r="C551" s="182" t="s">
        <v>1308</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1309</v>
      </c>
      <c r="C552" s="182" t="s">
        <v>1310</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1311</v>
      </c>
      <c r="C553" s="182" t="s">
        <v>1312</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1313</v>
      </c>
      <c r="C554" s="182" t="s">
        <v>1314</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1315</v>
      </c>
      <c r="C555" s="182" t="s">
        <v>1316</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1317</v>
      </c>
      <c r="C556" s="182" t="s">
        <v>1318</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1319</v>
      </c>
      <c r="C557" s="182" t="s">
        <v>1320</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1321</v>
      </c>
      <c r="C558" s="182" t="s">
        <v>1322</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1323</v>
      </c>
      <c r="C559" s="182" t="s">
        <v>1324</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1325</v>
      </c>
      <c r="C560" s="179" t="s">
        <v>1326</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1327</v>
      </c>
      <c r="C561" s="182" t="s">
        <v>1328</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1329</v>
      </c>
      <c r="C562" s="182" t="s">
        <v>1330</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1331</v>
      </c>
      <c r="C563" s="182" t="s">
        <v>1332</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1333</v>
      </c>
      <c r="C564" s="182" t="s">
        <v>1334</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1335</v>
      </c>
      <c r="C565" s="182" t="s">
        <v>1336</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40000</v>
      </c>
      <c r="E566" s="186">
        <f>E12+E106+E222+E327+E397+E499+E526+E560</f>
        <v>1361500</v>
      </c>
      <c r="F566" s="186">
        <f t="shared" si="1050"/>
        <v>1401500</v>
      </c>
      <c r="G566" s="186">
        <f>G12+G106+G222+G327+G397+G499+G526+G560</f>
        <v>0</v>
      </c>
      <c r="H566" s="186">
        <f t="shared" si="1052"/>
        <v>1401500</v>
      </c>
      <c r="I566" s="186">
        <f>I12+I106+I222+I327+I397+I499+I526+I560</f>
        <v>0</v>
      </c>
      <c r="J566" s="186">
        <f t="shared" si="1053"/>
        <v>1401500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170000</v>
      </c>
      <c r="U566" s="186">
        <f t="shared" si="1209"/>
        <v>1131500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100000</v>
      </c>
      <c r="AB566" s="186">
        <f t="shared" si="1209"/>
        <v>1307500</v>
      </c>
      <c r="AC566" s="186">
        <f t="shared" si="1209"/>
        <v>0</v>
      </c>
      <c r="AD566" s="186">
        <f t="shared" si="1209"/>
        <v>94000</v>
      </c>
      <c r="AE566" s="186">
        <f t="shared" si="1059"/>
        <v>1401500</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0</v>
      </c>
      <c r="AP566" s="186">
        <f t="shared" si="1216"/>
        <v>0</v>
      </c>
      <c r="AQ566" s="186">
        <f t="shared" si="1062"/>
        <v>0</v>
      </c>
      <c r="AR566" s="186">
        <f t="shared" si="1063"/>
        <v>1401500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B25" workbookViewId="0">
      <selection activeCell="D36" sqref="D36:D4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5" t="s">
        <v>1358</v>
      </c>
      <c r="B2" s="125" t="s">
        <v>1360</v>
      </c>
      <c r="C2" s="125" t="s">
        <v>471</v>
      </c>
      <c r="D2" s="125" t="s">
        <v>1359</v>
      </c>
      <c r="E2" s="125" t="s">
        <v>1361</v>
      </c>
      <c r="F2" s="125" t="s">
        <v>472</v>
      </c>
      <c r="G2" s="125" t="s">
        <v>1362</v>
      </c>
      <c r="H2" s="125" t="s">
        <v>1363</v>
      </c>
      <c r="I2" s="125" t="s">
        <v>1364</v>
      </c>
      <c r="J2" s="125" t="s">
        <v>1459</v>
      </c>
      <c r="K2" s="125" t="s">
        <v>1365</v>
      </c>
      <c r="L2" s="125" t="s">
        <v>1366</v>
      </c>
      <c r="M2" s="125" t="s">
        <v>1367</v>
      </c>
      <c r="N2" s="125" t="s">
        <v>1368</v>
      </c>
      <c r="O2" s="125" t="s">
        <v>1369</v>
      </c>
      <c r="P2" s="122" t="s">
        <v>1489</v>
      </c>
      <c r="Q2" s="122" t="s">
        <v>1531</v>
      </c>
      <c r="S2" s="462" t="str">
        <f>+Presupuesto!D11</f>
        <v>Recurrente</v>
      </c>
      <c r="T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3">
        <f>SUMIF(C:C,$C$10,D:D)</f>
        <v>104000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4000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68" t="s">
        <v>1551</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Evaluar la ejecución presupuestaria de las unidades de acuerdo con lo planificado para el  año 2016.</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5" t="s">
        <v>47</v>
      </c>
      <c r="D17" s="564">
        <v>5</v>
      </c>
      <c r="E17" s="326">
        <v>0</v>
      </c>
      <c r="F17" s="115">
        <v>30000</v>
      </c>
      <c r="G17" s="327">
        <f t="shared" ref="G17:G25" si="0">E17*F17</f>
        <v>0</v>
      </c>
      <c r="H17" s="328"/>
      <c r="I17" s="116" t="s">
        <v>700</v>
      </c>
      <c r="J17" s="116" t="str">
        <f>VLOOKUP(I17,Presupuesto!$B$11:$C$566,2,0)</f>
        <v>SERVICIOS DE CAPACITACION.</v>
      </c>
      <c r="K17" s="329" t="s">
        <v>1531</v>
      </c>
      <c r="L17" s="116" t="s">
        <v>394</v>
      </c>
      <c r="N17" s="153"/>
    </row>
    <row r="18" spans="2:14" x14ac:dyDescent="0.25">
      <c r="B18" s="93"/>
      <c r="C18" s="99" t="s">
        <v>48</v>
      </c>
      <c r="D18" s="565"/>
      <c r="E18" s="200">
        <v>0</v>
      </c>
      <c r="F18" s="100">
        <v>50</v>
      </c>
      <c r="G18" s="97">
        <f t="shared" si="0"/>
        <v>0</v>
      </c>
      <c r="H18" s="161"/>
      <c r="I18" s="98" t="s">
        <v>718</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65"/>
      <c r="E19" s="200">
        <v>4</v>
      </c>
      <c r="F19" s="100">
        <v>1000</v>
      </c>
      <c r="G19" s="97">
        <f t="shared" si="0"/>
        <v>4000</v>
      </c>
      <c r="H19" s="161" t="s">
        <v>1519</v>
      </c>
      <c r="I19" s="98" t="s">
        <v>793</v>
      </c>
      <c r="J19" s="98" t="str">
        <f>VLOOKUP(I19,Presupuesto!$B$11:$C$566,2,0)</f>
        <v>ALIMENTOS B EBIDAS PARA PERSONAS</v>
      </c>
      <c r="K19" s="98" t="s">
        <v>1365</v>
      </c>
      <c r="L19" s="98" t="s">
        <v>395</v>
      </c>
      <c r="N19" s="153"/>
    </row>
    <row r="20" spans="2:14" x14ac:dyDescent="0.25">
      <c r="B20" s="93"/>
      <c r="C20" s="99" t="s">
        <v>50</v>
      </c>
      <c r="D20" s="565"/>
      <c r="E20" s="151">
        <v>0</v>
      </c>
      <c r="F20" s="118">
        <v>10000</v>
      </c>
      <c r="G20" s="97">
        <f t="shared" si="0"/>
        <v>0</v>
      </c>
      <c r="H20" s="161"/>
      <c r="I20" s="320"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65"/>
      <c r="E21" s="151">
        <v>0</v>
      </c>
      <c r="F21" s="118">
        <v>250</v>
      </c>
      <c r="G21" s="97">
        <f t="shared" si="0"/>
        <v>0</v>
      </c>
      <c r="H21" s="161"/>
      <c r="I21" s="98" t="s">
        <v>822</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65"/>
      <c r="E22" s="200">
        <v>0</v>
      </c>
      <c r="F22" s="100">
        <v>85</v>
      </c>
      <c r="G22" s="97">
        <f t="shared" si="0"/>
        <v>0</v>
      </c>
      <c r="H22" s="161"/>
      <c r="I22" s="98" t="s">
        <v>822</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65"/>
      <c r="E23" s="200">
        <v>0</v>
      </c>
      <c r="F23" s="100">
        <v>36</v>
      </c>
      <c r="G23" s="97">
        <f t="shared" si="0"/>
        <v>0</v>
      </c>
      <c r="H23" s="161"/>
      <c r="I23" s="98" t="s">
        <v>943</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65"/>
      <c r="E24" s="200">
        <v>0</v>
      </c>
      <c r="F24" s="100">
        <v>80</v>
      </c>
      <c r="G24" s="97">
        <f t="shared" si="0"/>
        <v>0</v>
      </c>
      <c r="H24" s="161"/>
      <c r="I24" s="98" t="s">
        <v>943</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65"/>
      <c r="E25" s="213">
        <v>0</v>
      </c>
      <c r="F25" s="119">
        <v>25</v>
      </c>
      <c r="G25" s="97">
        <f t="shared" si="0"/>
        <v>0</v>
      </c>
      <c r="H25" s="161"/>
      <c r="I25" s="98" t="s">
        <v>943</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0">
        <v>0</v>
      </c>
      <c r="F26" s="104">
        <f>HLOOKUP(C26,$AH$2:$BU$3,2,0)</f>
        <v>1750</v>
      </c>
      <c r="G26" s="105">
        <f>D26*E26*F26</f>
        <v>0</v>
      </c>
      <c r="H26" s="331"/>
      <c r="I26" s="332" t="s">
        <v>301</v>
      </c>
      <c r="J26" s="106" t="str">
        <f>VLOOKUP(I26,Presupuesto!$B$11:$C$566,2,0)</f>
        <v>VIATICOS (26200-00)</v>
      </c>
      <c r="K26" s="333" t="str">
        <f t="shared" si="1"/>
        <v>Gestión Tecnologías de Información y Comunicación</v>
      </c>
      <c r="L26" s="333"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100000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68" t="s">
        <v>1549</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2. Capacitación del personal nuevo y asignado al Departamento.</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5" t="s">
        <v>47</v>
      </c>
      <c r="D36" s="564">
        <v>15</v>
      </c>
      <c r="E36" s="326">
        <v>1</v>
      </c>
      <c r="F36" s="115">
        <v>100000</v>
      </c>
      <c r="G36" s="327">
        <f t="shared" ref="G36:G44" si="2">E36*F36</f>
        <v>100000</v>
      </c>
      <c r="H36" s="328" t="s">
        <v>1519</v>
      </c>
      <c r="I36" s="116" t="s">
        <v>700</v>
      </c>
      <c r="J36" s="116" t="str">
        <f>VLOOKUP(I36,Presupuesto!$B$11:$C$566,2,0)</f>
        <v>SERVICIOS DE CAPACITACION.</v>
      </c>
      <c r="K36" s="329" t="s">
        <v>1531</v>
      </c>
      <c r="L36" s="116" t="s">
        <v>394</v>
      </c>
    </row>
    <row r="37" spans="3:12" x14ac:dyDescent="0.25">
      <c r="C37" s="99" t="s">
        <v>48</v>
      </c>
      <c r="D37" s="565"/>
      <c r="E37" s="200">
        <v>0</v>
      </c>
      <c r="F37" s="100">
        <v>50</v>
      </c>
      <c r="G37" s="97">
        <f t="shared" si="2"/>
        <v>0</v>
      </c>
      <c r="H37" s="161"/>
      <c r="I37" s="98" t="s">
        <v>718</v>
      </c>
      <c r="J37" s="98" t="str">
        <f>VLOOKUP(I37,Presupuesto!$B$11:$C$566,2,0)</f>
        <v>SERVICIOS DE IMPRENTA PUBLIC.Y REPRODUCCION</v>
      </c>
      <c r="K37" s="98" t="str">
        <f>$K$36</f>
        <v>Gestión Tecnologías de Información y Comunicación</v>
      </c>
      <c r="L37" s="98" t="s">
        <v>412</v>
      </c>
    </row>
    <row r="38" spans="3:12" x14ac:dyDescent="0.25">
      <c r="C38" s="99" t="s">
        <v>49</v>
      </c>
      <c r="D38" s="565"/>
      <c r="E38" s="200">
        <v>0</v>
      </c>
      <c r="F38" s="100">
        <v>150</v>
      </c>
      <c r="G38" s="97">
        <f t="shared" si="2"/>
        <v>0</v>
      </c>
      <c r="H38" s="161"/>
      <c r="I38" s="98" t="s">
        <v>793</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65"/>
      <c r="E39" s="151">
        <v>0</v>
      </c>
      <c r="F39" s="118">
        <v>10000</v>
      </c>
      <c r="G39" s="97">
        <f t="shared" si="2"/>
        <v>0</v>
      </c>
      <c r="H39" s="161"/>
      <c r="I39" s="320" t="s">
        <v>300</v>
      </c>
      <c r="J39" s="98" t="str">
        <f>VLOOKUP(I39,Presupuesto!$B$11:$C$566,2,0)</f>
        <v>PASAJES (26100-00)</v>
      </c>
      <c r="K39" s="98" t="str">
        <f t="shared" si="3"/>
        <v>Gestión Tecnologías de Información y Comunicación</v>
      </c>
      <c r="L39" s="98" t="s">
        <v>412</v>
      </c>
    </row>
    <row r="40" spans="3:12" x14ac:dyDescent="0.25">
      <c r="C40" s="99" t="s">
        <v>417</v>
      </c>
      <c r="D40" s="565"/>
      <c r="E40" s="151">
        <v>0</v>
      </c>
      <c r="F40" s="118">
        <v>250</v>
      </c>
      <c r="G40" s="97">
        <f t="shared" si="2"/>
        <v>0</v>
      </c>
      <c r="H40" s="161"/>
      <c r="I40" s="98" t="s">
        <v>822</v>
      </c>
      <c r="J40" s="98" t="str">
        <f>VLOOKUP(I40,Presupuesto!$B$11:$C$566,2,0)</f>
        <v>PRODUCTOS PAPEL Y CARTON</v>
      </c>
      <c r="K40" s="98" t="str">
        <f t="shared" si="3"/>
        <v>Gestión Tecnologías de Información y Comunicación</v>
      </c>
      <c r="L40" s="98" t="s">
        <v>412</v>
      </c>
    </row>
    <row r="41" spans="3:12" x14ac:dyDescent="0.25">
      <c r="C41" s="99" t="s">
        <v>51</v>
      </c>
      <c r="D41" s="565"/>
      <c r="E41" s="200">
        <v>0</v>
      </c>
      <c r="F41" s="100">
        <v>85</v>
      </c>
      <c r="G41" s="97">
        <f t="shared" si="2"/>
        <v>0</v>
      </c>
      <c r="H41" s="161"/>
      <c r="I41" s="98" t="s">
        <v>822</v>
      </c>
      <c r="J41" s="98" t="str">
        <f>VLOOKUP(I41,Presupuesto!$B$11:$C$566,2,0)</f>
        <v>PRODUCTOS PAPEL Y CARTON</v>
      </c>
      <c r="K41" s="98" t="str">
        <f t="shared" si="3"/>
        <v>Gestión Tecnologías de Información y Comunicación</v>
      </c>
      <c r="L41" s="98" t="s">
        <v>412</v>
      </c>
    </row>
    <row r="42" spans="3:12" x14ac:dyDescent="0.25">
      <c r="C42" s="99" t="s">
        <v>123</v>
      </c>
      <c r="D42" s="565"/>
      <c r="E42" s="200">
        <v>0</v>
      </c>
      <c r="F42" s="100">
        <v>36</v>
      </c>
      <c r="G42" s="97">
        <f t="shared" si="2"/>
        <v>0</v>
      </c>
      <c r="H42" s="161"/>
      <c r="I42" s="98" t="s">
        <v>943</v>
      </c>
      <c r="J42" s="98" t="str">
        <f>VLOOKUP(I42,Presupuesto!$B$11:$C$566,2,0)</f>
        <v>UTILES DE ESCRITORIO, OFICINA Y ENSE¥ANZA</v>
      </c>
      <c r="K42" s="98" t="str">
        <f t="shared" si="3"/>
        <v>Gestión Tecnologías de Información y Comunicación</v>
      </c>
      <c r="L42" s="98" t="s">
        <v>412</v>
      </c>
    </row>
    <row r="43" spans="3:12" x14ac:dyDescent="0.25">
      <c r="C43" s="99" t="s">
        <v>34</v>
      </c>
      <c r="D43" s="565"/>
      <c r="E43" s="200">
        <v>0</v>
      </c>
      <c r="F43" s="100">
        <v>80</v>
      </c>
      <c r="G43" s="97">
        <f t="shared" si="2"/>
        <v>0</v>
      </c>
      <c r="H43" s="161"/>
      <c r="I43" s="98" t="s">
        <v>943</v>
      </c>
      <c r="J43" s="98" t="str">
        <f>VLOOKUP(I43,Presupuesto!$B$11:$C$566,2,0)</f>
        <v>UTILES DE ESCRITORIO, OFICINA Y ENSE¥ANZA</v>
      </c>
      <c r="K43" s="98" t="str">
        <f t="shared" si="3"/>
        <v>Gestión Tecnologías de Información y Comunicación</v>
      </c>
      <c r="L43" s="98" t="s">
        <v>412</v>
      </c>
    </row>
    <row r="44" spans="3:12" x14ac:dyDescent="0.25">
      <c r="C44" s="109" t="s">
        <v>52</v>
      </c>
      <c r="D44" s="565"/>
      <c r="E44" s="213">
        <v>0</v>
      </c>
      <c r="F44" s="119">
        <v>25</v>
      </c>
      <c r="G44" s="97">
        <f t="shared" si="2"/>
        <v>0</v>
      </c>
      <c r="H44" s="161"/>
      <c r="I44" s="98" t="s">
        <v>943</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0">
        <v>0</v>
      </c>
      <c r="F45" s="104">
        <f>HLOOKUP(C45,$AH$2:$BU$3,2,0)</f>
        <v>1150</v>
      </c>
      <c r="G45" s="105">
        <f>D45*E45*F45</f>
        <v>0</v>
      </c>
      <c r="H45" s="331"/>
      <c r="I45" s="332" t="s">
        <v>301</v>
      </c>
      <c r="J45" s="106" t="str">
        <f>VLOOKUP(I45,Presupuesto!$B$11:$C$566,2,0)</f>
        <v>VIATICOS (26200-00)</v>
      </c>
      <c r="K45" s="333" t="str">
        <f t="shared" si="3"/>
        <v>Gestión Tecnologías de Información y Comunicación</v>
      </c>
      <c r="L45" s="333"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68"/>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5" t="s">
        <v>47</v>
      </c>
      <c r="D55" s="564"/>
      <c r="E55" s="326"/>
      <c r="F55" s="115">
        <v>30000</v>
      </c>
      <c r="G55" s="327">
        <f t="shared" ref="G55:G63" si="4">E55*F55</f>
        <v>0</v>
      </c>
      <c r="H55" s="328"/>
      <c r="I55" s="116" t="s">
        <v>700</v>
      </c>
      <c r="J55" s="116" t="str">
        <f>VLOOKUP(I55,Presupuesto!$B$11:$C$566,2,0)</f>
        <v>SERVICIOS DE CAPACITACION.</v>
      </c>
      <c r="K55" s="329" t="s">
        <v>1531</v>
      </c>
      <c r="L55" s="116" t="s">
        <v>394</v>
      </c>
    </row>
    <row r="56" spans="3:12" x14ac:dyDescent="0.25">
      <c r="C56" s="99" t="s">
        <v>48</v>
      </c>
      <c r="D56" s="565"/>
      <c r="E56" s="200">
        <f>D55</f>
        <v>0</v>
      </c>
      <c r="F56" s="100">
        <v>50</v>
      </c>
      <c r="G56" s="97">
        <f t="shared" si="4"/>
        <v>0</v>
      </c>
      <c r="H56" s="161"/>
      <c r="I56" s="98" t="s">
        <v>718</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65"/>
      <c r="E57" s="200">
        <f>D55</f>
        <v>0</v>
      </c>
      <c r="F57" s="100">
        <v>150</v>
      </c>
      <c r="G57" s="97">
        <f t="shared" si="4"/>
        <v>0</v>
      </c>
      <c r="H57" s="161"/>
      <c r="I57" s="98" t="s">
        <v>793</v>
      </c>
      <c r="J57" s="98" t="str">
        <f>VLOOKUP(I57,Presupuesto!$B$11:$C$566,2,0)</f>
        <v>ALIMENTOS B EBIDAS PARA PERSONAS</v>
      </c>
      <c r="K57" s="98" t="str">
        <f t="shared" si="5"/>
        <v>Gestión Tecnologías de Información y Comunicación</v>
      </c>
      <c r="L57" s="98" t="s">
        <v>396</v>
      </c>
    </row>
    <row r="58" spans="3:12" x14ac:dyDescent="0.25">
      <c r="C58" s="99" t="s">
        <v>50</v>
      </c>
      <c r="D58" s="565"/>
      <c r="E58" s="151">
        <v>0</v>
      </c>
      <c r="F58" s="118">
        <v>10000</v>
      </c>
      <c r="G58" s="97">
        <f t="shared" si="4"/>
        <v>0</v>
      </c>
      <c r="H58" s="161"/>
      <c r="I58" s="320" t="s">
        <v>300</v>
      </c>
      <c r="J58" s="98" t="str">
        <f>VLOOKUP(I58,Presupuesto!$B$11:$C$566,2,0)</f>
        <v>PASAJES (26100-00)</v>
      </c>
      <c r="K58" s="98" t="str">
        <f>$K$55</f>
        <v>Gestión Tecnologías de Información y Comunicación</v>
      </c>
      <c r="L58" s="98" t="s">
        <v>412</v>
      </c>
    </row>
    <row r="59" spans="3:12" x14ac:dyDescent="0.25">
      <c r="C59" s="99" t="s">
        <v>417</v>
      </c>
      <c r="D59" s="565"/>
      <c r="E59" s="151">
        <v>0</v>
      </c>
      <c r="F59" s="118">
        <v>250</v>
      </c>
      <c r="G59" s="97">
        <f t="shared" si="4"/>
        <v>0</v>
      </c>
      <c r="H59" s="161"/>
      <c r="I59" s="98" t="s">
        <v>822</v>
      </c>
      <c r="J59" s="98" t="str">
        <f>VLOOKUP(I59,Presupuesto!$B$11:$C$566,2,0)</f>
        <v>PRODUCTOS PAPEL Y CARTON</v>
      </c>
      <c r="K59" s="98" t="str">
        <f t="shared" ref="K59:K64" si="6">$K$55</f>
        <v>Gestión Tecnologías de Información y Comunicación</v>
      </c>
      <c r="L59" s="98" t="s">
        <v>412</v>
      </c>
    </row>
    <row r="60" spans="3:12" x14ac:dyDescent="0.25">
      <c r="C60" s="99" t="s">
        <v>51</v>
      </c>
      <c r="D60" s="565"/>
      <c r="E60" s="200">
        <f>(D55*25)/500</f>
        <v>0</v>
      </c>
      <c r="F60" s="100">
        <v>85</v>
      </c>
      <c r="G60" s="97">
        <f t="shared" si="4"/>
        <v>0</v>
      </c>
      <c r="H60" s="161"/>
      <c r="I60" s="98" t="s">
        <v>822</v>
      </c>
      <c r="J60" s="98" t="str">
        <f>VLOOKUP(I60,Presupuesto!$B$11:$C$566,2,0)</f>
        <v>PRODUCTOS PAPEL Y CARTON</v>
      </c>
      <c r="K60" s="98" t="str">
        <f t="shared" si="6"/>
        <v>Gestión Tecnologías de Información y Comunicación</v>
      </c>
      <c r="L60" s="98" t="s">
        <v>412</v>
      </c>
    </row>
    <row r="61" spans="3:12" x14ac:dyDescent="0.25">
      <c r="C61" s="99" t="s">
        <v>123</v>
      </c>
      <c r="D61" s="565"/>
      <c r="E61" s="200">
        <f>D55/12</f>
        <v>0</v>
      </c>
      <c r="F61" s="100">
        <v>36</v>
      </c>
      <c r="G61" s="97">
        <f t="shared" si="4"/>
        <v>0</v>
      </c>
      <c r="H61" s="161"/>
      <c r="I61" s="98" t="s">
        <v>943</v>
      </c>
      <c r="J61" s="98" t="str">
        <f>VLOOKUP(I61,Presupuesto!$B$11:$C$566,2,0)</f>
        <v>UTILES DE ESCRITORIO, OFICINA Y ENSE¥ANZA</v>
      </c>
      <c r="K61" s="98" t="str">
        <f t="shared" si="6"/>
        <v>Gestión Tecnologías de Información y Comunicación</v>
      </c>
      <c r="L61" s="98" t="s">
        <v>412</v>
      </c>
    </row>
    <row r="62" spans="3:12" x14ac:dyDescent="0.25">
      <c r="C62" s="99" t="s">
        <v>34</v>
      </c>
      <c r="D62" s="565"/>
      <c r="E62" s="200">
        <f>D55/12</f>
        <v>0</v>
      </c>
      <c r="F62" s="100">
        <v>80</v>
      </c>
      <c r="G62" s="97">
        <f t="shared" si="4"/>
        <v>0</v>
      </c>
      <c r="H62" s="161"/>
      <c r="I62" s="98" t="s">
        <v>943</v>
      </c>
      <c r="J62" s="98" t="str">
        <f>VLOOKUP(I62,Presupuesto!$B$11:$C$566,2,0)</f>
        <v>UTILES DE ESCRITORIO, OFICINA Y ENSE¥ANZA</v>
      </c>
      <c r="K62" s="98" t="str">
        <f t="shared" si="6"/>
        <v>Gestión Tecnologías de Información y Comunicación</v>
      </c>
      <c r="L62" s="98" t="s">
        <v>412</v>
      </c>
    </row>
    <row r="63" spans="3:12" x14ac:dyDescent="0.25">
      <c r="C63" s="109" t="s">
        <v>52</v>
      </c>
      <c r="D63" s="565"/>
      <c r="E63" s="213">
        <v>0</v>
      </c>
      <c r="F63" s="119">
        <v>25</v>
      </c>
      <c r="G63" s="97">
        <f t="shared" si="4"/>
        <v>0</v>
      </c>
      <c r="H63" s="161"/>
      <c r="I63" s="98" t="s">
        <v>943</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0">
        <v>0</v>
      </c>
      <c r="F64" s="104">
        <f>HLOOKUP(C64,$AH$2:$BU$3,2,0)</f>
        <v>1150</v>
      </c>
      <c r="G64" s="105">
        <f>D64*E64*F64</f>
        <v>0</v>
      </c>
      <c r="H64" s="331"/>
      <c r="I64" s="332" t="s">
        <v>301</v>
      </c>
      <c r="J64" s="106" t="str">
        <f>VLOOKUP(I64,Presupuesto!$B$11:$C$566,2,0)</f>
        <v>VIATICOS (26200-00)</v>
      </c>
      <c r="K64" s="333" t="str">
        <f t="shared" si="6"/>
        <v>Gestión Tecnologías de Información y Comunicación</v>
      </c>
      <c r="L64" s="333"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68"/>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5" t="s">
        <v>47</v>
      </c>
      <c r="D74" s="564"/>
      <c r="E74" s="326"/>
      <c r="F74" s="115">
        <v>30000</v>
      </c>
      <c r="G74" s="327">
        <f t="shared" ref="G74:G82" si="7">E74*F74</f>
        <v>0</v>
      </c>
      <c r="H74" s="328"/>
      <c r="I74" s="116" t="s">
        <v>700</v>
      </c>
      <c r="J74" s="116" t="str">
        <f>VLOOKUP(I74,Presupuesto!$B$11:$C$566,2,0)</f>
        <v>SERVICIOS DE CAPACITACION.</v>
      </c>
      <c r="K74" s="329" t="s">
        <v>1531</v>
      </c>
      <c r="L74" s="116" t="s">
        <v>394</v>
      </c>
    </row>
    <row r="75" spans="3:12" x14ac:dyDescent="0.25">
      <c r="C75" s="99" t="s">
        <v>48</v>
      </c>
      <c r="D75" s="565"/>
      <c r="E75" s="200">
        <f>D74</f>
        <v>0</v>
      </c>
      <c r="F75" s="100">
        <v>50</v>
      </c>
      <c r="G75" s="97">
        <f t="shared" si="7"/>
        <v>0</v>
      </c>
      <c r="H75" s="161"/>
      <c r="I75" s="98" t="s">
        <v>718</v>
      </c>
      <c r="J75" s="98" t="str">
        <f>VLOOKUP(I75,Presupuesto!$B$11:$C$566,2,0)</f>
        <v>SERVICIOS DE IMPRENTA PUBLIC.Y REPRODUCCION</v>
      </c>
      <c r="K75" s="98" t="str">
        <f>$K$74</f>
        <v>Gestión Tecnologías de Información y Comunicación</v>
      </c>
      <c r="L75" s="98" t="s">
        <v>412</v>
      </c>
    </row>
    <row r="76" spans="3:12" x14ac:dyDescent="0.25">
      <c r="C76" s="99" t="s">
        <v>49</v>
      </c>
      <c r="D76" s="565"/>
      <c r="E76" s="200">
        <f>D74</f>
        <v>0</v>
      </c>
      <c r="F76" s="100">
        <v>150</v>
      </c>
      <c r="G76" s="97">
        <f t="shared" si="7"/>
        <v>0</v>
      </c>
      <c r="H76" s="161"/>
      <c r="I76" s="98" t="s">
        <v>793</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65"/>
      <c r="E77" s="151">
        <v>0</v>
      </c>
      <c r="F77" s="118">
        <v>10000</v>
      </c>
      <c r="G77" s="97">
        <f t="shared" si="7"/>
        <v>0</v>
      </c>
      <c r="H77" s="161"/>
      <c r="I77" s="320" t="s">
        <v>300</v>
      </c>
      <c r="J77" s="98" t="str">
        <f>VLOOKUP(I77,Presupuesto!$B$11:$C$566,2,0)</f>
        <v>PASAJES (26100-00)</v>
      </c>
      <c r="K77" s="98" t="str">
        <f t="shared" si="8"/>
        <v>Gestión Tecnologías de Información y Comunicación</v>
      </c>
      <c r="L77" s="98" t="s">
        <v>412</v>
      </c>
    </row>
    <row r="78" spans="3:12" x14ac:dyDescent="0.25">
      <c r="C78" s="99" t="s">
        <v>417</v>
      </c>
      <c r="D78" s="565"/>
      <c r="E78" s="151">
        <v>0</v>
      </c>
      <c r="F78" s="118">
        <v>250</v>
      </c>
      <c r="G78" s="97">
        <f t="shared" si="7"/>
        <v>0</v>
      </c>
      <c r="H78" s="161"/>
      <c r="I78" s="98" t="s">
        <v>822</v>
      </c>
      <c r="J78" s="98" t="str">
        <f>VLOOKUP(I78,Presupuesto!$B$11:$C$566,2,0)</f>
        <v>PRODUCTOS PAPEL Y CARTON</v>
      </c>
      <c r="K78" s="98" t="str">
        <f t="shared" si="8"/>
        <v>Gestión Tecnologías de Información y Comunicación</v>
      </c>
      <c r="L78" s="98" t="s">
        <v>412</v>
      </c>
    </row>
    <row r="79" spans="3:12" x14ac:dyDescent="0.25">
      <c r="C79" s="99" t="s">
        <v>51</v>
      </c>
      <c r="D79" s="565"/>
      <c r="E79" s="200">
        <f>(D74*25)/500</f>
        <v>0</v>
      </c>
      <c r="F79" s="100">
        <v>85</v>
      </c>
      <c r="G79" s="97">
        <f t="shared" si="7"/>
        <v>0</v>
      </c>
      <c r="H79" s="161"/>
      <c r="I79" s="98" t="s">
        <v>822</v>
      </c>
      <c r="J79" s="98" t="str">
        <f>VLOOKUP(I79,Presupuesto!$B$11:$C$566,2,0)</f>
        <v>PRODUCTOS PAPEL Y CARTON</v>
      </c>
      <c r="K79" s="98" t="str">
        <f t="shared" si="8"/>
        <v>Gestión Tecnologías de Información y Comunicación</v>
      </c>
      <c r="L79" s="98" t="s">
        <v>412</v>
      </c>
    </row>
    <row r="80" spans="3:12" x14ac:dyDescent="0.25">
      <c r="C80" s="99" t="s">
        <v>123</v>
      </c>
      <c r="D80" s="565"/>
      <c r="E80" s="200">
        <f>D74/12</f>
        <v>0</v>
      </c>
      <c r="F80" s="100">
        <v>36</v>
      </c>
      <c r="G80" s="97">
        <f t="shared" si="7"/>
        <v>0</v>
      </c>
      <c r="H80" s="161"/>
      <c r="I80" s="98" t="s">
        <v>943</v>
      </c>
      <c r="J80" s="98" t="str">
        <f>VLOOKUP(I80,Presupuesto!$B$11:$C$566,2,0)</f>
        <v>UTILES DE ESCRITORIO, OFICINA Y ENSE¥ANZA</v>
      </c>
      <c r="K80" s="98" t="str">
        <f t="shared" si="8"/>
        <v>Gestión Tecnologías de Información y Comunicación</v>
      </c>
      <c r="L80" s="98" t="s">
        <v>412</v>
      </c>
    </row>
    <row r="81" spans="3:12" x14ac:dyDescent="0.25">
      <c r="C81" s="99" t="s">
        <v>34</v>
      </c>
      <c r="D81" s="565"/>
      <c r="E81" s="200">
        <f>D74/12</f>
        <v>0</v>
      </c>
      <c r="F81" s="100">
        <v>80</v>
      </c>
      <c r="G81" s="97">
        <f t="shared" si="7"/>
        <v>0</v>
      </c>
      <c r="H81" s="161"/>
      <c r="I81" s="98" t="s">
        <v>943</v>
      </c>
      <c r="J81" s="98" t="str">
        <f>VLOOKUP(I81,Presupuesto!$B$11:$C$566,2,0)</f>
        <v>UTILES DE ESCRITORIO, OFICINA Y ENSE¥ANZA</v>
      </c>
      <c r="K81" s="98" t="str">
        <f t="shared" si="8"/>
        <v>Gestión Tecnologías de Información y Comunicación</v>
      </c>
      <c r="L81" s="98" t="s">
        <v>412</v>
      </c>
    </row>
    <row r="82" spans="3:12" x14ac:dyDescent="0.25">
      <c r="C82" s="109" t="s">
        <v>52</v>
      </c>
      <c r="D82" s="565"/>
      <c r="E82" s="213">
        <v>0</v>
      </c>
      <c r="F82" s="119">
        <v>25</v>
      </c>
      <c r="G82" s="97">
        <f t="shared" si="7"/>
        <v>0</v>
      </c>
      <c r="H82" s="161"/>
      <c r="I82" s="98" t="s">
        <v>943</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0">
        <v>0</v>
      </c>
      <c r="F83" s="104">
        <f>HLOOKUP(C83,$AH$2:$BU$3,2,0)</f>
        <v>1150</v>
      </c>
      <c r="G83" s="105">
        <f>D83*E83*F83</f>
        <v>0</v>
      </c>
      <c r="H83" s="331"/>
      <c r="I83" s="332" t="s">
        <v>301</v>
      </c>
      <c r="J83" s="106" t="str">
        <f>VLOOKUP(I83,Presupuesto!$B$11:$C$566,2,0)</f>
        <v>VIATICOS (26200-00)</v>
      </c>
      <c r="K83" s="333" t="str">
        <f t="shared" si="8"/>
        <v>Gestión Tecnologías de Información y Comunicación</v>
      </c>
      <c r="L83" s="333"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68"/>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5" t="s">
        <v>47</v>
      </c>
      <c r="D93" s="564"/>
      <c r="E93" s="326"/>
      <c r="F93" s="115">
        <v>30000</v>
      </c>
      <c r="G93" s="327">
        <f t="shared" ref="G93:G101" si="9">E93*F93</f>
        <v>0</v>
      </c>
      <c r="H93" s="328"/>
      <c r="I93" s="116" t="s">
        <v>700</v>
      </c>
      <c r="J93" s="116" t="str">
        <f>VLOOKUP(I93,Presupuesto!$B$11:$C$566,2,0)</f>
        <v>SERVICIOS DE CAPACITACION.</v>
      </c>
      <c r="K93" s="329" t="s">
        <v>1531</v>
      </c>
      <c r="L93" s="116" t="s">
        <v>394</v>
      </c>
    </row>
    <row r="94" spans="3:12" x14ac:dyDescent="0.25">
      <c r="C94" s="99" t="s">
        <v>48</v>
      </c>
      <c r="D94" s="565"/>
      <c r="E94" s="200">
        <f>D93</f>
        <v>0</v>
      </c>
      <c r="F94" s="100">
        <v>50</v>
      </c>
      <c r="G94" s="97">
        <f t="shared" si="9"/>
        <v>0</v>
      </c>
      <c r="H94" s="161"/>
      <c r="I94" s="98" t="s">
        <v>718</v>
      </c>
      <c r="J94" s="98" t="str">
        <f>VLOOKUP(I94,Presupuesto!$B$11:$C$566,2,0)</f>
        <v>SERVICIOS DE IMPRENTA PUBLIC.Y REPRODUCCION</v>
      </c>
      <c r="K94" s="98" t="str">
        <f>$K$93</f>
        <v>Gestión Tecnologías de Información y Comunicación</v>
      </c>
      <c r="L94" s="98" t="s">
        <v>412</v>
      </c>
    </row>
    <row r="95" spans="3:12" x14ac:dyDescent="0.25">
      <c r="C95" s="99" t="s">
        <v>49</v>
      </c>
      <c r="D95" s="565"/>
      <c r="E95" s="200">
        <f>D93</f>
        <v>0</v>
      </c>
      <c r="F95" s="100">
        <v>150</v>
      </c>
      <c r="G95" s="97">
        <f t="shared" si="9"/>
        <v>0</v>
      </c>
      <c r="H95" s="161"/>
      <c r="I95" s="98" t="s">
        <v>793</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65"/>
      <c r="E96" s="151">
        <v>0</v>
      </c>
      <c r="F96" s="118">
        <v>10000</v>
      </c>
      <c r="G96" s="97">
        <f t="shared" si="9"/>
        <v>0</v>
      </c>
      <c r="H96" s="161"/>
      <c r="I96" s="320" t="s">
        <v>300</v>
      </c>
      <c r="J96" s="98" t="str">
        <f>VLOOKUP(I96,Presupuesto!$B$11:$C$566,2,0)</f>
        <v>PASAJES (26100-00)</v>
      </c>
      <c r="K96" s="98" t="str">
        <f t="shared" si="10"/>
        <v>Gestión Tecnologías de Información y Comunicación</v>
      </c>
      <c r="L96" s="98" t="s">
        <v>412</v>
      </c>
    </row>
    <row r="97" spans="3:12" x14ac:dyDescent="0.25">
      <c r="C97" s="99" t="s">
        <v>417</v>
      </c>
      <c r="D97" s="565"/>
      <c r="E97" s="151">
        <v>0</v>
      </c>
      <c r="F97" s="118">
        <v>250</v>
      </c>
      <c r="G97" s="97">
        <f t="shared" si="9"/>
        <v>0</v>
      </c>
      <c r="H97" s="161"/>
      <c r="I97" s="98" t="s">
        <v>822</v>
      </c>
      <c r="J97" s="98" t="str">
        <f>VLOOKUP(I97,Presupuesto!$B$11:$C$566,2,0)</f>
        <v>PRODUCTOS PAPEL Y CARTON</v>
      </c>
      <c r="K97" s="98" t="str">
        <f t="shared" si="10"/>
        <v>Gestión Tecnologías de Información y Comunicación</v>
      </c>
      <c r="L97" s="98" t="s">
        <v>412</v>
      </c>
    </row>
    <row r="98" spans="3:12" x14ac:dyDescent="0.25">
      <c r="C98" s="99" t="s">
        <v>51</v>
      </c>
      <c r="D98" s="565"/>
      <c r="E98" s="200">
        <f>(D93*25)/500</f>
        <v>0</v>
      </c>
      <c r="F98" s="100">
        <v>85</v>
      </c>
      <c r="G98" s="97">
        <f t="shared" si="9"/>
        <v>0</v>
      </c>
      <c r="H98" s="161"/>
      <c r="I98" s="98" t="s">
        <v>822</v>
      </c>
      <c r="J98" s="98" t="str">
        <f>VLOOKUP(I98,Presupuesto!$B$11:$C$566,2,0)</f>
        <v>PRODUCTOS PAPEL Y CARTON</v>
      </c>
      <c r="K98" s="98" t="str">
        <f t="shared" si="10"/>
        <v>Gestión Tecnologías de Información y Comunicación</v>
      </c>
      <c r="L98" s="98" t="s">
        <v>412</v>
      </c>
    </row>
    <row r="99" spans="3:12" x14ac:dyDescent="0.25">
      <c r="C99" s="99" t="s">
        <v>123</v>
      </c>
      <c r="D99" s="565"/>
      <c r="E99" s="200">
        <f>D93/12</f>
        <v>0</v>
      </c>
      <c r="F99" s="100">
        <v>36</v>
      </c>
      <c r="G99" s="97">
        <f t="shared" si="9"/>
        <v>0</v>
      </c>
      <c r="H99" s="161"/>
      <c r="I99" s="98" t="s">
        <v>943</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65"/>
      <c r="E100" s="200">
        <f>D93/12</f>
        <v>0</v>
      </c>
      <c r="F100" s="100">
        <v>80</v>
      </c>
      <c r="G100" s="97">
        <f t="shared" si="9"/>
        <v>0</v>
      </c>
      <c r="H100" s="161"/>
      <c r="I100" s="98" t="s">
        <v>943</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65"/>
      <c r="E101" s="213">
        <v>0</v>
      </c>
      <c r="F101" s="119">
        <v>25</v>
      </c>
      <c r="G101" s="97">
        <f t="shared" si="9"/>
        <v>0</v>
      </c>
      <c r="H101" s="161"/>
      <c r="I101" s="98" t="s">
        <v>943</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0">
        <v>0</v>
      </c>
      <c r="F102" s="104">
        <f>HLOOKUP(C102,$AH$2:$BU$3,2,0)</f>
        <v>1150</v>
      </c>
      <c r="G102" s="105">
        <f>D102*E102*F102</f>
        <v>0</v>
      </c>
      <c r="H102" s="331"/>
      <c r="I102" s="332" t="s">
        <v>301</v>
      </c>
      <c r="J102" s="106" t="str">
        <f>VLOOKUP(I102,Presupuesto!$B$11:$C$566,2,0)</f>
        <v>VIATICOS (26200-00)</v>
      </c>
      <c r="K102" s="333" t="str">
        <f t="shared" si="10"/>
        <v>Gestión Tecnologías de Información y Comunicación</v>
      </c>
      <c r="L102" s="333"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68"/>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5" t="s">
        <v>47</v>
      </c>
      <c r="D112" s="564"/>
      <c r="E112" s="326"/>
      <c r="F112" s="115">
        <v>30000</v>
      </c>
      <c r="G112" s="327">
        <f t="shared" ref="G112:G120" si="11">E112*F112</f>
        <v>0</v>
      </c>
      <c r="H112" s="328"/>
      <c r="I112" s="116" t="s">
        <v>700</v>
      </c>
      <c r="J112" s="116" t="str">
        <f>VLOOKUP(I112,Presupuesto!$B$11:$C$566,2,0)</f>
        <v>SERVICIOS DE CAPACITACION.</v>
      </c>
      <c r="K112" s="329" t="s">
        <v>1531</v>
      </c>
      <c r="L112" s="116" t="s">
        <v>394</v>
      </c>
    </row>
    <row r="113" spans="3:12" x14ac:dyDescent="0.25">
      <c r="C113" s="99" t="s">
        <v>48</v>
      </c>
      <c r="D113" s="565"/>
      <c r="E113" s="200">
        <f>D112</f>
        <v>0</v>
      </c>
      <c r="F113" s="100">
        <v>50</v>
      </c>
      <c r="G113" s="97">
        <f t="shared" si="11"/>
        <v>0</v>
      </c>
      <c r="H113" s="161"/>
      <c r="I113" s="98" t="s">
        <v>718</v>
      </c>
      <c r="J113" s="98" t="str">
        <f>VLOOKUP(I113,Presupuesto!$B$11:$C$566,2,0)</f>
        <v>SERVICIOS DE IMPRENTA PUBLIC.Y REPRODUCCION</v>
      </c>
      <c r="K113" s="98" t="str">
        <f>$K$112</f>
        <v>Gestión Tecnologías de Información y Comunicación</v>
      </c>
      <c r="L113" s="98" t="s">
        <v>412</v>
      </c>
    </row>
    <row r="114" spans="3:12" x14ac:dyDescent="0.25">
      <c r="C114" s="99" t="s">
        <v>49</v>
      </c>
      <c r="D114" s="565"/>
      <c r="E114" s="200">
        <f>D112</f>
        <v>0</v>
      </c>
      <c r="F114" s="100">
        <v>150</v>
      </c>
      <c r="G114" s="97">
        <f t="shared" si="11"/>
        <v>0</v>
      </c>
      <c r="H114" s="161"/>
      <c r="I114" s="98" t="s">
        <v>793</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65"/>
      <c r="E115" s="151">
        <v>0</v>
      </c>
      <c r="F115" s="118">
        <v>10000</v>
      </c>
      <c r="G115" s="97">
        <f t="shared" si="11"/>
        <v>0</v>
      </c>
      <c r="H115" s="161"/>
      <c r="I115" s="320" t="s">
        <v>300</v>
      </c>
      <c r="J115" s="98" t="str">
        <f>VLOOKUP(I115,Presupuesto!$B$11:$C$566,2,0)</f>
        <v>PASAJES (26100-00)</v>
      </c>
      <c r="K115" s="98" t="str">
        <f t="shared" si="12"/>
        <v>Gestión Tecnologías de Información y Comunicación</v>
      </c>
      <c r="L115" s="98" t="s">
        <v>412</v>
      </c>
    </row>
    <row r="116" spans="3:12" x14ac:dyDescent="0.25">
      <c r="C116" s="99" t="s">
        <v>417</v>
      </c>
      <c r="D116" s="565"/>
      <c r="E116" s="151">
        <v>0</v>
      </c>
      <c r="F116" s="118">
        <v>250</v>
      </c>
      <c r="G116" s="97">
        <f t="shared" si="11"/>
        <v>0</v>
      </c>
      <c r="H116" s="161"/>
      <c r="I116" s="98" t="s">
        <v>822</v>
      </c>
      <c r="J116" s="98" t="str">
        <f>VLOOKUP(I116,Presupuesto!$B$11:$C$566,2,0)</f>
        <v>PRODUCTOS PAPEL Y CARTON</v>
      </c>
      <c r="K116" s="98" t="str">
        <f t="shared" si="12"/>
        <v>Gestión Tecnologías de Información y Comunicación</v>
      </c>
      <c r="L116" s="98" t="s">
        <v>412</v>
      </c>
    </row>
    <row r="117" spans="3:12" x14ac:dyDescent="0.25">
      <c r="C117" s="99" t="s">
        <v>51</v>
      </c>
      <c r="D117" s="565"/>
      <c r="E117" s="200">
        <f>(D112*25)/500</f>
        <v>0</v>
      </c>
      <c r="F117" s="100">
        <v>85</v>
      </c>
      <c r="G117" s="97">
        <f t="shared" si="11"/>
        <v>0</v>
      </c>
      <c r="H117" s="161"/>
      <c r="I117" s="98" t="s">
        <v>822</v>
      </c>
      <c r="J117" s="98" t="str">
        <f>VLOOKUP(I117,Presupuesto!$B$11:$C$566,2,0)</f>
        <v>PRODUCTOS PAPEL Y CARTON</v>
      </c>
      <c r="K117" s="98" t="str">
        <f t="shared" si="12"/>
        <v>Gestión Tecnologías de Información y Comunicación</v>
      </c>
      <c r="L117" s="98" t="s">
        <v>412</v>
      </c>
    </row>
    <row r="118" spans="3:12" x14ac:dyDescent="0.25">
      <c r="C118" s="99" t="s">
        <v>123</v>
      </c>
      <c r="D118" s="565"/>
      <c r="E118" s="200">
        <f>D112/12</f>
        <v>0</v>
      </c>
      <c r="F118" s="100">
        <v>36</v>
      </c>
      <c r="G118" s="97">
        <f t="shared" si="11"/>
        <v>0</v>
      </c>
      <c r="H118" s="161"/>
      <c r="I118" s="98" t="s">
        <v>943</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65"/>
      <c r="E119" s="200">
        <f>D112/12</f>
        <v>0</v>
      </c>
      <c r="F119" s="100">
        <v>80</v>
      </c>
      <c r="G119" s="97">
        <f t="shared" si="11"/>
        <v>0</v>
      </c>
      <c r="H119" s="161"/>
      <c r="I119" s="98" t="s">
        <v>943</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65"/>
      <c r="E120" s="213">
        <v>0</v>
      </c>
      <c r="F120" s="119">
        <v>25</v>
      </c>
      <c r="G120" s="97">
        <f t="shared" si="11"/>
        <v>0</v>
      </c>
      <c r="H120" s="161"/>
      <c r="I120" s="98" t="s">
        <v>943</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0">
        <v>0</v>
      </c>
      <c r="F121" s="104">
        <f>HLOOKUP(C121,$AH$2:$BU$3,2,0)</f>
        <v>1150</v>
      </c>
      <c r="G121" s="105">
        <f>D121*E121*F121</f>
        <v>0</v>
      </c>
      <c r="H121" s="331"/>
      <c r="I121" s="332" t="s">
        <v>301</v>
      </c>
      <c r="J121" s="106" t="str">
        <f>VLOOKUP(I121,Presupuesto!$B$11:$C$566,2,0)</f>
        <v>VIATICOS (26200-00)</v>
      </c>
      <c r="K121" s="333" t="str">
        <f t="shared" si="12"/>
        <v>Gestión Tecnologías de Información y Comunicación</v>
      </c>
      <c r="L121" s="333"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68"/>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5" t="s">
        <v>47</v>
      </c>
      <c r="D131" s="564"/>
      <c r="E131" s="326"/>
      <c r="F131" s="115">
        <v>30000</v>
      </c>
      <c r="G131" s="327">
        <f t="shared" ref="G131:G139" si="13">E131*F131</f>
        <v>0</v>
      </c>
      <c r="H131" s="328"/>
      <c r="I131" s="116" t="s">
        <v>700</v>
      </c>
      <c r="J131" s="116" t="str">
        <f>VLOOKUP(I131,Presupuesto!$B$11:$C$566,2,0)</f>
        <v>SERVICIOS DE CAPACITACION.</v>
      </c>
      <c r="K131" s="329" t="s">
        <v>1531</v>
      </c>
      <c r="L131" s="116" t="s">
        <v>394</v>
      </c>
    </row>
    <row r="132" spans="3:12" x14ac:dyDescent="0.25">
      <c r="C132" s="99" t="s">
        <v>48</v>
      </c>
      <c r="D132" s="565"/>
      <c r="E132" s="200">
        <f>D131</f>
        <v>0</v>
      </c>
      <c r="F132" s="100">
        <v>50</v>
      </c>
      <c r="G132" s="97">
        <f t="shared" si="13"/>
        <v>0</v>
      </c>
      <c r="H132" s="161"/>
      <c r="I132" s="98" t="s">
        <v>718</v>
      </c>
      <c r="J132" s="98" t="str">
        <f>VLOOKUP(I132,Presupuesto!$B$11:$C$566,2,0)</f>
        <v>SERVICIOS DE IMPRENTA PUBLIC.Y REPRODUCCION</v>
      </c>
      <c r="K132" s="98" t="str">
        <f>$K$131</f>
        <v>Gestión Tecnologías de Información y Comunicación</v>
      </c>
      <c r="L132" s="98" t="s">
        <v>412</v>
      </c>
    </row>
    <row r="133" spans="3:12" x14ac:dyDescent="0.25">
      <c r="C133" s="99" t="s">
        <v>49</v>
      </c>
      <c r="D133" s="565"/>
      <c r="E133" s="200">
        <f>D131</f>
        <v>0</v>
      </c>
      <c r="F133" s="100">
        <v>150</v>
      </c>
      <c r="G133" s="97">
        <f t="shared" si="13"/>
        <v>0</v>
      </c>
      <c r="H133" s="161"/>
      <c r="I133" s="98" t="s">
        <v>793</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65"/>
      <c r="E134" s="151">
        <v>0</v>
      </c>
      <c r="F134" s="118">
        <v>10000</v>
      </c>
      <c r="G134" s="97">
        <f t="shared" si="13"/>
        <v>0</v>
      </c>
      <c r="H134" s="161"/>
      <c r="I134" s="320" t="s">
        <v>300</v>
      </c>
      <c r="J134" s="98" t="str">
        <f>VLOOKUP(I134,Presupuesto!$B$11:$C$566,2,0)</f>
        <v>PASAJES (26100-00)</v>
      </c>
      <c r="K134" s="98" t="str">
        <f t="shared" si="14"/>
        <v>Gestión Tecnologías de Información y Comunicación</v>
      </c>
      <c r="L134" s="98" t="s">
        <v>412</v>
      </c>
    </row>
    <row r="135" spans="3:12" x14ac:dyDescent="0.25">
      <c r="C135" s="99" t="s">
        <v>417</v>
      </c>
      <c r="D135" s="565"/>
      <c r="E135" s="151">
        <v>0</v>
      </c>
      <c r="F135" s="118">
        <v>250</v>
      </c>
      <c r="G135" s="97">
        <f t="shared" si="13"/>
        <v>0</v>
      </c>
      <c r="H135" s="161"/>
      <c r="I135" s="98" t="s">
        <v>822</v>
      </c>
      <c r="J135" s="98" t="str">
        <f>VLOOKUP(I135,Presupuesto!$B$11:$C$566,2,0)</f>
        <v>PRODUCTOS PAPEL Y CARTON</v>
      </c>
      <c r="K135" s="98" t="str">
        <f t="shared" si="14"/>
        <v>Gestión Tecnologías de Información y Comunicación</v>
      </c>
      <c r="L135" s="98" t="s">
        <v>412</v>
      </c>
    </row>
    <row r="136" spans="3:12" x14ac:dyDescent="0.25">
      <c r="C136" s="99" t="s">
        <v>51</v>
      </c>
      <c r="D136" s="565"/>
      <c r="E136" s="200">
        <f>(D131*25)/500</f>
        <v>0</v>
      </c>
      <c r="F136" s="100">
        <v>85</v>
      </c>
      <c r="G136" s="97">
        <f t="shared" si="13"/>
        <v>0</v>
      </c>
      <c r="H136" s="161"/>
      <c r="I136" s="98" t="s">
        <v>822</v>
      </c>
      <c r="J136" s="98" t="str">
        <f>VLOOKUP(I136,Presupuesto!$B$11:$C$566,2,0)</f>
        <v>PRODUCTOS PAPEL Y CARTON</v>
      </c>
      <c r="K136" s="98" t="str">
        <f t="shared" si="14"/>
        <v>Gestión Tecnologías de Información y Comunicación</v>
      </c>
      <c r="L136" s="98" t="s">
        <v>412</v>
      </c>
    </row>
    <row r="137" spans="3:12" x14ac:dyDescent="0.25">
      <c r="C137" s="99" t="s">
        <v>123</v>
      </c>
      <c r="D137" s="565"/>
      <c r="E137" s="200">
        <f>D131/12</f>
        <v>0</v>
      </c>
      <c r="F137" s="100">
        <v>36</v>
      </c>
      <c r="G137" s="97">
        <f t="shared" si="13"/>
        <v>0</v>
      </c>
      <c r="H137" s="161"/>
      <c r="I137" s="98" t="s">
        <v>943</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65"/>
      <c r="E138" s="200">
        <f>D131/12</f>
        <v>0</v>
      </c>
      <c r="F138" s="100">
        <v>80</v>
      </c>
      <c r="G138" s="97">
        <f t="shared" si="13"/>
        <v>0</v>
      </c>
      <c r="H138" s="161"/>
      <c r="I138" s="98" t="s">
        <v>943</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65"/>
      <c r="E139" s="213">
        <v>0</v>
      </c>
      <c r="F139" s="119">
        <v>25</v>
      </c>
      <c r="G139" s="97">
        <f t="shared" si="13"/>
        <v>0</v>
      </c>
      <c r="H139" s="161"/>
      <c r="I139" s="98" t="s">
        <v>943</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0">
        <v>0</v>
      </c>
      <c r="F140" s="104">
        <f>HLOOKUP(C140,$AH$2:$BU$3,2,0)</f>
        <v>1150</v>
      </c>
      <c r="G140" s="105">
        <f>D140*E140*F140</f>
        <v>0</v>
      </c>
      <c r="H140" s="331"/>
      <c r="I140" s="332" t="s">
        <v>301</v>
      </c>
      <c r="J140" s="106" t="str">
        <f>VLOOKUP(I140,Presupuesto!$B$11:$C$566,2,0)</f>
        <v>VIATICOS (26200-00)</v>
      </c>
      <c r="K140" s="333" t="str">
        <f t="shared" si="14"/>
        <v>Gestión Tecnologías de Información y Comunicación</v>
      </c>
      <c r="L140" s="333"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68"/>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5" t="s">
        <v>47</v>
      </c>
      <c r="D150" s="564"/>
      <c r="E150" s="326"/>
      <c r="F150" s="115">
        <v>30000</v>
      </c>
      <c r="G150" s="327">
        <f t="shared" ref="G150:G158" si="15">E150*F150</f>
        <v>0</v>
      </c>
      <c r="H150" s="328"/>
      <c r="I150" s="116" t="s">
        <v>700</v>
      </c>
      <c r="J150" s="116" t="str">
        <f>VLOOKUP(I150,Presupuesto!$B$11:$C$566,2,0)</f>
        <v>SERVICIOS DE CAPACITACION.</v>
      </c>
      <c r="K150" s="329" t="s">
        <v>1531</v>
      </c>
      <c r="L150" s="116" t="s">
        <v>394</v>
      </c>
    </row>
    <row r="151" spans="3:12" x14ac:dyDescent="0.25">
      <c r="C151" s="99" t="s">
        <v>48</v>
      </c>
      <c r="D151" s="565"/>
      <c r="E151" s="200">
        <f>D150</f>
        <v>0</v>
      </c>
      <c r="F151" s="100">
        <v>50</v>
      </c>
      <c r="G151" s="97">
        <f t="shared" si="15"/>
        <v>0</v>
      </c>
      <c r="H151" s="161"/>
      <c r="I151" s="98" t="s">
        <v>718</v>
      </c>
      <c r="J151" s="98" t="str">
        <f>VLOOKUP(I151,Presupuesto!$B$11:$C$566,2,0)</f>
        <v>SERVICIOS DE IMPRENTA PUBLIC.Y REPRODUCCION</v>
      </c>
      <c r="K151" s="98" t="str">
        <f>$K$150</f>
        <v>Gestión Tecnologías de Información y Comunicación</v>
      </c>
      <c r="L151" s="98" t="s">
        <v>412</v>
      </c>
    </row>
    <row r="152" spans="3:12" x14ac:dyDescent="0.25">
      <c r="C152" s="99" t="s">
        <v>49</v>
      </c>
      <c r="D152" s="565"/>
      <c r="E152" s="200">
        <f>D150</f>
        <v>0</v>
      </c>
      <c r="F152" s="100">
        <v>150</v>
      </c>
      <c r="G152" s="97">
        <f t="shared" si="15"/>
        <v>0</v>
      </c>
      <c r="H152" s="161"/>
      <c r="I152" s="98" t="s">
        <v>793</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65"/>
      <c r="E153" s="151">
        <v>0</v>
      </c>
      <c r="F153" s="118">
        <v>10000</v>
      </c>
      <c r="G153" s="97">
        <f t="shared" si="15"/>
        <v>0</v>
      </c>
      <c r="H153" s="161"/>
      <c r="I153" s="320" t="s">
        <v>300</v>
      </c>
      <c r="J153" s="98" t="str">
        <f>VLOOKUP(I153,Presupuesto!$B$11:$C$566,2,0)</f>
        <v>PASAJES (26100-00)</v>
      </c>
      <c r="K153" s="98" t="str">
        <f t="shared" si="16"/>
        <v>Gestión Tecnologías de Información y Comunicación</v>
      </c>
      <c r="L153" s="98" t="s">
        <v>412</v>
      </c>
    </row>
    <row r="154" spans="3:12" x14ac:dyDescent="0.25">
      <c r="C154" s="99" t="s">
        <v>417</v>
      </c>
      <c r="D154" s="565"/>
      <c r="E154" s="151">
        <v>0</v>
      </c>
      <c r="F154" s="118">
        <v>250</v>
      </c>
      <c r="G154" s="97">
        <f t="shared" si="15"/>
        <v>0</v>
      </c>
      <c r="H154" s="161"/>
      <c r="I154" s="98" t="s">
        <v>822</v>
      </c>
      <c r="J154" s="98" t="str">
        <f>VLOOKUP(I154,Presupuesto!$B$11:$C$566,2,0)</f>
        <v>PRODUCTOS PAPEL Y CARTON</v>
      </c>
      <c r="K154" s="98" t="str">
        <f t="shared" si="16"/>
        <v>Gestión Tecnologías de Información y Comunicación</v>
      </c>
      <c r="L154" s="98" t="s">
        <v>412</v>
      </c>
    </row>
    <row r="155" spans="3:12" x14ac:dyDescent="0.25">
      <c r="C155" s="99" t="s">
        <v>51</v>
      </c>
      <c r="D155" s="565"/>
      <c r="E155" s="200">
        <f>(D150*25)/500</f>
        <v>0</v>
      </c>
      <c r="F155" s="100">
        <v>85</v>
      </c>
      <c r="G155" s="97">
        <f t="shared" si="15"/>
        <v>0</v>
      </c>
      <c r="H155" s="161"/>
      <c r="I155" s="98" t="s">
        <v>822</v>
      </c>
      <c r="J155" s="98" t="str">
        <f>VLOOKUP(I155,Presupuesto!$B$11:$C$566,2,0)</f>
        <v>PRODUCTOS PAPEL Y CARTON</v>
      </c>
      <c r="K155" s="98" t="str">
        <f t="shared" si="16"/>
        <v>Gestión Tecnologías de Información y Comunicación</v>
      </c>
      <c r="L155" s="98" t="s">
        <v>412</v>
      </c>
    </row>
    <row r="156" spans="3:12" x14ac:dyDescent="0.25">
      <c r="C156" s="99" t="s">
        <v>123</v>
      </c>
      <c r="D156" s="565"/>
      <c r="E156" s="200">
        <f>D150/12</f>
        <v>0</v>
      </c>
      <c r="F156" s="100">
        <v>36</v>
      </c>
      <c r="G156" s="97">
        <f t="shared" si="15"/>
        <v>0</v>
      </c>
      <c r="H156" s="161"/>
      <c r="I156" s="98" t="s">
        <v>943</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65"/>
      <c r="E157" s="200">
        <f>D150/12</f>
        <v>0</v>
      </c>
      <c r="F157" s="100">
        <v>80</v>
      </c>
      <c r="G157" s="97">
        <f t="shared" si="15"/>
        <v>0</v>
      </c>
      <c r="H157" s="161"/>
      <c r="I157" s="98" t="s">
        <v>943</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65"/>
      <c r="E158" s="213">
        <v>0</v>
      </c>
      <c r="F158" s="119">
        <v>25</v>
      </c>
      <c r="G158" s="97">
        <f t="shared" si="15"/>
        <v>0</v>
      </c>
      <c r="H158" s="161"/>
      <c r="I158" s="98" t="s">
        <v>943</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0">
        <v>0</v>
      </c>
      <c r="F159" s="104">
        <f>HLOOKUP(C159,$AH$2:$BU$3,2,0)</f>
        <v>1150</v>
      </c>
      <c r="G159" s="105">
        <f>D159*E159*F159</f>
        <v>0</v>
      </c>
      <c r="H159" s="331"/>
      <c r="I159" s="332" t="s">
        <v>301</v>
      </c>
      <c r="J159" s="106" t="str">
        <f>VLOOKUP(I159,Presupuesto!$B$11:$C$566,2,0)</f>
        <v>VIATICOS (26200-00)</v>
      </c>
      <c r="K159" s="333" t="str">
        <f t="shared" si="16"/>
        <v>Gestión Tecnologías de Información y Comunicación</v>
      </c>
      <c r="L159" s="333"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68"/>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5" t="s">
        <v>47</v>
      </c>
      <c r="D169" s="564"/>
      <c r="E169" s="326"/>
      <c r="F169" s="115">
        <v>30000</v>
      </c>
      <c r="G169" s="327">
        <f t="shared" ref="G169:G177" si="17">E169*F169</f>
        <v>0</v>
      </c>
      <c r="H169" s="328"/>
      <c r="I169" s="116" t="s">
        <v>700</v>
      </c>
      <c r="J169" s="116" t="str">
        <f>VLOOKUP(I169,Presupuesto!$B$11:$C$566,2,0)</f>
        <v>SERVICIOS DE CAPACITACION.</v>
      </c>
      <c r="K169" s="329" t="s">
        <v>1531</v>
      </c>
      <c r="L169" s="116" t="s">
        <v>394</v>
      </c>
    </row>
    <row r="170" spans="3:12" x14ac:dyDescent="0.25">
      <c r="C170" s="99" t="s">
        <v>48</v>
      </c>
      <c r="D170" s="565"/>
      <c r="E170" s="200">
        <f>D169</f>
        <v>0</v>
      </c>
      <c r="F170" s="100">
        <v>50</v>
      </c>
      <c r="G170" s="97">
        <f t="shared" si="17"/>
        <v>0</v>
      </c>
      <c r="H170" s="161"/>
      <c r="I170" s="98" t="s">
        <v>718</v>
      </c>
      <c r="J170" s="98" t="str">
        <f>VLOOKUP(I170,Presupuesto!$B$11:$C$566,2,0)</f>
        <v>SERVICIOS DE IMPRENTA PUBLIC.Y REPRODUCCION</v>
      </c>
      <c r="K170" s="98" t="str">
        <f>$K$169</f>
        <v>Gestión Tecnologías de Información y Comunicación</v>
      </c>
      <c r="L170" s="98" t="s">
        <v>412</v>
      </c>
    </row>
    <row r="171" spans="3:12" x14ac:dyDescent="0.25">
      <c r="C171" s="99" t="s">
        <v>49</v>
      </c>
      <c r="D171" s="565"/>
      <c r="E171" s="200">
        <f>D169</f>
        <v>0</v>
      </c>
      <c r="F171" s="100">
        <v>150</v>
      </c>
      <c r="G171" s="97">
        <f t="shared" si="17"/>
        <v>0</v>
      </c>
      <c r="H171" s="161"/>
      <c r="I171" s="98" t="s">
        <v>793</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65"/>
      <c r="E172" s="151">
        <v>0</v>
      </c>
      <c r="F172" s="118">
        <v>10000</v>
      </c>
      <c r="G172" s="97">
        <f t="shared" si="17"/>
        <v>0</v>
      </c>
      <c r="H172" s="161"/>
      <c r="I172" s="320" t="s">
        <v>300</v>
      </c>
      <c r="J172" s="98" t="str">
        <f>VLOOKUP(I172,Presupuesto!$B$11:$C$566,2,0)</f>
        <v>PASAJES (26100-00)</v>
      </c>
      <c r="K172" s="98" t="str">
        <f t="shared" si="18"/>
        <v>Gestión Tecnologías de Información y Comunicación</v>
      </c>
      <c r="L172" s="98" t="s">
        <v>412</v>
      </c>
    </row>
    <row r="173" spans="3:12" x14ac:dyDescent="0.25">
      <c r="C173" s="99" t="s">
        <v>417</v>
      </c>
      <c r="D173" s="565"/>
      <c r="E173" s="151">
        <v>0</v>
      </c>
      <c r="F173" s="118">
        <v>250</v>
      </c>
      <c r="G173" s="97">
        <f t="shared" si="17"/>
        <v>0</v>
      </c>
      <c r="H173" s="161"/>
      <c r="I173" s="98" t="s">
        <v>822</v>
      </c>
      <c r="J173" s="98" t="str">
        <f>VLOOKUP(I173,Presupuesto!$B$11:$C$566,2,0)</f>
        <v>PRODUCTOS PAPEL Y CARTON</v>
      </c>
      <c r="K173" s="98" t="str">
        <f t="shared" si="18"/>
        <v>Gestión Tecnologías de Información y Comunicación</v>
      </c>
      <c r="L173" s="98" t="s">
        <v>412</v>
      </c>
    </row>
    <row r="174" spans="3:12" x14ac:dyDescent="0.25">
      <c r="C174" s="99" t="s">
        <v>51</v>
      </c>
      <c r="D174" s="565"/>
      <c r="E174" s="200">
        <f>(D169*25)/500</f>
        <v>0</v>
      </c>
      <c r="F174" s="100">
        <v>85</v>
      </c>
      <c r="G174" s="97">
        <f t="shared" si="17"/>
        <v>0</v>
      </c>
      <c r="H174" s="161"/>
      <c r="I174" s="98" t="s">
        <v>822</v>
      </c>
      <c r="J174" s="98" t="str">
        <f>VLOOKUP(I174,Presupuesto!$B$11:$C$566,2,0)</f>
        <v>PRODUCTOS PAPEL Y CARTON</v>
      </c>
      <c r="K174" s="98" t="str">
        <f t="shared" si="18"/>
        <v>Gestión Tecnologías de Información y Comunicación</v>
      </c>
      <c r="L174" s="98" t="s">
        <v>412</v>
      </c>
    </row>
    <row r="175" spans="3:12" x14ac:dyDescent="0.25">
      <c r="C175" s="99" t="s">
        <v>123</v>
      </c>
      <c r="D175" s="565"/>
      <c r="E175" s="200">
        <f>D169/12</f>
        <v>0</v>
      </c>
      <c r="F175" s="100">
        <v>36</v>
      </c>
      <c r="G175" s="97">
        <f t="shared" si="17"/>
        <v>0</v>
      </c>
      <c r="H175" s="161"/>
      <c r="I175" s="98" t="s">
        <v>943</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65"/>
      <c r="E176" s="200">
        <f>D169/12</f>
        <v>0</v>
      </c>
      <c r="F176" s="100">
        <v>80</v>
      </c>
      <c r="G176" s="97">
        <f t="shared" si="17"/>
        <v>0</v>
      </c>
      <c r="H176" s="161"/>
      <c r="I176" s="98" t="s">
        <v>943</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65"/>
      <c r="E177" s="213">
        <v>0</v>
      </c>
      <c r="F177" s="119">
        <v>25</v>
      </c>
      <c r="G177" s="97">
        <f t="shared" si="17"/>
        <v>0</v>
      </c>
      <c r="H177" s="161"/>
      <c r="I177" s="98" t="s">
        <v>943</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0">
        <v>0</v>
      </c>
      <c r="F178" s="104">
        <f>HLOOKUP(C178,$AH$2:$BU$3,2,0)</f>
        <v>1150</v>
      </c>
      <c r="G178" s="105">
        <f>D178*E178*F178</f>
        <v>0</v>
      </c>
      <c r="H178" s="331"/>
      <c r="I178" s="332" t="s">
        <v>301</v>
      </c>
      <c r="J178" s="106" t="str">
        <f>VLOOKUP(I178,Presupuesto!$B$11:$C$566,2,0)</f>
        <v>VIATICOS (26200-00)</v>
      </c>
      <c r="K178" s="333" t="str">
        <f t="shared" si="18"/>
        <v>Gestión Tecnologías de Información y Comunicación</v>
      </c>
      <c r="L178" s="333"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68"/>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5" t="s">
        <v>47</v>
      </c>
      <c r="D188" s="564"/>
      <c r="E188" s="326"/>
      <c r="F188" s="115">
        <v>30000</v>
      </c>
      <c r="G188" s="327">
        <f t="shared" ref="G188:G196" si="19">E188*F188</f>
        <v>0</v>
      </c>
      <c r="H188" s="328"/>
      <c r="I188" s="116" t="s">
        <v>700</v>
      </c>
      <c r="J188" s="116" t="str">
        <f>VLOOKUP(I188,Presupuesto!$B$11:$C$566,2,0)</f>
        <v>SERVICIOS DE CAPACITACION.</v>
      </c>
      <c r="K188" s="329" t="s">
        <v>1531</v>
      </c>
      <c r="L188" s="116" t="s">
        <v>394</v>
      </c>
    </row>
    <row r="189" spans="3:12" x14ac:dyDescent="0.25">
      <c r="C189" s="99" t="s">
        <v>48</v>
      </c>
      <c r="D189" s="565"/>
      <c r="E189" s="200">
        <f>D188</f>
        <v>0</v>
      </c>
      <c r="F189" s="100">
        <v>50</v>
      </c>
      <c r="G189" s="97">
        <f t="shared" si="19"/>
        <v>0</v>
      </c>
      <c r="H189" s="161"/>
      <c r="I189" s="98" t="s">
        <v>718</v>
      </c>
      <c r="J189" s="98" t="str">
        <f>VLOOKUP(I189,Presupuesto!$B$11:$C$566,2,0)</f>
        <v>SERVICIOS DE IMPRENTA PUBLIC.Y REPRODUCCION</v>
      </c>
      <c r="K189" s="98" t="str">
        <f>$K$188</f>
        <v>Gestión Tecnologías de Información y Comunicación</v>
      </c>
      <c r="L189" s="98" t="s">
        <v>412</v>
      </c>
    </row>
    <row r="190" spans="3:12" x14ac:dyDescent="0.25">
      <c r="C190" s="99" t="s">
        <v>49</v>
      </c>
      <c r="D190" s="565"/>
      <c r="E190" s="200">
        <f>D188</f>
        <v>0</v>
      </c>
      <c r="F190" s="100">
        <v>150</v>
      </c>
      <c r="G190" s="97">
        <f t="shared" si="19"/>
        <v>0</v>
      </c>
      <c r="H190" s="161"/>
      <c r="I190" s="98" t="s">
        <v>793</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65"/>
      <c r="E191" s="151">
        <v>0</v>
      </c>
      <c r="F191" s="118">
        <v>10000</v>
      </c>
      <c r="G191" s="97">
        <f t="shared" si="19"/>
        <v>0</v>
      </c>
      <c r="H191" s="161"/>
      <c r="I191" s="320" t="s">
        <v>300</v>
      </c>
      <c r="J191" s="98" t="str">
        <f>VLOOKUP(I191,Presupuesto!$B$11:$C$566,2,0)</f>
        <v>PASAJES (26100-00)</v>
      </c>
      <c r="K191" s="98" t="str">
        <f t="shared" si="20"/>
        <v>Gestión Tecnologías de Información y Comunicación</v>
      </c>
      <c r="L191" s="98" t="s">
        <v>412</v>
      </c>
    </row>
    <row r="192" spans="3:12" x14ac:dyDescent="0.25">
      <c r="C192" s="99" t="s">
        <v>417</v>
      </c>
      <c r="D192" s="565"/>
      <c r="E192" s="151">
        <v>0</v>
      </c>
      <c r="F192" s="118">
        <v>250</v>
      </c>
      <c r="G192" s="97">
        <f t="shared" si="19"/>
        <v>0</v>
      </c>
      <c r="H192" s="161"/>
      <c r="I192" s="98" t="s">
        <v>822</v>
      </c>
      <c r="J192" s="98" t="str">
        <f>VLOOKUP(I192,Presupuesto!$B$11:$C$566,2,0)</f>
        <v>PRODUCTOS PAPEL Y CARTON</v>
      </c>
      <c r="K192" s="98" t="str">
        <f t="shared" si="20"/>
        <v>Gestión Tecnologías de Información y Comunicación</v>
      </c>
      <c r="L192" s="98" t="s">
        <v>412</v>
      </c>
    </row>
    <row r="193" spans="3:12" x14ac:dyDescent="0.25">
      <c r="C193" s="99" t="s">
        <v>51</v>
      </c>
      <c r="D193" s="565"/>
      <c r="E193" s="200">
        <f>(D188*25)/500</f>
        <v>0</v>
      </c>
      <c r="F193" s="100">
        <v>85</v>
      </c>
      <c r="G193" s="97">
        <f t="shared" si="19"/>
        <v>0</v>
      </c>
      <c r="H193" s="161"/>
      <c r="I193" s="98" t="s">
        <v>822</v>
      </c>
      <c r="J193" s="98" t="str">
        <f>VLOOKUP(I193,Presupuesto!$B$11:$C$566,2,0)</f>
        <v>PRODUCTOS PAPEL Y CARTON</v>
      </c>
      <c r="K193" s="98" t="str">
        <f t="shared" si="20"/>
        <v>Gestión Tecnologías de Información y Comunicación</v>
      </c>
      <c r="L193" s="98" t="s">
        <v>412</v>
      </c>
    </row>
    <row r="194" spans="3:12" x14ac:dyDescent="0.25">
      <c r="C194" s="99" t="s">
        <v>123</v>
      </c>
      <c r="D194" s="565"/>
      <c r="E194" s="200">
        <f>D188/12</f>
        <v>0</v>
      </c>
      <c r="F194" s="100">
        <v>36</v>
      </c>
      <c r="G194" s="97">
        <f t="shared" si="19"/>
        <v>0</v>
      </c>
      <c r="H194" s="161"/>
      <c r="I194" s="98" t="s">
        <v>943</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65"/>
      <c r="E195" s="200">
        <f>D188/12</f>
        <v>0</v>
      </c>
      <c r="F195" s="100">
        <v>80</v>
      </c>
      <c r="G195" s="97">
        <f t="shared" si="19"/>
        <v>0</v>
      </c>
      <c r="H195" s="161"/>
      <c r="I195" s="98" t="s">
        <v>943</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65"/>
      <c r="E196" s="213">
        <v>0</v>
      </c>
      <c r="F196" s="119">
        <v>25</v>
      </c>
      <c r="G196" s="97">
        <f t="shared" si="19"/>
        <v>0</v>
      </c>
      <c r="H196" s="161"/>
      <c r="I196" s="98" t="s">
        <v>943</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0">
        <v>0</v>
      </c>
      <c r="F197" s="104">
        <f>HLOOKUP(C197,$AH$2:$BU$3,2,0)</f>
        <v>1150</v>
      </c>
      <c r="G197" s="105">
        <f>D197*E197*F197</f>
        <v>0</v>
      </c>
      <c r="H197" s="331"/>
      <c r="I197" s="332" t="s">
        <v>301</v>
      </c>
      <c r="J197" s="106" t="str">
        <f>VLOOKUP(I197,Presupuesto!$B$11:$C$566,2,0)</f>
        <v>VIATICOS (26200-00)</v>
      </c>
      <c r="K197" s="333" t="str">
        <f t="shared" si="20"/>
        <v>Gestión Tecnologías de Información y Comunicación</v>
      </c>
      <c r="L197" s="333"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68"/>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5" t="s">
        <v>47</v>
      </c>
      <c r="D207" s="564"/>
      <c r="E207" s="326"/>
      <c r="F207" s="115">
        <v>30000</v>
      </c>
      <c r="G207" s="327">
        <f t="shared" ref="G207:G215" si="21">E207*F207</f>
        <v>0</v>
      </c>
      <c r="H207" s="328"/>
      <c r="I207" s="116" t="s">
        <v>700</v>
      </c>
      <c r="J207" s="116" t="str">
        <f>VLOOKUP(I207,Presupuesto!$B$11:$C$566,2,0)</f>
        <v>SERVICIOS DE CAPACITACION.</v>
      </c>
      <c r="K207" s="329" t="s">
        <v>1531</v>
      </c>
      <c r="L207" s="116" t="s">
        <v>394</v>
      </c>
    </row>
    <row r="208" spans="3:12" x14ac:dyDescent="0.25">
      <c r="C208" s="99" t="s">
        <v>48</v>
      </c>
      <c r="D208" s="565"/>
      <c r="E208" s="200">
        <f>D207</f>
        <v>0</v>
      </c>
      <c r="F208" s="100">
        <v>50</v>
      </c>
      <c r="G208" s="97">
        <f t="shared" si="21"/>
        <v>0</v>
      </c>
      <c r="H208" s="161"/>
      <c r="I208" s="98" t="s">
        <v>718</v>
      </c>
      <c r="J208" s="98" t="str">
        <f>VLOOKUP(I208,Presupuesto!$B$11:$C$566,2,0)</f>
        <v>SERVICIOS DE IMPRENTA PUBLIC.Y REPRODUCCION</v>
      </c>
      <c r="K208" s="98" t="str">
        <f>$K$207</f>
        <v>Gestión Tecnologías de Información y Comunicación</v>
      </c>
      <c r="L208" s="98" t="s">
        <v>412</v>
      </c>
    </row>
    <row r="209" spans="3:12" x14ac:dyDescent="0.25">
      <c r="C209" s="99" t="s">
        <v>49</v>
      </c>
      <c r="D209" s="565"/>
      <c r="E209" s="200">
        <f>D207</f>
        <v>0</v>
      </c>
      <c r="F209" s="100">
        <v>150</v>
      </c>
      <c r="G209" s="97">
        <f t="shared" si="21"/>
        <v>0</v>
      </c>
      <c r="H209" s="161"/>
      <c r="I209" s="98" t="s">
        <v>793</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65"/>
      <c r="E210" s="151">
        <v>0</v>
      </c>
      <c r="F210" s="118">
        <v>10000</v>
      </c>
      <c r="G210" s="97">
        <f t="shared" si="21"/>
        <v>0</v>
      </c>
      <c r="H210" s="161"/>
      <c r="I210" s="320" t="s">
        <v>300</v>
      </c>
      <c r="J210" s="98" t="str">
        <f>VLOOKUP(I210,Presupuesto!$B$11:$C$566,2,0)</f>
        <v>PASAJES (26100-00)</v>
      </c>
      <c r="K210" s="98" t="str">
        <f t="shared" si="22"/>
        <v>Gestión Tecnologías de Información y Comunicación</v>
      </c>
      <c r="L210" s="98" t="s">
        <v>412</v>
      </c>
    </row>
    <row r="211" spans="3:12" x14ac:dyDescent="0.25">
      <c r="C211" s="99" t="s">
        <v>417</v>
      </c>
      <c r="D211" s="565"/>
      <c r="E211" s="151">
        <v>0</v>
      </c>
      <c r="F211" s="118">
        <v>250</v>
      </c>
      <c r="G211" s="97">
        <f t="shared" si="21"/>
        <v>0</v>
      </c>
      <c r="H211" s="161"/>
      <c r="I211" s="98" t="s">
        <v>822</v>
      </c>
      <c r="J211" s="98" t="str">
        <f>VLOOKUP(I211,Presupuesto!$B$11:$C$566,2,0)</f>
        <v>PRODUCTOS PAPEL Y CARTON</v>
      </c>
      <c r="K211" s="98" t="str">
        <f t="shared" si="22"/>
        <v>Gestión Tecnologías de Información y Comunicación</v>
      </c>
      <c r="L211" s="98" t="s">
        <v>412</v>
      </c>
    </row>
    <row r="212" spans="3:12" x14ac:dyDescent="0.25">
      <c r="C212" s="99" t="s">
        <v>51</v>
      </c>
      <c r="D212" s="565"/>
      <c r="E212" s="200">
        <f>(D207*25)/500</f>
        <v>0</v>
      </c>
      <c r="F212" s="100">
        <v>85</v>
      </c>
      <c r="G212" s="97">
        <f t="shared" si="21"/>
        <v>0</v>
      </c>
      <c r="H212" s="161"/>
      <c r="I212" s="98" t="s">
        <v>822</v>
      </c>
      <c r="J212" s="98" t="str">
        <f>VLOOKUP(I212,Presupuesto!$B$11:$C$566,2,0)</f>
        <v>PRODUCTOS PAPEL Y CARTON</v>
      </c>
      <c r="K212" s="98" t="str">
        <f t="shared" si="22"/>
        <v>Gestión Tecnologías de Información y Comunicación</v>
      </c>
      <c r="L212" s="98" t="s">
        <v>412</v>
      </c>
    </row>
    <row r="213" spans="3:12" x14ac:dyDescent="0.25">
      <c r="C213" s="99" t="s">
        <v>123</v>
      </c>
      <c r="D213" s="565"/>
      <c r="E213" s="200">
        <f>D207/12</f>
        <v>0</v>
      </c>
      <c r="F213" s="100">
        <v>36</v>
      </c>
      <c r="G213" s="97">
        <f t="shared" si="21"/>
        <v>0</v>
      </c>
      <c r="H213" s="161"/>
      <c r="I213" s="98" t="s">
        <v>943</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65"/>
      <c r="E214" s="200">
        <f>D207/12</f>
        <v>0</v>
      </c>
      <c r="F214" s="100">
        <v>80</v>
      </c>
      <c r="G214" s="97">
        <f t="shared" si="21"/>
        <v>0</v>
      </c>
      <c r="H214" s="161"/>
      <c r="I214" s="98" t="s">
        <v>943</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65"/>
      <c r="E215" s="213">
        <v>0</v>
      </c>
      <c r="F215" s="119">
        <v>25</v>
      </c>
      <c r="G215" s="97">
        <f t="shared" si="21"/>
        <v>0</v>
      </c>
      <c r="H215" s="161"/>
      <c r="I215" s="98" t="s">
        <v>943</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0">
        <v>0</v>
      </c>
      <c r="F216" s="104">
        <f>HLOOKUP(C216,$AH$2:$BU$3,2,0)</f>
        <v>1150</v>
      </c>
      <c r="G216" s="105">
        <f>D216*E216*F216</f>
        <v>0</v>
      </c>
      <c r="H216" s="331"/>
      <c r="I216" s="332" t="s">
        <v>301</v>
      </c>
      <c r="J216" s="106" t="str">
        <f>VLOOKUP(I216,Presupuesto!$B$11:$C$566,2,0)</f>
        <v>VIATICOS (26200-00)</v>
      </c>
      <c r="K216" s="333" t="str">
        <f t="shared" si="22"/>
        <v>Gestión Tecnologías de Información y Comunicación</v>
      </c>
      <c r="L216" s="333"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68"/>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5" t="s">
        <v>47</v>
      </c>
      <c r="D226" s="564"/>
      <c r="E226" s="326"/>
      <c r="F226" s="115">
        <v>30000</v>
      </c>
      <c r="G226" s="327">
        <f t="shared" ref="G226:G234" si="23">E226*F226</f>
        <v>0</v>
      </c>
      <c r="H226" s="328"/>
      <c r="I226" s="116" t="s">
        <v>700</v>
      </c>
      <c r="J226" s="116" t="str">
        <f>VLOOKUP(I226,Presupuesto!$B$11:$C$566,2,0)</f>
        <v>SERVICIOS DE CAPACITACION.</v>
      </c>
      <c r="K226" s="329" t="s">
        <v>1531</v>
      </c>
      <c r="L226" s="116" t="s">
        <v>394</v>
      </c>
    </row>
    <row r="227" spans="3:12" x14ac:dyDescent="0.25">
      <c r="C227" s="99" t="s">
        <v>48</v>
      </c>
      <c r="D227" s="565"/>
      <c r="E227" s="200">
        <f>D226</f>
        <v>0</v>
      </c>
      <c r="F227" s="100">
        <v>50</v>
      </c>
      <c r="G227" s="97">
        <f t="shared" si="23"/>
        <v>0</v>
      </c>
      <c r="H227" s="161"/>
      <c r="I227" s="98" t="s">
        <v>718</v>
      </c>
      <c r="J227" s="98" t="str">
        <f>VLOOKUP(I227,Presupuesto!$B$11:$C$566,2,0)</f>
        <v>SERVICIOS DE IMPRENTA PUBLIC.Y REPRODUCCION</v>
      </c>
      <c r="K227" s="98" t="str">
        <f>$K$226</f>
        <v>Gestión Tecnologías de Información y Comunicación</v>
      </c>
      <c r="L227" s="98" t="s">
        <v>412</v>
      </c>
    </row>
    <row r="228" spans="3:12" x14ac:dyDescent="0.25">
      <c r="C228" s="99" t="s">
        <v>49</v>
      </c>
      <c r="D228" s="565"/>
      <c r="E228" s="200">
        <f>D226</f>
        <v>0</v>
      </c>
      <c r="F228" s="100">
        <v>150</v>
      </c>
      <c r="G228" s="97">
        <f t="shared" si="23"/>
        <v>0</v>
      </c>
      <c r="H228" s="161"/>
      <c r="I228" s="98" t="s">
        <v>793</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65"/>
      <c r="E229" s="151">
        <v>0</v>
      </c>
      <c r="F229" s="118">
        <v>10000</v>
      </c>
      <c r="G229" s="97">
        <f t="shared" si="23"/>
        <v>0</v>
      </c>
      <c r="H229" s="161"/>
      <c r="I229" s="320" t="s">
        <v>300</v>
      </c>
      <c r="J229" s="98" t="str">
        <f>VLOOKUP(I229,Presupuesto!$B$11:$C$566,2,0)</f>
        <v>PASAJES (26100-00)</v>
      </c>
      <c r="K229" s="98" t="str">
        <f t="shared" si="24"/>
        <v>Gestión Tecnologías de Información y Comunicación</v>
      </c>
      <c r="L229" s="98" t="s">
        <v>412</v>
      </c>
    </row>
    <row r="230" spans="3:12" x14ac:dyDescent="0.25">
      <c r="C230" s="99" t="s">
        <v>417</v>
      </c>
      <c r="D230" s="565"/>
      <c r="E230" s="151">
        <v>0</v>
      </c>
      <c r="F230" s="118">
        <v>250</v>
      </c>
      <c r="G230" s="97">
        <f t="shared" si="23"/>
        <v>0</v>
      </c>
      <c r="H230" s="161"/>
      <c r="I230" s="98" t="s">
        <v>822</v>
      </c>
      <c r="J230" s="98" t="str">
        <f>VLOOKUP(I230,Presupuesto!$B$11:$C$566,2,0)</f>
        <v>PRODUCTOS PAPEL Y CARTON</v>
      </c>
      <c r="K230" s="98" t="str">
        <f t="shared" si="24"/>
        <v>Gestión Tecnologías de Información y Comunicación</v>
      </c>
      <c r="L230" s="98" t="s">
        <v>412</v>
      </c>
    </row>
    <row r="231" spans="3:12" x14ac:dyDescent="0.25">
      <c r="C231" s="99" t="s">
        <v>51</v>
      </c>
      <c r="D231" s="565"/>
      <c r="E231" s="200">
        <f>(D226*25)/500</f>
        <v>0</v>
      </c>
      <c r="F231" s="100">
        <v>85</v>
      </c>
      <c r="G231" s="97">
        <f t="shared" si="23"/>
        <v>0</v>
      </c>
      <c r="H231" s="161"/>
      <c r="I231" s="98" t="s">
        <v>822</v>
      </c>
      <c r="J231" s="98" t="str">
        <f>VLOOKUP(I231,Presupuesto!$B$11:$C$566,2,0)</f>
        <v>PRODUCTOS PAPEL Y CARTON</v>
      </c>
      <c r="K231" s="98" t="str">
        <f t="shared" si="24"/>
        <v>Gestión Tecnologías de Información y Comunicación</v>
      </c>
      <c r="L231" s="98" t="s">
        <v>412</v>
      </c>
    </row>
    <row r="232" spans="3:12" x14ac:dyDescent="0.25">
      <c r="C232" s="99" t="s">
        <v>123</v>
      </c>
      <c r="D232" s="565"/>
      <c r="E232" s="200">
        <f>D226/12</f>
        <v>0</v>
      </c>
      <c r="F232" s="100">
        <v>36</v>
      </c>
      <c r="G232" s="97">
        <f t="shared" si="23"/>
        <v>0</v>
      </c>
      <c r="H232" s="161"/>
      <c r="I232" s="98" t="s">
        <v>943</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65"/>
      <c r="E233" s="200">
        <f>D226/12</f>
        <v>0</v>
      </c>
      <c r="F233" s="100">
        <v>80</v>
      </c>
      <c r="G233" s="97">
        <f t="shared" si="23"/>
        <v>0</v>
      </c>
      <c r="H233" s="161"/>
      <c r="I233" s="98" t="s">
        <v>943</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65"/>
      <c r="E234" s="213">
        <v>0</v>
      </c>
      <c r="F234" s="119">
        <v>25</v>
      </c>
      <c r="G234" s="97">
        <f t="shared" si="23"/>
        <v>0</v>
      </c>
      <c r="H234" s="161"/>
      <c r="I234" s="98" t="s">
        <v>943</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0">
        <v>0</v>
      </c>
      <c r="F235" s="104">
        <f>HLOOKUP(C235,$AH$2:$BU$3,2,0)</f>
        <v>1150</v>
      </c>
      <c r="G235" s="105">
        <f>D235*E235*F235</f>
        <v>0</v>
      </c>
      <c r="H235" s="331"/>
      <c r="I235" s="332" t="s">
        <v>301</v>
      </c>
      <c r="J235" s="106" t="str">
        <f>VLOOKUP(I235,Presupuesto!$B$11:$C$566,2,0)</f>
        <v>VIATICOS (26200-00)</v>
      </c>
      <c r="K235" s="333" t="str">
        <f t="shared" si="24"/>
        <v>Gestión Tecnologías de Información y Comunicación</v>
      </c>
      <c r="L235" s="333"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C4" zoomScale="84" zoomScaleNormal="84" workbookViewId="0">
      <selection activeCell="G70" sqref="G7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33.42578125" style="77" customWidth="1"/>
    <col min="9" max="9" width="18.28515625" style="86" customWidth="1"/>
    <col min="10" max="10" width="42.85546875" style="86" customWidth="1"/>
    <col min="11" max="11" width="37.1406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60" t="s">
        <v>1359</v>
      </c>
      <c r="E2" s="122" t="s">
        <v>1361</v>
      </c>
      <c r="F2" s="122" t="s">
        <v>472</v>
      </c>
      <c r="G2" s="122" t="s">
        <v>1362</v>
      </c>
      <c r="H2" s="160"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483</v>
      </c>
      <c r="CA2" s="86" t="s">
        <v>484</v>
      </c>
      <c r="CB2" s="86" t="s">
        <v>485</v>
      </c>
      <c r="CC2" s="86" t="s">
        <v>486</v>
      </c>
      <c r="CD2" s="86" t="s">
        <v>487</v>
      </c>
      <c r="CE2" s="86" t="s">
        <v>488</v>
      </c>
      <c r="CF2" s="86" t="s">
        <v>489</v>
      </c>
      <c r="CG2" s="86" t="s">
        <v>490</v>
      </c>
      <c r="CH2" s="86" t="s">
        <v>491</v>
      </c>
      <c r="CI2" s="86" t="s">
        <v>492</v>
      </c>
      <c r="CJ2" s="86" t="s">
        <v>493</v>
      </c>
      <c r="CK2" s="86" t="s">
        <v>494</v>
      </c>
      <c r="CL2" s="86" t="s">
        <v>495</v>
      </c>
      <c r="CM2" s="86" t="s">
        <v>496</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555" ht="52.5" x14ac:dyDescent="0.25">
      <c r="C5" s="195" t="s">
        <v>128</v>
      </c>
      <c r="D5" s="463">
        <f>SUMIF(C:C,$C$10,D:D)</f>
        <v>1087500</v>
      </c>
      <c r="CA5" s="302"/>
    </row>
    <row r="6" spans="1:555" x14ac:dyDescent="0.25">
      <c r="CA6" s="302"/>
    </row>
    <row r="7" spans="1:555" x14ac:dyDescent="0.25">
      <c r="CA7" s="302"/>
    </row>
    <row r="8" spans="1:555" x14ac:dyDescent="0.25">
      <c r="C8" s="70" t="s">
        <v>54</v>
      </c>
      <c r="D8" s="79"/>
      <c r="E8" s="70"/>
      <c r="F8" s="70"/>
      <c r="G8" s="70"/>
      <c r="H8" s="79"/>
      <c r="I8" s="70"/>
      <c r="J8" s="70"/>
      <c r="CA8" s="302"/>
    </row>
    <row r="9" spans="1:555" ht="15.75" thickBot="1" x14ac:dyDescent="0.3">
      <c r="C9" s="94"/>
      <c r="D9" s="79"/>
      <c r="E9" s="94"/>
      <c r="F9" s="94"/>
      <c r="G9" s="94"/>
      <c r="H9" s="79"/>
      <c r="I9" s="94"/>
      <c r="J9" s="121"/>
      <c r="CA9" s="302"/>
    </row>
    <row r="10" spans="1:555" ht="15.75" thickBot="1" x14ac:dyDescent="0.3">
      <c r="C10" s="69" t="s">
        <v>43</v>
      </c>
      <c r="D10" s="30">
        <f>SUM(G17:G68)</f>
        <v>783000</v>
      </c>
      <c r="E10" s="93"/>
      <c r="F10" s="93"/>
      <c r="G10" s="93"/>
      <c r="H10" s="76"/>
      <c r="I10" s="76"/>
      <c r="J10" s="76"/>
      <c r="K10" s="153"/>
      <c r="CA10" s="302"/>
    </row>
    <row r="11" spans="1:555" x14ac:dyDescent="0.25">
      <c r="B11" s="177"/>
      <c r="D11" s="31"/>
      <c r="E11" s="93"/>
      <c r="F11" s="93"/>
      <c r="G11" s="93"/>
      <c r="H11" s="76"/>
      <c r="I11" s="76"/>
      <c r="J11" s="76"/>
      <c r="K11" s="153"/>
      <c r="CA11" s="302"/>
    </row>
    <row r="12" spans="1:555" x14ac:dyDescent="0.25">
      <c r="B12" s="177"/>
      <c r="D12" s="31"/>
      <c r="E12" s="93"/>
      <c r="F12" s="93"/>
      <c r="G12" s="93"/>
      <c r="H12" s="76"/>
      <c r="I12" s="76"/>
      <c r="J12" s="76"/>
      <c r="K12" s="153"/>
      <c r="CA12" s="302"/>
    </row>
    <row r="13" spans="1:555" ht="15.75" x14ac:dyDescent="0.25">
      <c r="C13" s="202" t="s">
        <v>392</v>
      </c>
      <c r="D13" s="368" t="s">
        <v>1548</v>
      </c>
      <c r="E13" s="93"/>
      <c r="F13" s="93"/>
      <c r="G13" s="93"/>
      <c r="H13" s="76"/>
      <c r="I13" s="76"/>
      <c r="J13" s="76"/>
      <c r="K13" s="153"/>
      <c r="CA13" s="302"/>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 Fortalecimiento en el area de Análisis Financiero y Control Documental por medio de la contratación de personal.                              </v>
      </c>
      <c r="D14" s="31"/>
      <c r="E14" s="93"/>
      <c r="F14" s="93"/>
      <c r="G14" s="93"/>
      <c r="H14" s="76"/>
      <c r="I14" s="76"/>
      <c r="J14" s="76"/>
      <c r="K14" s="153"/>
      <c r="CA14" s="302"/>
    </row>
    <row r="15" spans="1:555" ht="15.75" thickBot="1" x14ac:dyDescent="0.3">
      <c r="C15" s="94"/>
      <c r="D15" s="31"/>
      <c r="E15" s="93"/>
      <c r="F15" s="93"/>
      <c r="G15" s="93"/>
      <c r="H15" s="76"/>
      <c r="I15" s="76"/>
      <c r="J15" s="76"/>
      <c r="K15" s="153"/>
      <c r="CA15" s="302"/>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2"/>
    </row>
    <row r="17" spans="3:79" ht="15.75" thickBot="1" x14ac:dyDescent="0.3">
      <c r="C17" s="137" t="s">
        <v>483</v>
      </c>
      <c r="D17" s="199"/>
      <c r="E17" s="152">
        <v>12</v>
      </c>
      <c r="F17" s="303">
        <f>HLOOKUP($C17,$BZ$2:$CM$3,2,0)</f>
        <v>43674.39</v>
      </c>
      <c r="G17" s="113">
        <f>D17*E17*F17</f>
        <v>0</v>
      </c>
      <c r="H17" s="166"/>
      <c r="I17" s="114" t="s">
        <v>497</v>
      </c>
      <c r="J17" s="114" t="str">
        <f>VLOOKUP(I17,Presupuesto!$B$11:$C$565,2,0)</f>
        <v>SUELDOS Y SALARIOS PERMANENTES</v>
      </c>
      <c r="K17" s="219" t="s">
        <v>1531</v>
      </c>
      <c r="L17" s="98" t="s">
        <v>394</v>
      </c>
      <c r="CA17" s="302"/>
    </row>
    <row r="18" spans="3:79" x14ac:dyDescent="0.25">
      <c r="C18" s="171" t="s">
        <v>58</v>
      </c>
      <c r="D18" s="163"/>
      <c r="E18" s="154">
        <v>0</v>
      </c>
      <c r="F18" s="100">
        <f>IF(E17=0,"",(G17/E17)/12*E17)</f>
        <v>0</v>
      </c>
      <c r="G18" s="97">
        <f>F18</f>
        <v>0</v>
      </c>
      <c r="H18" s="164"/>
      <c r="I18" s="116" t="s">
        <v>517</v>
      </c>
      <c r="J18" s="116" t="str">
        <f>VLOOKUP(I18,Presupuesto!$B$11:$C$565,2,0)</f>
        <v>AGUINALDO Y DECIMO CUARTO MES</v>
      </c>
      <c r="K18" s="98" t="str">
        <f t="shared" ref="K18:K49" si="0">$K$17</f>
        <v>Gestión Tecnologías de Información y Comunicación</v>
      </c>
      <c r="L18" s="98" t="s">
        <v>412</v>
      </c>
      <c r="CA18" s="302"/>
    </row>
    <row r="19" spans="3:79" ht="15.75" thickBot="1" x14ac:dyDescent="0.3">
      <c r="C19" s="172" t="s">
        <v>59</v>
      </c>
      <c r="D19" s="163"/>
      <c r="E19" s="154">
        <v>0</v>
      </c>
      <c r="F19" s="117">
        <f>IF(E17&lt;6,"",((E17-6)/12)*(G17/E17))</f>
        <v>0</v>
      </c>
      <c r="G19" s="97">
        <f>F19</f>
        <v>0</v>
      </c>
      <c r="H19" s="164"/>
      <c r="I19" s="101" t="s">
        <v>520</v>
      </c>
      <c r="J19" s="101" t="str">
        <f>VLOOKUP(I19,Presupuesto!$B$11:$C$565,2,0)</f>
        <v>DECIMOCUARTO MES</v>
      </c>
      <c r="K19" s="98" t="str">
        <f t="shared" si="0"/>
        <v>Gestión Tecnologías de Información y Comunicación</v>
      </c>
      <c r="L19" s="98" t="s">
        <v>395</v>
      </c>
      <c r="CA19" s="302"/>
    </row>
    <row r="20" spans="3:79" ht="15.75" thickBot="1" x14ac:dyDescent="0.3">
      <c r="C20" s="137" t="s">
        <v>484</v>
      </c>
      <c r="D20" s="199"/>
      <c r="E20" s="152">
        <v>12</v>
      </c>
      <c r="F20" s="303">
        <f>HLOOKUP($C20,$BZ$2:$CM$3,2,0)</f>
        <v>39703.99</v>
      </c>
      <c r="G20" s="113">
        <f>D20*E20*F20</f>
        <v>0</v>
      </c>
      <c r="H20" s="166"/>
      <c r="I20" s="114" t="s">
        <v>497</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517</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520</v>
      </c>
      <c r="J22" s="101" t="str">
        <f>VLOOKUP(I22,Presupuesto!$B$11:$C$565,2,0)</f>
        <v>DECIMOCUARTO MES</v>
      </c>
      <c r="K22" s="98" t="str">
        <f t="shared" si="0"/>
        <v>Gestión Tecnologías de Información y Comunicación</v>
      </c>
      <c r="L22" s="98" t="s">
        <v>395</v>
      </c>
    </row>
    <row r="23" spans="3:79" ht="15.75" thickBot="1" x14ac:dyDescent="0.3">
      <c r="C23" s="137" t="s">
        <v>485</v>
      </c>
      <c r="D23" s="199"/>
      <c r="E23" s="152">
        <v>12</v>
      </c>
      <c r="F23" s="303">
        <f>HLOOKUP($C23,$BZ$2:$CM$3,2,0)</f>
        <v>35733.589999999997</v>
      </c>
      <c r="G23" s="113">
        <f>D23*E23*F23</f>
        <v>0</v>
      </c>
      <c r="H23" s="166"/>
      <c r="I23" s="114" t="s">
        <v>497</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517</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520</v>
      </c>
      <c r="J25" s="101" t="str">
        <f>VLOOKUP(I25,Presupuesto!$B$11:$C$565,2,0)</f>
        <v>DECIMOCUARTO MES</v>
      </c>
      <c r="K25" s="98" t="str">
        <f t="shared" si="0"/>
        <v>Gestión Tecnologías de Información y Comunicación</v>
      </c>
      <c r="L25" s="98" t="s">
        <v>395</v>
      </c>
    </row>
    <row r="26" spans="3:79" ht="15.75" thickBot="1" x14ac:dyDescent="0.3">
      <c r="C26" s="137" t="s">
        <v>486</v>
      </c>
      <c r="D26" s="199"/>
      <c r="E26" s="152">
        <v>12</v>
      </c>
      <c r="F26" s="303">
        <f>HLOOKUP($C26,$BZ$2:$CM$3,2,0)</f>
        <v>31763.19</v>
      </c>
      <c r="G26" s="113">
        <f>D26*E26*F26</f>
        <v>0</v>
      </c>
      <c r="H26" s="166"/>
      <c r="I26" s="114" t="s">
        <v>497</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517</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520</v>
      </c>
      <c r="J28" s="101" t="str">
        <f>VLOOKUP(I28,Presupuesto!$B$11:$C$565,2,0)</f>
        <v>DECIMOCUARTO MES</v>
      </c>
      <c r="K28" s="98" t="str">
        <f t="shared" si="0"/>
        <v>Gestión Tecnologías de Información y Comunicación</v>
      </c>
      <c r="L28" s="98" t="s">
        <v>395</v>
      </c>
    </row>
    <row r="29" spans="3:79" ht="15.75" thickBot="1" x14ac:dyDescent="0.3">
      <c r="C29" s="137" t="s">
        <v>487</v>
      </c>
      <c r="D29" s="199"/>
      <c r="E29" s="152">
        <v>12</v>
      </c>
      <c r="F29" s="303">
        <f>HLOOKUP($C29,$BZ$2:$CM$3,2,0)</f>
        <v>29777.99</v>
      </c>
      <c r="G29" s="113">
        <f>D29*E29*F29</f>
        <v>0</v>
      </c>
      <c r="H29" s="166"/>
      <c r="I29" s="114" t="s">
        <v>497</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517</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520</v>
      </c>
      <c r="J31" s="101" t="str">
        <f>VLOOKUP(I31,Presupuesto!$B$11:$C$565,2,0)</f>
        <v>DECIMOCUARTO MES</v>
      </c>
      <c r="K31" s="98" t="str">
        <f t="shared" si="0"/>
        <v>Gestión Tecnologías de Información y Comunicación</v>
      </c>
      <c r="L31" s="98" t="s">
        <v>395</v>
      </c>
    </row>
    <row r="32" spans="3:79" ht="15.75" thickBot="1" x14ac:dyDescent="0.3">
      <c r="C32" s="137" t="s">
        <v>488</v>
      </c>
      <c r="D32" s="199"/>
      <c r="E32" s="152">
        <v>12</v>
      </c>
      <c r="F32" s="303">
        <f>HLOOKUP($C32,$BZ$2:$CM$3,2,0)</f>
        <v>27792.79</v>
      </c>
      <c r="G32" s="113">
        <f>D32*E32*F32</f>
        <v>0</v>
      </c>
      <c r="H32" s="166"/>
      <c r="I32" s="114" t="s">
        <v>497</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517</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520</v>
      </c>
      <c r="J34" s="101" t="str">
        <f>VLOOKUP(I34,Presupuesto!$B$11:$C$565,2,0)</f>
        <v>DECIMOCUARTO MES</v>
      </c>
      <c r="K34" s="98" t="str">
        <f t="shared" si="0"/>
        <v>Gestión Tecnologías de Información y Comunicación</v>
      </c>
      <c r="L34" s="98" t="s">
        <v>395</v>
      </c>
    </row>
    <row r="35" spans="3:12" ht="15.75" thickBot="1" x14ac:dyDescent="0.3">
      <c r="C35" s="137" t="s">
        <v>489</v>
      </c>
      <c r="D35" s="199"/>
      <c r="E35" s="152">
        <v>12</v>
      </c>
      <c r="F35" s="303">
        <f>HLOOKUP($C35,$BZ$2:$CM$3,2,0)</f>
        <v>18859.39</v>
      </c>
      <c r="G35" s="113">
        <f>D35*E35*F35</f>
        <v>0</v>
      </c>
      <c r="H35" s="166"/>
      <c r="I35" s="114" t="s">
        <v>497</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517</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520</v>
      </c>
      <c r="J37" s="101" t="str">
        <f>VLOOKUP(I37,Presupuesto!$B$11:$C$565,2,0)</f>
        <v>DECIMOCUARTO MES</v>
      </c>
      <c r="K37" s="98" t="str">
        <f t="shared" si="0"/>
        <v>Gestión Tecnologías de Información y Comunicación</v>
      </c>
      <c r="L37" s="98" t="s">
        <v>395</v>
      </c>
    </row>
    <row r="38" spans="3:12" ht="15.75" thickBot="1" x14ac:dyDescent="0.3">
      <c r="C38" s="137" t="s">
        <v>490</v>
      </c>
      <c r="D38" s="199"/>
      <c r="E38" s="152">
        <v>12</v>
      </c>
      <c r="F38" s="303">
        <f>HLOOKUP($C38,$BZ$2:$CM$3,2,0)</f>
        <v>17866.8</v>
      </c>
      <c r="G38" s="113">
        <f>D38*E38*F38</f>
        <v>0</v>
      </c>
      <c r="H38" s="166"/>
      <c r="I38" s="114" t="s">
        <v>497</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517</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520</v>
      </c>
      <c r="J40" s="101" t="str">
        <f>VLOOKUP(I40,Presupuesto!$B$11:$C$565,2,0)</f>
        <v>DECIMOCUARTO MES</v>
      </c>
      <c r="K40" s="98" t="str">
        <f t="shared" si="0"/>
        <v>Gestión Tecnologías de Información y Comunicación</v>
      </c>
      <c r="L40" s="98" t="s">
        <v>395</v>
      </c>
    </row>
    <row r="41" spans="3:12" ht="15.75" thickBot="1" x14ac:dyDescent="0.3">
      <c r="C41" s="137" t="s">
        <v>491</v>
      </c>
      <c r="D41" s="199"/>
      <c r="E41" s="152">
        <v>12</v>
      </c>
      <c r="F41" s="303">
        <f>HLOOKUP($C41,$BZ$2:$CM$3,2,0)</f>
        <v>13896.4</v>
      </c>
      <c r="G41" s="113">
        <f>D41*E41*F41</f>
        <v>0</v>
      </c>
      <c r="H41" s="166"/>
      <c r="I41" s="114" t="s">
        <v>497</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517</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520</v>
      </c>
      <c r="J43" s="101" t="str">
        <f>VLOOKUP(I43,Presupuesto!$B$11:$C$565,2,0)</f>
        <v>DECIMOCUARTO MES</v>
      </c>
      <c r="K43" s="98" t="str">
        <f t="shared" si="0"/>
        <v>Gestión Tecnologías de Información y Comunicación</v>
      </c>
      <c r="L43" s="98" t="s">
        <v>395</v>
      </c>
    </row>
    <row r="44" spans="3:12" ht="15.75" thickBot="1" x14ac:dyDescent="0.3">
      <c r="C44" s="137" t="s">
        <v>492</v>
      </c>
      <c r="D44" s="199"/>
      <c r="E44" s="152">
        <v>12</v>
      </c>
      <c r="F44" s="303">
        <f>HLOOKUP($C44,$BZ$2:$CM$3,2,0)</f>
        <v>15004.09</v>
      </c>
      <c r="G44" s="113">
        <f>D44*E44*F44</f>
        <v>0</v>
      </c>
      <c r="H44" s="166"/>
      <c r="I44" s="114" t="s">
        <v>497</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517</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520</v>
      </c>
      <c r="J46" s="101" t="str">
        <f>VLOOKUP(I46,Presupuesto!$B$11:$C$565,2,0)</f>
        <v>DECIMOCUARTO MES</v>
      </c>
      <c r="K46" s="98" t="str">
        <f t="shared" si="0"/>
        <v>Gestión Tecnologías de Información y Comunicación</v>
      </c>
      <c r="L46" s="98" t="s">
        <v>395</v>
      </c>
    </row>
    <row r="47" spans="3:12" ht="15.75" thickBot="1" x14ac:dyDescent="0.3">
      <c r="C47" s="137" t="s">
        <v>493</v>
      </c>
      <c r="D47" s="199"/>
      <c r="E47" s="152">
        <v>12</v>
      </c>
      <c r="F47" s="303">
        <f>HLOOKUP($C47,$BZ$2:$CM$3,2,0)</f>
        <v>13238.9</v>
      </c>
      <c r="G47" s="113">
        <f>D47*E47*F47</f>
        <v>0</v>
      </c>
      <c r="H47" s="166"/>
      <c r="I47" s="114" t="s">
        <v>497</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517</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520</v>
      </c>
      <c r="J49" s="101" t="str">
        <f>VLOOKUP(I49,Presupuesto!$B$11:$C$565,2,0)</f>
        <v>DECIMOCUARTO MES</v>
      </c>
      <c r="K49" s="98" t="str">
        <f t="shared" si="0"/>
        <v>Gestión Tecnologías de Información y Comunicación</v>
      </c>
      <c r="L49" s="98" t="s">
        <v>395</v>
      </c>
    </row>
    <row r="50" spans="3:12" ht="15.75" thickBot="1" x14ac:dyDescent="0.3">
      <c r="C50" s="137" t="s">
        <v>494</v>
      </c>
      <c r="D50" s="199"/>
      <c r="E50" s="152">
        <v>12</v>
      </c>
      <c r="F50" s="303">
        <f>HLOOKUP($C50,$BZ$2:$CM$3,2,0)</f>
        <v>12356.31</v>
      </c>
      <c r="G50" s="113">
        <f>D50*E50*F50</f>
        <v>0</v>
      </c>
      <c r="H50" s="166"/>
      <c r="I50" s="114" t="s">
        <v>497</v>
      </c>
      <c r="J50" s="114" t="str">
        <f>VLOOKUP(I50,Presupuesto!$B$11:$C$565,2,0)</f>
        <v>SUELDOS Y SALARIOS PERMANENTES</v>
      </c>
      <c r="K50" s="98" t="str">
        <f t="shared" ref="K50:K64" si="1">$K$17</f>
        <v>Gestión Tecnologías de Información y Comunicación</v>
      </c>
      <c r="L50" s="98" t="s">
        <v>395</v>
      </c>
    </row>
    <row r="51" spans="3:12" x14ac:dyDescent="0.25">
      <c r="C51" s="171" t="s">
        <v>58</v>
      </c>
      <c r="D51" s="163"/>
      <c r="E51" s="154">
        <v>0</v>
      </c>
      <c r="F51" s="100">
        <f>IF(E50=0,"",(G50/E50)/12*E50)</f>
        <v>0</v>
      </c>
      <c r="G51" s="97">
        <f>F51</f>
        <v>0</v>
      </c>
      <c r="H51" s="164"/>
      <c r="I51" s="116" t="s">
        <v>517</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520</v>
      </c>
      <c r="J52" s="101" t="str">
        <f>VLOOKUP(I52,Presupuesto!$B$11:$C$565,2,0)</f>
        <v>DECIMOCUARTO MES</v>
      </c>
      <c r="K52" s="98" t="str">
        <f t="shared" si="1"/>
        <v>Gestión Tecnologías de Información y Comunicación</v>
      </c>
      <c r="L52" s="98" t="s">
        <v>395</v>
      </c>
    </row>
    <row r="53" spans="3:12" ht="15.75" thickBot="1" x14ac:dyDescent="0.3">
      <c r="C53" s="137" t="s">
        <v>495</v>
      </c>
      <c r="D53" s="199"/>
      <c r="E53" s="152">
        <v>12</v>
      </c>
      <c r="F53" s="303">
        <f>HLOOKUP($C53,$BZ$2:$CM$3,2,0)</f>
        <v>463.22</v>
      </c>
      <c r="G53" s="113">
        <f>D53*E53*F53</f>
        <v>0</v>
      </c>
      <c r="H53" s="166"/>
      <c r="I53" s="114" t="s">
        <v>497</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517</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520</v>
      </c>
      <c r="J55" s="101" t="str">
        <f>VLOOKUP(I55,Presupuesto!$B$11:$C$565,2,0)</f>
        <v>DECIMOCUARTO MES</v>
      </c>
      <c r="K55" s="98" t="str">
        <f t="shared" si="1"/>
        <v>Gestión Tecnologías de Información y Comunicación</v>
      </c>
      <c r="L55" s="98" t="s">
        <v>395</v>
      </c>
    </row>
    <row r="56" spans="3:12" ht="15.75" thickBot="1" x14ac:dyDescent="0.3">
      <c r="C56" s="137" t="s">
        <v>496</v>
      </c>
      <c r="D56" s="199"/>
      <c r="E56" s="152">
        <v>12</v>
      </c>
      <c r="F56" s="303">
        <f>HLOOKUP($C56,$BZ$2:$CM$3,2,0)</f>
        <v>2007.3</v>
      </c>
      <c r="G56" s="113">
        <f>D56*E56*F56</f>
        <v>0</v>
      </c>
      <c r="H56" s="166"/>
      <c r="I56" s="114" t="s">
        <v>497</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517</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520</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565</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565</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565</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706</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706</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706</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v>3</v>
      </c>
      <c r="E65" s="152">
        <v>12</v>
      </c>
      <c r="F65" s="118">
        <v>18000</v>
      </c>
      <c r="G65" s="113">
        <f>D65*E65*F65</f>
        <v>648000</v>
      </c>
      <c r="H65" s="166" t="s">
        <v>1519</v>
      </c>
      <c r="I65" s="114" t="s">
        <v>497</v>
      </c>
      <c r="J65" s="114" t="str">
        <f>VLOOKUP(I65,Presupuesto!$B$11:$C$565,2,0)</f>
        <v>SUELDOS Y SALARIOS PERMANENTES</v>
      </c>
      <c r="K65" s="98" t="s">
        <v>1365</v>
      </c>
      <c r="L65" s="98" t="s">
        <v>394</v>
      </c>
    </row>
    <row r="66" spans="3:12" x14ac:dyDescent="0.25">
      <c r="C66" s="171" t="s">
        <v>58</v>
      </c>
      <c r="D66" s="169"/>
      <c r="E66" s="131"/>
      <c r="F66" s="119">
        <f>IF(E65=0,"",(G65/E65)/12*E65)</f>
        <v>54000</v>
      </c>
      <c r="G66" s="120">
        <f>F66</f>
        <v>54000</v>
      </c>
      <c r="H66" s="164" t="s">
        <v>1519</v>
      </c>
      <c r="I66" s="101" t="s">
        <v>517</v>
      </c>
      <c r="J66" s="101" t="str">
        <f>VLOOKUP(I66,Presupuesto!$B$11:$C$565,2,0)</f>
        <v>AGUINALDO Y DECIMO CUARTO MES</v>
      </c>
      <c r="K66" s="98" t="s">
        <v>1365</v>
      </c>
      <c r="L66" s="98" t="s">
        <v>394</v>
      </c>
    </row>
    <row r="67" spans="3:12" x14ac:dyDescent="0.25">
      <c r="C67" s="172" t="s">
        <v>59</v>
      </c>
      <c r="D67" s="169"/>
      <c r="E67" s="131">
        <v>0</v>
      </c>
      <c r="F67" s="540">
        <f>IF(E65&lt;6,"",((E65-6)/12)*(G65/E65))</f>
        <v>27000</v>
      </c>
      <c r="G67" s="540">
        <f>F67</f>
        <v>27000</v>
      </c>
      <c r="H67" s="169" t="s">
        <v>1519</v>
      </c>
      <c r="I67" s="541" t="s">
        <v>520</v>
      </c>
      <c r="J67" s="110" t="str">
        <f>VLOOKUP(I67,Presupuesto!$B$11:$C$565,2,0)</f>
        <v>DECIMOCUARTO MES</v>
      </c>
      <c r="K67" s="541" t="s">
        <v>1365</v>
      </c>
      <c r="L67" s="110" t="s">
        <v>394</v>
      </c>
    </row>
    <row r="68" spans="3:12" x14ac:dyDescent="0.25">
      <c r="C68" s="125" t="s">
        <v>1595</v>
      </c>
      <c r="D68" s="470"/>
      <c r="E68" s="125"/>
      <c r="F68" s="542">
        <f>IF(E65=0,"",(G65/E65)/12*E65)</f>
        <v>54000</v>
      </c>
      <c r="G68" s="543">
        <f>F68</f>
        <v>54000</v>
      </c>
      <c r="H68" s="165" t="s">
        <v>1519</v>
      </c>
      <c r="I68" s="544" t="s">
        <v>257</v>
      </c>
      <c r="J68" s="544" t="str">
        <f>VLOOKUP(I68,Presupuesto!$B$11:$C$565,2,0)</f>
        <v>COMPLEMENTO (VACACIONES) (11600-00)</v>
      </c>
      <c r="K68" s="544" t="s">
        <v>1365</v>
      </c>
      <c r="L68" s="544" t="s">
        <v>394</v>
      </c>
    </row>
    <row r="69" spans="3:12" ht="15.75" thickBot="1" x14ac:dyDescent="0.3">
      <c r="K69" s="153"/>
    </row>
    <row r="70" spans="3:12" ht="15.75" thickBot="1" x14ac:dyDescent="0.3">
      <c r="C70" s="69" t="s">
        <v>43</v>
      </c>
      <c r="D70" s="30">
        <f>SUM(G77:G128)</f>
        <v>304500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68" t="s">
        <v>1548</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1. Fortalecimiento en el area de Análisis Financiero y Control Documental por medio de la contratación de personal.                              </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483</v>
      </c>
      <c r="D77" s="199"/>
      <c r="E77" s="152">
        <v>12</v>
      </c>
      <c r="F77" s="303">
        <f>HLOOKUP($C77,$BZ$2:$CM$3,2,0)</f>
        <v>43674.39</v>
      </c>
      <c r="G77" s="113">
        <f>D77*E77*F77</f>
        <v>0</v>
      </c>
      <c r="H77" s="166"/>
      <c r="I77" s="114" t="s">
        <v>497</v>
      </c>
      <c r="J77" s="114" t="str">
        <f>VLOOKUP(I77,Presupuesto!$B$11:$C$565,2,0)</f>
        <v>SUELDOS Y SALARIOS PERMANENTES</v>
      </c>
      <c r="K77" s="219" t="s">
        <v>1459</v>
      </c>
      <c r="L77" s="98" t="s">
        <v>394</v>
      </c>
    </row>
    <row r="78" spans="3:12" x14ac:dyDescent="0.25">
      <c r="C78" s="171" t="s">
        <v>58</v>
      </c>
      <c r="D78" s="163"/>
      <c r="E78" s="154">
        <v>0</v>
      </c>
      <c r="F78" s="100">
        <f>IF(E77=0,"",(G77/E77)/12*E77)</f>
        <v>0</v>
      </c>
      <c r="G78" s="97">
        <f>F78</f>
        <v>0</v>
      </c>
      <c r="H78" s="164"/>
      <c r="I78" s="116" t="s">
        <v>517</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520</v>
      </c>
      <c r="J79" s="101" t="str">
        <f>VLOOKUP(I79,Presupuesto!$B$11:$C$565,2,0)</f>
        <v>DECIMOCUARTO MES</v>
      </c>
      <c r="K79" s="98" t="str">
        <f t="shared" si="2"/>
        <v>Posgrado</v>
      </c>
      <c r="L79" s="98" t="s">
        <v>395</v>
      </c>
    </row>
    <row r="80" spans="3:12" ht="15.75" thickBot="1" x14ac:dyDescent="0.3">
      <c r="C80" s="137" t="s">
        <v>484</v>
      </c>
      <c r="D80" s="199"/>
      <c r="E80" s="152">
        <v>12</v>
      </c>
      <c r="F80" s="303">
        <f>HLOOKUP($C80,$BZ$2:$CM$3,2,0)</f>
        <v>39703.99</v>
      </c>
      <c r="G80" s="113">
        <f>D80*E80*F80</f>
        <v>0</v>
      </c>
      <c r="H80" s="166"/>
      <c r="I80" s="114" t="s">
        <v>497</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517</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520</v>
      </c>
      <c r="J82" s="101" t="str">
        <f>VLOOKUP(I82,Presupuesto!$B$11:$C$565,2,0)</f>
        <v>DECIMOCUARTO MES</v>
      </c>
      <c r="K82" s="98" t="str">
        <f t="shared" si="2"/>
        <v>Posgrado</v>
      </c>
      <c r="L82" s="98" t="s">
        <v>395</v>
      </c>
    </row>
    <row r="83" spans="3:12" ht="15.75" thickBot="1" x14ac:dyDescent="0.3">
      <c r="C83" s="137" t="s">
        <v>485</v>
      </c>
      <c r="D83" s="199"/>
      <c r="E83" s="152">
        <v>12</v>
      </c>
      <c r="F83" s="303">
        <f>HLOOKUP($C83,$BZ$2:$CM$3,2,0)</f>
        <v>35733.589999999997</v>
      </c>
      <c r="G83" s="113">
        <f>D83*E83*F83</f>
        <v>0</v>
      </c>
      <c r="H83" s="166"/>
      <c r="I83" s="114" t="s">
        <v>497</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517</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520</v>
      </c>
      <c r="J85" s="101" t="str">
        <f>VLOOKUP(I85,Presupuesto!$B$11:$C$565,2,0)</f>
        <v>DECIMOCUARTO MES</v>
      </c>
      <c r="K85" s="98" t="str">
        <f t="shared" si="2"/>
        <v>Posgrado</v>
      </c>
      <c r="L85" s="98" t="s">
        <v>395</v>
      </c>
    </row>
    <row r="86" spans="3:12" ht="15.75" thickBot="1" x14ac:dyDescent="0.3">
      <c r="C86" s="137" t="s">
        <v>486</v>
      </c>
      <c r="D86" s="199"/>
      <c r="E86" s="152">
        <v>12</v>
      </c>
      <c r="F86" s="303">
        <f>HLOOKUP($C86,$BZ$2:$CM$3,2,0)</f>
        <v>31763.19</v>
      </c>
      <c r="G86" s="113">
        <f>D86*E86*F86</f>
        <v>0</v>
      </c>
      <c r="H86" s="166"/>
      <c r="I86" s="114" t="s">
        <v>497</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517</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520</v>
      </c>
      <c r="J88" s="101" t="str">
        <f>VLOOKUP(I88,Presupuesto!$B$11:$C$565,2,0)</f>
        <v>DECIMOCUARTO MES</v>
      </c>
      <c r="K88" s="98" t="str">
        <f t="shared" si="2"/>
        <v>Posgrado</v>
      </c>
      <c r="L88" s="98" t="s">
        <v>395</v>
      </c>
    </row>
    <row r="89" spans="3:12" ht="15.75" thickBot="1" x14ac:dyDescent="0.3">
      <c r="C89" s="137" t="s">
        <v>487</v>
      </c>
      <c r="D89" s="199"/>
      <c r="E89" s="152">
        <v>12</v>
      </c>
      <c r="F89" s="303">
        <f>HLOOKUP($C89,$BZ$2:$CM$3,2,0)</f>
        <v>29777.99</v>
      </c>
      <c r="G89" s="113">
        <f>D89*E89*F89</f>
        <v>0</v>
      </c>
      <c r="H89" s="166"/>
      <c r="I89" s="114" t="s">
        <v>497</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517</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520</v>
      </c>
      <c r="J91" s="101" t="str">
        <f>VLOOKUP(I91,Presupuesto!$B$11:$C$565,2,0)</f>
        <v>DECIMOCUARTO MES</v>
      </c>
      <c r="K91" s="98" t="str">
        <f t="shared" si="2"/>
        <v>Posgrado</v>
      </c>
      <c r="L91" s="98" t="s">
        <v>395</v>
      </c>
    </row>
    <row r="92" spans="3:12" ht="15.75" thickBot="1" x14ac:dyDescent="0.3">
      <c r="C92" s="137" t="s">
        <v>488</v>
      </c>
      <c r="D92" s="199"/>
      <c r="E92" s="152">
        <v>12</v>
      </c>
      <c r="F92" s="303">
        <f>HLOOKUP($C92,$BZ$2:$CM$3,2,0)</f>
        <v>27792.79</v>
      </c>
      <c r="G92" s="113">
        <f>D92*E92*F92</f>
        <v>0</v>
      </c>
      <c r="H92" s="166"/>
      <c r="I92" s="114" t="s">
        <v>497</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517</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520</v>
      </c>
      <c r="J94" s="101" t="str">
        <f>VLOOKUP(I94,Presupuesto!$B$11:$C$565,2,0)</f>
        <v>DECIMOCUARTO MES</v>
      </c>
      <c r="K94" s="98" t="str">
        <f t="shared" si="2"/>
        <v>Posgrado</v>
      </c>
      <c r="L94" s="98" t="s">
        <v>395</v>
      </c>
    </row>
    <row r="95" spans="3:12" ht="15.75" thickBot="1" x14ac:dyDescent="0.3">
      <c r="C95" s="137" t="s">
        <v>489</v>
      </c>
      <c r="D95" s="199"/>
      <c r="E95" s="152">
        <v>12</v>
      </c>
      <c r="F95" s="303">
        <f>HLOOKUP($C95,$BZ$2:$CM$3,2,0)</f>
        <v>18859.39</v>
      </c>
      <c r="G95" s="113">
        <f>D95*E95*F95</f>
        <v>0</v>
      </c>
      <c r="H95" s="166"/>
      <c r="I95" s="114" t="s">
        <v>497</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517</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520</v>
      </c>
      <c r="J97" s="101" t="str">
        <f>VLOOKUP(I97,Presupuesto!$B$11:$C$565,2,0)</f>
        <v>DECIMOCUARTO MES</v>
      </c>
      <c r="K97" s="98" t="str">
        <f t="shared" si="2"/>
        <v>Posgrado</v>
      </c>
      <c r="L97" s="98" t="s">
        <v>395</v>
      </c>
    </row>
    <row r="98" spans="3:12" ht="15.75" thickBot="1" x14ac:dyDescent="0.3">
      <c r="C98" s="137" t="s">
        <v>490</v>
      </c>
      <c r="D98" s="199"/>
      <c r="E98" s="152">
        <v>12</v>
      </c>
      <c r="F98" s="303">
        <f>HLOOKUP($C98,$BZ$2:$CM$3,2,0)</f>
        <v>17866.8</v>
      </c>
      <c r="G98" s="113">
        <f>D98*E98*F98</f>
        <v>0</v>
      </c>
      <c r="H98" s="166"/>
      <c r="I98" s="114" t="s">
        <v>497</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517</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520</v>
      </c>
      <c r="J100" s="101" t="str">
        <f>VLOOKUP(I100,Presupuesto!$B$11:$C$565,2,0)</f>
        <v>DECIMOCUARTO MES</v>
      </c>
      <c r="K100" s="98" t="str">
        <f t="shared" si="2"/>
        <v>Posgrado</v>
      </c>
      <c r="L100" s="98" t="s">
        <v>395</v>
      </c>
    </row>
    <row r="101" spans="3:12" ht="15.75" thickBot="1" x14ac:dyDescent="0.3">
      <c r="C101" s="137" t="s">
        <v>491</v>
      </c>
      <c r="D101" s="199"/>
      <c r="E101" s="152">
        <v>12</v>
      </c>
      <c r="F101" s="303">
        <f>HLOOKUP($C101,$BZ$2:$CM$3,2,0)</f>
        <v>13896.4</v>
      </c>
      <c r="G101" s="113">
        <f>D101*E101*F101</f>
        <v>0</v>
      </c>
      <c r="H101" s="166"/>
      <c r="I101" s="114" t="s">
        <v>497</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517</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520</v>
      </c>
      <c r="J103" s="101" t="str">
        <f>VLOOKUP(I103,Presupuesto!$B$11:$C$565,2,0)</f>
        <v>DECIMOCUARTO MES</v>
      </c>
      <c r="K103" s="98" t="str">
        <f t="shared" si="2"/>
        <v>Posgrado</v>
      </c>
      <c r="L103" s="98" t="s">
        <v>395</v>
      </c>
    </row>
    <row r="104" spans="3:12" ht="15.75" thickBot="1" x14ac:dyDescent="0.3">
      <c r="C104" s="137" t="s">
        <v>492</v>
      </c>
      <c r="D104" s="199"/>
      <c r="E104" s="152">
        <v>12</v>
      </c>
      <c r="F104" s="303">
        <f>HLOOKUP($C104,$BZ$2:$CM$3,2,0)</f>
        <v>15004.09</v>
      </c>
      <c r="G104" s="113">
        <f>D104*E104*F104</f>
        <v>0</v>
      </c>
      <c r="H104" s="166"/>
      <c r="I104" s="114" t="s">
        <v>497</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517</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520</v>
      </c>
      <c r="J106" s="101" t="str">
        <f>VLOOKUP(I106,Presupuesto!$B$11:$C$565,2,0)</f>
        <v>DECIMOCUARTO MES</v>
      </c>
      <c r="K106" s="98" t="str">
        <f t="shared" si="2"/>
        <v>Posgrado</v>
      </c>
      <c r="L106" s="98" t="s">
        <v>395</v>
      </c>
    </row>
    <row r="107" spans="3:12" ht="15.75" thickBot="1" x14ac:dyDescent="0.3">
      <c r="C107" s="137" t="s">
        <v>493</v>
      </c>
      <c r="D107" s="199"/>
      <c r="E107" s="152">
        <v>12</v>
      </c>
      <c r="F107" s="303">
        <f>HLOOKUP($C107,$BZ$2:$CM$3,2,0)</f>
        <v>13238.9</v>
      </c>
      <c r="G107" s="113">
        <f>D107*E107*F107</f>
        <v>0</v>
      </c>
      <c r="H107" s="166"/>
      <c r="I107" s="114" t="s">
        <v>497</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517</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520</v>
      </c>
      <c r="J109" s="101" t="str">
        <f>VLOOKUP(I109,Presupuesto!$B$11:$C$565,2,0)</f>
        <v>DECIMOCUARTO MES</v>
      </c>
      <c r="K109" s="98" t="str">
        <f t="shared" si="2"/>
        <v>Posgrado</v>
      </c>
      <c r="L109" s="98" t="s">
        <v>395</v>
      </c>
    </row>
    <row r="110" spans="3:12" ht="15.75" thickBot="1" x14ac:dyDescent="0.3">
      <c r="C110" s="137" t="s">
        <v>494</v>
      </c>
      <c r="D110" s="199"/>
      <c r="E110" s="152">
        <v>12</v>
      </c>
      <c r="F110" s="303">
        <f>HLOOKUP($C110,$BZ$2:$CM$3,2,0)</f>
        <v>12356.31</v>
      </c>
      <c r="G110" s="113">
        <f>D110*E110*F110</f>
        <v>0</v>
      </c>
      <c r="H110" s="166"/>
      <c r="I110" s="114" t="s">
        <v>497</v>
      </c>
      <c r="J110" s="114" t="str">
        <f>VLOOKUP(I110,Presupuesto!$B$11:$C$565,2,0)</f>
        <v>SUELDOS Y SALARIOS PERMANENTES</v>
      </c>
      <c r="K110" s="98" t="str">
        <f t="shared" ref="K110:K124" si="3">$K$77</f>
        <v>Posgrado</v>
      </c>
      <c r="L110" s="98" t="s">
        <v>395</v>
      </c>
    </row>
    <row r="111" spans="3:12" x14ac:dyDescent="0.25">
      <c r="C111" s="171" t="s">
        <v>58</v>
      </c>
      <c r="D111" s="163"/>
      <c r="E111" s="154">
        <v>0</v>
      </c>
      <c r="F111" s="100">
        <f>IF(E110=0,"",(G110/E110)/12*E110)</f>
        <v>0</v>
      </c>
      <c r="G111" s="97">
        <f>F111</f>
        <v>0</v>
      </c>
      <c r="H111" s="164"/>
      <c r="I111" s="116" t="s">
        <v>517</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520</v>
      </c>
      <c r="J112" s="101" t="str">
        <f>VLOOKUP(I112,Presupuesto!$B$11:$C$565,2,0)</f>
        <v>DECIMOCUARTO MES</v>
      </c>
      <c r="K112" s="98" t="str">
        <f t="shared" si="3"/>
        <v>Posgrado</v>
      </c>
      <c r="L112" s="98" t="s">
        <v>395</v>
      </c>
    </row>
    <row r="113" spans="3:12" ht="15.75" thickBot="1" x14ac:dyDescent="0.3">
      <c r="C113" s="137" t="s">
        <v>495</v>
      </c>
      <c r="D113" s="199"/>
      <c r="E113" s="152">
        <v>12</v>
      </c>
      <c r="F113" s="303">
        <f>HLOOKUP($C113,$BZ$2:$CM$3,2,0)</f>
        <v>463.22</v>
      </c>
      <c r="G113" s="113">
        <f>D113*E113*F113</f>
        <v>0</v>
      </c>
      <c r="H113" s="166"/>
      <c r="I113" s="114" t="s">
        <v>497</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517</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520</v>
      </c>
      <c r="J115" s="101" t="str">
        <f>VLOOKUP(I115,Presupuesto!$B$11:$C$565,2,0)</f>
        <v>DECIMOCUARTO MES</v>
      </c>
      <c r="K115" s="98" t="str">
        <f t="shared" si="3"/>
        <v>Posgrado</v>
      </c>
      <c r="L115" s="98" t="s">
        <v>395</v>
      </c>
    </row>
    <row r="116" spans="3:12" ht="15.75" thickBot="1" x14ac:dyDescent="0.3">
      <c r="C116" s="137" t="s">
        <v>496</v>
      </c>
      <c r="D116" s="199"/>
      <c r="E116" s="152">
        <v>12</v>
      </c>
      <c r="F116" s="303">
        <f>HLOOKUP($C116,$BZ$2:$CM$3,2,0)</f>
        <v>2007.3</v>
      </c>
      <c r="G116" s="113">
        <f>D116*E116*F116</f>
        <v>0</v>
      </c>
      <c r="H116" s="166"/>
      <c r="I116" s="114" t="s">
        <v>497</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517</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520</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565</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565</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565</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706</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706</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706</v>
      </c>
      <c r="J124" s="101" t="str">
        <f>VLOOKUP(I124,Presupuesto!$B$11:$C$565,2,0)</f>
        <v>OTROS SERVICIOS TECNICOS Y PROFESIONALES</v>
      </c>
      <c r="K124" s="98" t="str">
        <f t="shared" si="3"/>
        <v>Posgrado</v>
      </c>
      <c r="L124" s="98" t="s">
        <v>394</v>
      </c>
    </row>
    <row r="125" spans="3:12" ht="15.75" thickBot="1" x14ac:dyDescent="0.3">
      <c r="C125" s="140" t="s">
        <v>61</v>
      </c>
      <c r="D125" s="199">
        <v>1</v>
      </c>
      <c r="E125" s="152">
        <v>12</v>
      </c>
      <c r="F125" s="118">
        <v>21000</v>
      </c>
      <c r="G125" s="113">
        <f>D125*E125*F125</f>
        <v>252000</v>
      </c>
      <c r="H125" s="166" t="s">
        <v>1519</v>
      </c>
      <c r="I125" s="114" t="s">
        <v>497</v>
      </c>
      <c r="J125" s="114" t="str">
        <f>VLOOKUP(I125,Presupuesto!$B$11:$C$565,2,0)</f>
        <v>SUELDOS Y SALARIOS PERMANENTES</v>
      </c>
      <c r="K125" s="98" t="s">
        <v>1365</v>
      </c>
      <c r="L125" s="98" t="s">
        <v>394</v>
      </c>
    </row>
    <row r="126" spans="3:12" x14ac:dyDescent="0.25">
      <c r="C126" s="171" t="s">
        <v>58</v>
      </c>
      <c r="D126" s="169"/>
      <c r="E126" s="131">
        <v>0</v>
      </c>
      <c r="F126" s="119">
        <f>IF(E125=0,"",(G125/E125)/12*E125)</f>
        <v>21000</v>
      </c>
      <c r="G126" s="120">
        <f>F126</f>
        <v>21000</v>
      </c>
      <c r="H126" s="164" t="s">
        <v>1519</v>
      </c>
      <c r="I126" s="101" t="s">
        <v>517</v>
      </c>
      <c r="J126" s="101" t="str">
        <f>VLOOKUP(I126,Presupuesto!$B$11:$C$565,2,0)</f>
        <v>AGUINALDO Y DECIMO CUARTO MES</v>
      </c>
      <c r="K126" s="98" t="s">
        <v>1365</v>
      </c>
      <c r="L126" s="98" t="s">
        <v>394</v>
      </c>
    </row>
    <row r="127" spans="3:12" ht="15.75" thickBot="1" x14ac:dyDescent="0.3">
      <c r="C127" s="173" t="s">
        <v>59</v>
      </c>
      <c r="D127" s="162"/>
      <c r="E127" s="132">
        <v>0</v>
      </c>
      <c r="F127" s="105">
        <f>IF(E125&lt;6,"",((E125-6)/12)*(G125/E125))</f>
        <v>10500</v>
      </c>
      <c r="G127" s="105">
        <f>F127</f>
        <v>10500</v>
      </c>
      <c r="H127" s="162" t="s">
        <v>1519</v>
      </c>
      <c r="I127" s="106" t="s">
        <v>520</v>
      </c>
      <c r="J127" s="124" t="str">
        <f>VLOOKUP(I127,Presupuesto!$B$11:$C$565,2,0)</f>
        <v>DECIMOCUARTO MES</v>
      </c>
      <c r="K127" s="106" t="s">
        <v>1365</v>
      </c>
      <c r="L127" s="124" t="s">
        <v>394</v>
      </c>
    </row>
    <row r="128" spans="3:12" ht="15.75" thickBot="1" x14ac:dyDescent="0.3">
      <c r="C128" s="125" t="s">
        <v>1595</v>
      </c>
      <c r="D128" s="470"/>
      <c r="E128" s="125"/>
      <c r="F128" s="542">
        <f>IF(E125=0,"",(G125/E125)/12*E125)</f>
        <v>21000</v>
      </c>
      <c r="G128" s="543">
        <f>F128</f>
        <v>21000</v>
      </c>
      <c r="H128" s="162" t="s">
        <v>1519</v>
      </c>
      <c r="I128" s="106" t="s">
        <v>257</v>
      </c>
      <c r="J128" s="124" t="str">
        <f>VLOOKUP(I128,Presupuesto!$B$11:$C$565,2,0)</f>
        <v>COMPLEMENTO (VACACIONES) (11600-00)</v>
      </c>
      <c r="K128" s="106" t="s">
        <v>1365</v>
      </c>
      <c r="L128"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68"/>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483</v>
      </c>
      <c r="D137" s="199"/>
      <c r="E137" s="152">
        <v>12</v>
      </c>
      <c r="F137" s="303">
        <f>HLOOKUP($C137,$BZ$2:$CM$3,2,0)</f>
        <v>43674.39</v>
      </c>
      <c r="G137" s="113">
        <f>D137*E137*F137</f>
        <v>0</v>
      </c>
      <c r="H137" s="166"/>
      <c r="I137" s="114" t="s">
        <v>497</v>
      </c>
      <c r="J137" s="114" t="str">
        <f>VLOOKUP(I137,Presupuesto!$B$11:$C$565,2,0)</f>
        <v>SUELDOS Y SALARIOS PERMANENTES</v>
      </c>
      <c r="K137" s="219" t="s">
        <v>1459</v>
      </c>
      <c r="L137" s="98" t="s">
        <v>394</v>
      </c>
    </row>
    <row r="138" spans="3:12" x14ac:dyDescent="0.25">
      <c r="C138" s="171" t="s">
        <v>58</v>
      </c>
      <c r="D138" s="163"/>
      <c r="E138" s="154">
        <v>0</v>
      </c>
      <c r="F138" s="100">
        <f>IF(E137=0,"",(G137/E137)/12*E137)</f>
        <v>0</v>
      </c>
      <c r="G138" s="97">
        <f>F138</f>
        <v>0</v>
      </c>
      <c r="H138" s="164"/>
      <c r="I138" s="116" t="s">
        <v>517</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520</v>
      </c>
      <c r="J139" s="101" t="str">
        <f>VLOOKUP(I139,Presupuesto!$B$11:$C$565,2,0)</f>
        <v>DECIMOCUARTO MES</v>
      </c>
      <c r="K139" s="98" t="str">
        <f t="shared" si="4"/>
        <v>Posgrado</v>
      </c>
      <c r="L139" s="98" t="s">
        <v>395</v>
      </c>
    </row>
    <row r="140" spans="3:12" ht="15.75" thickBot="1" x14ac:dyDescent="0.3">
      <c r="C140" s="137" t="s">
        <v>484</v>
      </c>
      <c r="D140" s="199"/>
      <c r="E140" s="152">
        <v>12</v>
      </c>
      <c r="F140" s="303">
        <f>HLOOKUP($C140,$BZ$2:$CM$3,2,0)</f>
        <v>39703.99</v>
      </c>
      <c r="G140" s="113">
        <f>D140*E140*F140</f>
        <v>0</v>
      </c>
      <c r="H140" s="166"/>
      <c r="I140" s="114" t="s">
        <v>497</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517</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520</v>
      </c>
      <c r="J142" s="101" t="str">
        <f>VLOOKUP(I142,Presupuesto!$B$11:$C$565,2,0)</f>
        <v>DECIMOCUARTO MES</v>
      </c>
      <c r="K142" s="98" t="str">
        <f t="shared" si="4"/>
        <v>Posgrado</v>
      </c>
      <c r="L142" s="98" t="s">
        <v>395</v>
      </c>
    </row>
    <row r="143" spans="3:12" ht="15.75" thickBot="1" x14ac:dyDescent="0.3">
      <c r="C143" s="137" t="s">
        <v>485</v>
      </c>
      <c r="D143" s="199"/>
      <c r="E143" s="152">
        <v>12</v>
      </c>
      <c r="F143" s="303">
        <f>HLOOKUP($C143,$BZ$2:$CM$3,2,0)</f>
        <v>35733.589999999997</v>
      </c>
      <c r="G143" s="113">
        <f>D143*E143*F143</f>
        <v>0</v>
      </c>
      <c r="H143" s="166"/>
      <c r="I143" s="114" t="s">
        <v>497</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517</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520</v>
      </c>
      <c r="J145" s="101" t="str">
        <f>VLOOKUP(I145,Presupuesto!$B$11:$C$565,2,0)</f>
        <v>DECIMOCUARTO MES</v>
      </c>
      <c r="K145" s="98" t="str">
        <f t="shared" si="4"/>
        <v>Posgrado</v>
      </c>
      <c r="L145" s="98" t="s">
        <v>395</v>
      </c>
    </row>
    <row r="146" spans="3:12" ht="15.75" thickBot="1" x14ac:dyDescent="0.3">
      <c r="C146" s="137" t="s">
        <v>486</v>
      </c>
      <c r="D146" s="199"/>
      <c r="E146" s="152">
        <v>12</v>
      </c>
      <c r="F146" s="303">
        <f>HLOOKUP($C146,$BZ$2:$CM$3,2,0)</f>
        <v>31763.19</v>
      </c>
      <c r="G146" s="113">
        <f>D146*E146*F146</f>
        <v>0</v>
      </c>
      <c r="H146" s="166"/>
      <c r="I146" s="114" t="s">
        <v>497</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517</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520</v>
      </c>
      <c r="J148" s="101" t="str">
        <f>VLOOKUP(I148,Presupuesto!$B$11:$C$565,2,0)</f>
        <v>DECIMOCUARTO MES</v>
      </c>
      <c r="K148" s="98" t="str">
        <f t="shared" si="4"/>
        <v>Posgrado</v>
      </c>
      <c r="L148" s="98" t="s">
        <v>395</v>
      </c>
    </row>
    <row r="149" spans="3:12" ht="15.75" thickBot="1" x14ac:dyDescent="0.3">
      <c r="C149" s="137" t="s">
        <v>487</v>
      </c>
      <c r="D149" s="199"/>
      <c r="E149" s="152">
        <v>12</v>
      </c>
      <c r="F149" s="303">
        <f>HLOOKUP($C149,$BZ$2:$CM$3,2,0)</f>
        <v>29777.99</v>
      </c>
      <c r="G149" s="113">
        <f>D149*E149*F149</f>
        <v>0</v>
      </c>
      <c r="H149" s="166"/>
      <c r="I149" s="114" t="s">
        <v>497</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517</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520</v>
      </c>
      <c r="J151" s="101" t="str">
        <f>VLOOKUP(I151,Presupuesto!$B$11:$C$565,2,0)</f>
        <v>DECIMOCUARTO MES</v>
      </c>
      <c r="K151" s="98" t="str">
        <f t="shared" si="4"/>
        <v>Posgrado</v>
      </c>
      <c r="L151" s="98" t="s">
        <v>395</v>
      </c>
    </row>
    <row r="152" spans="3:12" ht="15.75" thickBot="1" x14ac:dyDescent="0.3">
      <c r="C152" s="137" t="s">
        <v>488</v>
      </c>
      <c r="D152" s="199"/>
      <c r="E152" s="152">
        <v>12</v>
      </c>
      <c r="F152" s="303">
        <f>HLOOKUP($C152,$BZ$2:$CM$3,2,0)</f>
        <v>27792.79</v>
      </c>
      <c r="G152" s="113">
        <f>D152*E152*F152</f>
        <v>0</v>
      </c>
      <c r="H152" s="166"/>
      <c r="I152" s="114" t="s">
        <v>497</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517</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520</v>
      </c>
      <c r="J154" s="101" t="str">
        <f>VLOOKUP(I154,Presupuesto!$B$11:$C$565,2,0)</f>
        <v>DECIMOCUARTO MES</v>
      </c>
      <c r="K154" s="98" t="str">
        <f t="shared" si="4"/>
        <v>Posgrado</v>
      </c>
      <c r="L154" s="98" t="s">
        <v>395</v>
      </c>
    </row>
    <row r="155" spans="3:12" ht="15.75" thickBot="1" x14ac:dyDescent="0.3">
      <c r="C155" s="137" t="s">
        <v>489</v>
      </c>
      <c r="D155" s="199"/>
      <c r="E155" s="152">
        <v>12</v>
      </c>
      <c r="F155" s="303">
        <f>HLOOKUP($C155,$BZ$2:$CM$3,2,0)</f>
        <v>18859.39</v>
      </c>
      <c r="G155" s="113">
        <f>D155*E155*F155</f>
        <v>0</v>
      </c>
      <c r="H155" s="166"/>
      <c r="I155" s="114" t="s">
        <v>497</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517</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520</v>
      </c>
      <c r="J157" s="101" t="str">
        <f>VLOOKUP(I157,Presupuesto!$B$11:$C$565,2,0)</f>
        <v>DECIMOCUARTO MES</v>
      </c>
      <c r="K157" s="98" t="str">
        <f t="shared" si="4"/>
        <v>Posgrado</v>
      </c>
      <c r="L157" s="98" t="s">
        <v>395</v>
      </c>
    </row>
    <row r="158" spans="3:12" ht="15.75" thickBot="1" x14ac:dyDescent="0.3">
      <c r="C158" s="137" t="s">
        <v>490</v>
      </c>
      <c r="D158" s="199"/>
      <c r="E158" s="152">
        <v>12</v>
      </c>
      <c r="F158" s="303">
        <f>HLOOKUP($C158,$BZ$2:$CM$3,2,0)</f>
        <v>17866.8</v>
      </c>
      <c r="G158" s="113">
        <f>D158*E158*F158</f>
        <v>0</v>
      </c>
      <c r="H158" s="166"/>
      <c r="I158" s="114" t="s">
        <v>497</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517</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520</v>
      </c>
      <c r="J160" s="101" t="str">
        <f>VLOOKUP(I160,Presupuesto!$B$11:$C$565,2,0)</f>
        <v>DECIMOCUARTO MES</v>
      </c>
      <c r="K160" s="98" t="str">
        <f t="shared" si="4"/>
        <v>Posgrado</v>
      </c>
      <c r="L160" s="98" t="s">
        <v>395</v>
      </c>
    </row>
    <row r="161" spans="3:12" ht="15.75" thickBot="1" x14ac:dyDescent="0.3">
      <c r="C161" s="137" t="s">
        <v>491</v>
      </c>
      <c r="D161" s="199"/>
      <c r="E161" s="152">
        <v>12</v>
      </c>
      <c r="F161" s="303">
        <f>HLOOKUP($C161,$BZ$2:$CM$3,2,0)</f>
        <v>13896.4</v>
      </c>
      <c r="G161" s="113">
        <f>D161*E161*F161</f>
        <v>0</v>
      </c>
      <c r="H161" s="166"/>
      <c r="I161" s="114" t="s">
        <v>497</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517</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520</v>
      </c>
      <c r="J163" s="101" t="str">
        <f>VLOOKUP(I163,Presupuesto!$B$11:$C$565,2,0)</f>
        <v>DECIMOCUARTO MES</v>
      </c>
      <c r="K163" s="98" t="str">
        <f t="shared" si="4"/>
        <v>Posgrado</v>
      </c>
      <c r="L163" s="98" t="s">
        <v>395</v>
      </c>
    </row>
    <row r="164" spans="3:12" ht="15.75" thickBot="1" x14ac:dyDescent="0.3">
      <c r="C164" s="137" t="s">
        <v>492</v>
      </c>
      <c r="D164" s="199"/>
      <c r="E164" s="152">
        <v>12</v>
      </c>
      <c r="F164" s="303">
        <f>HLOOKUP($C164,$BZ$2:$CM$3,2,0)</f>
        <v>15004.09</v>
      </c>
      <c r="G164" s="113">
        <f>D164*E164*F164</f>
        <v>0</v>
      </c>
      <c r="H164" s="166"/>
      <c r="I164" s="114" t="s">
        <v>497</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517</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520</v>
      </c>
      <c r="J166" s="101" t="str">
        <f>VLOOKUP(I166,Presupuesto!$B$11:$C$565,2,0)</f>
        <v>DECIMOCUARTO MES</v>
      </c>
      <c r="K166" s="98" t="str">
        <f t="shared" si="4"/>
        <v>Posgrado</v>
      </c>
      <c r="L166" s="98" t="s">
        <v>395</v>
      </c>
    </row>
    <row r="167" spans="3:12" ht="15.75" thickBot="1" x14ac:dyDescent="0.3">
      <c r="C167" s="137" t="s">
        <v>493</v>
      </c>
      <c r="D167" s="199"/>
      <c r="E167" s="152">
        <v>12</v>
      </c>
      <c r="F167" s="303">
        <f>HLOOKUP($C167,$BZ$2:$CM$3,2,0)</f>
        <v>13238.9</v>
      </c>
      <c r="G167" s="113">
        <f>D167*E167*F167</f>
        <v>0</v>
      </c>
      <c r="H167" s="166"/>
      <c r="I167" s="114" t="s">
        <v>497</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517</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520</v>
      </c>
      <c r="J169" s="101" t="str">
        <f>VLOOKUP(I169,Presupuesto!$B$11:$C$565,2,0)</f>
        <v>DECIMOCUARTO MES</v>
      </c>
      <c r="K169" s="98" t="str">
        <f t="shared" si="4"/>
        <v>Posgrado</v>
      </c>
      <c r="L169" s="98" t="s">
        <v>395</v>
      </c>
    </row>
    <row r="170" spans="3:12" ht="15.75" thickBot="1" x14ac:dyDescent="0.3">
      <c r="C170" s="137" t="s">
        <v>494</v>
      </c>
      <c r="D170" s="199"/>
      <c r="E170" s="152">
        <v>12</v>
      </c>
      <c r="F170" s="303">
        <f>HLOOKUP($C170,$BZ$2:$CM$3,2,0)</f>
        <v>12356.31</v>
      </c>
      <c r="G170" s="113">
        <f>D170*E170*F170</f>
        <v>0</v>
      </c>
      <c r="H170" s="166"/>
      <c r="I170" s="114" t="s">
        <v>497</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517</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520</v>
      </c>
      <c r="J172" s="101" t="str">
        <f>VLOOKUP(I172,Presupuesto!$B$11:$C$565,2,0)</f>
        <v>DECIMOCUARTO MES</v>
      </c>
      <c r="K172" s="98" t="str">
        <f t="shared" si="5"/>
        <v>Posgrado</v>
      </c>
      <c r="L172" s="98" t="s">
        <v>395</v>
      </c>
    </row>
    <row r="173" spans="3:12" ht="15.75" thickBot="1" x14ac:dyDescent="0.3">
      <c r="C173" s="137" t="s">
        <v>495</v>
      </c>
      <c r="D173" s="199"/>
      <c r="E173" s="152">
        <v>12</v>
      </c>
      <c r="F173" s="303">
        <f>HLOOKUP($C173,$BZ$2:$CM$3,2,0)</f>
        <v>463.22</v>
      </c>
      <c r="G173" s="113">
        <f>D173*E173*F173</f>
        <v>0</v>
      </c>
      <c r="H173" s="166"/>
      <c r="I173" s="114" t="s">
        <v>497</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517</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520</v>
      </c>
      <c r="J175" s="101" t="str">
        <f>VLOOKUP(I175,Presupuesto!$B$11:$C$565,2,0)</f>
        <v>DECIMOCUARTO MES</v>
      </c>
      <c r="K175" s="98" t="str">
        <f t="shared" si="5"/>
        <v>Posgrado</v>
      </c>
      <c r="L175" s="98" t="s">
        <v>395</v>
      </c>
    </row>
    <row r="176" spans="3:12" ht="15.75" thickBot="1" x14ac:dyDescent="0.3">
      <c r="C176" s="137" t="s">
        <v>496</v>
      </c>
      <c r="D176" s="199"/>
      <c r="E176" s="152">
        <v>12</v>
      </c>
      <c r="F176" s="303">
        <f>HLOOKUP($C176,$BZ$2:$CM$3,2,0)</f>
        <v>2007.3</v>
      </c>
      <c r="G176" s="113">
        <f>D176*E176*F176</f>
        <v>0</v>
      </c>
      <c r="H176" s="166"/>
      <c r="I176" s="114" t="s">
        <v>497</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517</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520</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565</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565</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565</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706</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706</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706</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497</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517</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520</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68"/>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483</v>
      </c>
      <c r="D197" s="199"/>
      <c r="E197" s="152">
        <v>12</v>
      </c>
      <c r="F197" s="303">
        <f>HLOOKUP($C197,$BZ$2:$CM$3,2,0)</f>
        <v>43674.39</v>
      </c>
      <c r="G197" s="113">
        <f>D197*E197*F197</f>
        <v>0</v>
      </c>
      <c r="H197" s="166"/>
      <c r="I197" s="114" t="s">
        <v>497</v>
      </c>
      <c r="J197" s="114" t="str">
        <f>VLOOKUP(I197,Presupuesto!$B$11:$C$565,2,0)</f>
        <v>SUELDOS Y SALARIOS PERMANENTES</v>
      </c>
      <c r="K197" s="219" t="s">
        <v>1459</v>
      </c>
      <c r="L197" s="98" t="s">
        <v>394</v>
      </c>
    </row>
    <row r="198" spans="3:12" x14ac:dyDescent="0.25">
      <c r="C198" s="171" t="s">
        <v>58</v>
      </c>
      <c r="D198" s="163"/>
      <c r="E198" s="154">
        <v>0</v>
      </c>
      <c r="F198" s="100">
        <f>IF(E197=0,"",(G197/E197)/12*E197)</f>
        <v>0</v>
      </c>
      <c r="G198" s="97">
        <f>F198</f>
        <v>0</v>
      </c>
      <c r="H198" s="164"/>
      <c r="I198" s="116" t="s">
        <v>517</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520</v>
      </c>
      <c r="J199" s="101" t="str">
        <f>VLOOKUP(I199,Presupuesto!$B$11:$C$565,2,0)</f>
        <v>DECIMOCUARTO MES</v>
      </c>
      <c r="K199" s="98" t="str">
        <f t="shared" si="6"/>
        <v>Posgrado</v>
      </c>
      <c r="L199" s="98" t="s">
        <v>395</v>
      </c>
    </row>
    <row r="200" spans="3:12" ht="15.75" thickBot="1" x14ac:dyDescent="0.3">
      <c r="C200" s="137" t="s">
        <v>484</v>
      </c>
      <c r="D200" s="199"/>
      <c r="E200" s="152">
        <v>12</v>
      </c>
      <c r="F200" s="303">
        <f>HLOOKUP($C200,$BZ$2:$CM$3,2,0)</f>
        <v>39703.99</v>
      </c>
      <c r="G200" s="113">
        <f>D200*E200*F200</f>
        <v>0</v>
      </c>
      <c r="H200" s="166"/>
      <c r="I200" s="114" t="s">
        <v>497</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517</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520</v>
      </c>
      <c r="J202" s="101" t="str">
        <f>VLOOKUP(I202,Presupuesto!$B$11:$C$565,2,0)</f>
        <v>DECIMOCUARTO MES</v>
      </c>
      <c r="K202" s="98" t="str">
        <f t="shared" si="6"/>
        <v>Posgrado</v>
      </c>
      <c r="L202" s="98" t="s">
        <v>395</v>
      </c>
    </row>
    <row r="203" spans="3:12" ht="15.75" thickBot="1" x14ac:dyDescent="0.3">
      <c r="C203" s="137" t="s">
        <v>485</v>
      </c>
      <c r="D203" s="199"/>
      <c r="E203" s="152">
        <v>12</v>
      </c>
      <c r="F203" s="303">
        <f>HLOOKUP($C203,$BZ$2:$CM$3,2,0)</f>
        <v>35733.589999999997</v>
      </c>
      <c r="G203" s="113">
        <f>D203*E203*F203</f>
        <v>0</v>
      </c>
      <c r="H203" s="166"/>
      <c r="I203" s="114" t="s">
        <v>497</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517</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520</v>
      </c>
      <c r="J205" s="101" t="str">
        <f>VLOOKUP(I205,Presupuesto!$B$11:$C$565,2,0)</f>
        <v>DECIMOCUARTO MES</v>
      </c>
      <c r="K205" s="98" t="str">
        <f t="shared" si="6"/>
        <v>Posgrado</v>
      </c>
      <c r="L205" s="98" t="s">
        <v>395</v>
      </c>
    </row>
    <row r="206" spans="3:12" ht="15.75" thickBot="1" x14ac:dyDescent="0.3">
      <c r="C206" s="137" t="s">
        <v>486</v>
      </c>
      <c r="D206" s="199"/>
      <c r="E206" s="152">
        <v>12</v>
      </c>
      <c r="F206" s="303">
        <f>HLOOKUP($C206,$BZ$2:$CM$3,2,0)</f>
        <v>31763.19</v>
      </c>
      <c r="G206" s="113">
        <f>D206*E206*F206</f>
        <v>0</v>
      </c>
      <c r="H206" s="166"/>
      <c r="I206" s="114" t="s">
        <v>497</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517</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520</v>
      </c>
      <c r="J208" s="101" t="str">
        <f>VLOOKUP(I208,Presupuesto!$B$11:$C$565,2,0)</f>
        <v>DECIMOCUARTO MES</v>
      </c>
      <c r="K208" s="98" t="str">
        <f t="shared" si="6"/>
        <v>Posgrado</v>
      </c>
      <c r="L208" s="98" t="s">
        <v>395</v>
      </c>
    </row>
    <row r="209" spans="3:12" ht="15.75" thickBot="1" x14ac:dyDescent="0.3">
      <c r="C209" s="137" t="s">
        <v>487</v>
      </c>
      <c r="D209" s="199"/>
      <c r="E209" s="152">
        <v>12</v>
      </c>
      <c r="F209" s="303">
        <f>HLOOKUP($C209,$BZ$2:$CM$3,2,0)</f>
        <v>29777.99</v>
      </c>
      <c r="G209" s="113">
        <f>D209*E209*F209</f>
        <v>0</v>
      </c>
      <c r="H209" s="166"/>
      <c r="I209" s="114" t="s">
        <v>497</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517</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520</v>
      </c>
      <c r="J211" s="101" t="str">
        <f>VLOOKUP(I211,Presupuesto!$B$11:$C$565,2,0)</f>
        <v>DECIMOCUARTO MES</v>
      </c>
      <c r="K211" s="98" t="str">
        <f t="shared" si="6"/>
        <v>Posgrado</v>
      </c>
      <c r="L211" s="98" t="s">
        <v>395</v>
      </c>
    </row>
    <row r="212" spans="3:12" ht="15.75" thickBot="1" x14ac:dyDescent="0.3">
      <c r="C212" s="137" t="s">
        <v>488</v>
      </c>
      <c r="D212" s="199"/>
      <c r="E212" s="152">
        <v>12</v>
      </c>
      <c r="F212" s="303">
        <f>HLOOKUP($C212,$BZ$2:$CM$3,2,0)</f>
        <v>27792.79</v>
      </c>
      <c r="G212" s="113">
        <f>D212*E212*F212</f>
        <v>0</v>
      </c>
      <c r="H212" s="166"/>
      <c r="I212" s="114" t="s">
        <v>497</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517</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520</v>
      </c>
      <c r="J214" s="101" t="str">
        <f>VLOOKUP(I214,Presupuesto!$B$11:$C$565,2,0)</f>
        <v>DECIMOCUARTO MES</v>
      </c>
      <c r="K214" s="98" t="str">
        <f t="shared" si="6"/>
        <v>Posgrado</v>
      </c>
      <c r="L214" s="98" t="s">
        <v>395</v>
      </c>
    </row>
    <row r="215" spans="3:12" ht="15.75" thickBot="1" x14ac:dyDescent="0.3">
      <c r="C215" s="137" t="s">
        <v>489</v>
      </c>
      <c r="D215" s="199"/>
      <c r="E215" s="152">
        <v>12</v>
      </c>
      <c r="F215" s="303">
        <f>HLOOKUP($C215,$BZ$2:$CM$3,2,0)</f>
        <v>18859.39</v>
      </c>
      <c r="G215" s="113">
        <f>D215*E215*F215</f>
        <v>0</v>
      </c>
      <c r="H215" s="166"/>
      <c r="I215" s="114" t="s">
        <v>497</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517</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520</v>
      </c>
      <c r="J217" s="101" t="str">
        <f>VLOOKUP(I217,Presupuesto!$B$11:$C$565,2,0)</f>
        <v>DECIMOCUARTO MES</v>
      </c>
      <c r="K217" s="98" t="str">
        <f t="shared" si="6"/>
        <v>Posgrado</v>
      </c>
      <c r="L217" s="98" t="s">
        <v>395</v>
      </c>
    </row>
    <row r="218" spans="3:12" ht="15.75" thickBot="1" x14ac:dyDescent="0.3">
      <c r="C218" s="137" t="s">
        <v>490</v>
      </c>
      <c r="D218" s="199"/>
      <c r="E218" s="152">
        <v>12</v>
      </c>
      <c r="F218" s="303">
        <f>HLOOKUP($C218,$BZ$2:$CM$3,2,0)</f>
        <v>17866.8</v>
      </c>
      <c r="G218" s="113">
        <f>D218*E218*F218</f>
        <v>0</v>
      </c>
      <c r="H218" s="166"/>
      <c r="I218" s="114" t="s">
        <v>497</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517</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520</v>
      </c>
      <c r="J220" s="101" t="str">
        <f>VLOOKUP(I220,Presupuesto!$B$11:$C$565,2,0)</f>
        <v>DECIMOCUARTO MES</v>
      </c>
      <c r="K220" s="98" t="str">
        <f t="shared" si="6"/>
        <v>Posgrado</v>
      </c>
      <c r="L220" s="98" t="s">
        <v>395</v>
      </c>
    </row>
    <row r="221" spans="3:12" ht="15.75" thickBot="1" x14ac:dyDescent="0.3">
      <c r="C221" s="137" t="s">
        <v>491</v>
      </c>
      <c r="D221" s="199"/>
      <c r="E221" s="152">
        <v>12</v>
      </c>
      <c r="F221" s="303">
        <f>HLOOKUP($C221,$BZ$2:$CM$3,2,0)</f>
        <v>13896.4</v>
      </c>
      <c r="G221" s="113">
        <f>D221*E221*F221</f>
        <v>0</v>
      </c>
      <c r="H221" s="166"/>
      <c r="I221" s="114" t="s">
        <v>497</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517</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520</v>
      </c>
      <c r="J223" s="101" t="str">
        <f>VLOOKUP(I223,Presupuesto!$B$11:$C$565,2,0)</f>
        <v>DECIMOCUARTO MES</v>
      </c>
      <c r="K223" s="98" t="str">
        <f t="shared" si="6"/>
        <v>Posgrado</v>
      </c>
      <c r="L223" s="98" t="s">
        <v>395</v>
      </c>
    </row>
    <row r="224" spans="3:12" ht="15.75" thickBot="1" x14ac:dyDescent="0.3">
      <c r="C224" s="137" t="s">
        <v>492</v>
      </c>
      <c r="D224" s="199"/>
      <c r="E224" s="152">
        <v>12</v>
      </c>
      <c r="F224" s="303">
        <f>HLOOKUP($C224,$BZ$2:$CM$3,2,0)</f>
        <v>15004.09</v>
      </c>
      <c r="G224" s="113">
        <f>D224*E224*F224</f>
        <v>0</v>
      </c>
      <c r="H224" s="166"/>
      <c r="I224" s="114" t="s">
        <v>497</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517</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520</v>
      </c>
      <c r="J226" s="101" t="str">
        <f>VLOOKUP(I226,Presupuesto!$B$11:$C$565,2,0)</f>
        <v>DECIMOCUARTO MES</v>
      </c>
      <c r="K226" s="98" t="str">
        <f t="shared" si="6"/>
        <v>Posgrado</v>
      </c>
      <c r="L226" s="98" t="s">
        <v>395</v>
      </c>
    </row>
    <row r="227" spans="3:12" ht="15.75" thickBot="1" x14ac:dyDescent="0.3">
      <c r="C227" s="137" t="s">
        <v>493</v>
      </c>
      <c r="D227" s="199"/>
      <c r="E227" s="152">
        <v>12</v>
      </c>
      <c r="F227" s="303">
        <f>HLOOKUP($C227,$BZ$2:$CM$3,2,0)</f>
        <v>13238.9</v>
      </c>
      <c r="G227" s="113">
        <f>D227*E227*F227</f>
        <v>0</v>
      </c>
      <c r="H227" s="166"/>
      <c r="I227" s="114" t="s">
        <v>497</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517</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520</v>
      </c>
      <c r="J229" s="101" t="str">
        <f>VLOOKUP(I229,Presupuesto!$B$11:$C$565,2,0)</f>
        <v>DECIMOCUARTO MES</v>
      </c>
      <c r="K229" s="98" t="str">
        <f t="shared" si="6"/>
        <v>Posgrado</v>
      </c>
      <c r="L229" s="98" t="s">
        <v>395</v>
      </c>
    </row>
    <row r="230" spans="3:12" ht="15.75" thickBot="1" x14ac:dyDescent="0.3">
      <c r="C230" s="137" t="s">
        <v>494</v>
      </c>
      <c r="D230" s="199"/>
      <c r="E230" s="152">
        <v>12</v>
      </c>
      <c r="F230" s="303">
        <f>HLOOKUP($C230,$BZ$2:$CM$3,2,0)</f>
        <v>12356.31</v>
      </c>
      <c r="G230" s="113">
        <f>D230*E230*F230</f>
        <v>0</v>
      </c>
      <c r="H230" s="166"/>
      <c r="I230" s="114" t="s">
        <v>497</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517</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520</v>
      </c>
      <c r="J232" s="101" t="str">
        <f>VLOOKUP(I232,Presupuesto!$B$11:$C$565,2,0)</f>
        <v>DECIMOCUARTO MES</v>
      </c>
      <c r="K232" s="98" t="str">
        <f t="shared" si="7"/>
        <v>Posgrado</v>
      </c>
      <c r="L232" s="98" t="s">
        <v>395</v>
      </c>
    </row>
    <row r="233" spans="3:12" ht="15.75" thickBot="1" x14ac:dyDescent="0.3">
      <c r="C233" s="137" t="s">
        <v>495</v>
      </c>
      <c r="D233" s="199"/>
      <c r="E233" s="152">
        <v>12</v>
      </c>
      <c r="F233" s="303">
        <f>HLOOKUP($C233,$BZ$2:$CM$3,2,0)</f>
        <v>463.22</v>
      </c>
      <c r="G233" s="113">
        <f>D233*E233*F233</f>
        <v>0</v>
      </c>
      <c r="H233" s="166"/>
      <c r="I233" s="114" t="s">
        <v>497</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517</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520</v>
      </c>
      <c r="J235" s="101" t="str">
        <f>VLOOKUP(I235,Presupuesto!$B$11:$C$565,2,0)</f>
        <v>DECIMOCUARTO MES</v>
      </c>
      <c r="K235" s="98" t="str">
        <f t="shared" si="7"/>
        <v>Posgrado</v>
      </c>
      <c r="L235" s="98" t="s">
        <v>395</v>
      </c>
    </row>
    <row r="236" spans="3:12" ht="15.75" thickBot="1" x14ac:dyDescent="0.3">
      <c r="C236" s="137" t="s">
        <v>496</v>
      </c>
      <c r="D236" s="199"/>
      <c r="E236" s="152">
        <v>12</v>
      </c>
      <c r="F236" s="303">
        <f>HLOOKUP($C236,$BZ$2:$CM$3,2,0)</f>
        <v>2007.3</v>
      </c>
      <c r="G236" s="113">
        <f>D236*E236*F236</f>
        <v>0</v>
      </c>
      <c r="H236" s="166"/>
      <c r="I236" s="114" t="s">
        <v>497</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517</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520</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565</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565</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565</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706</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706</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706</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497</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517</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520</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68"/>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483</v>
      </c>
      <c r="D257" s="199"/>
      <c r="E257" s="152">
        <v>12</v>
      </c>
      <c r="F257" s="303">
        <f>HLOOKUP($C257,$BZ$2:$CM$3,2,0)</f>
        <v>43674.39</v>
      </c>
      <c r="G257" s="113">
        <f>D257*E257*F257</f>
        <v>0</v>
      </c>
      <c r="H257" s="166"/>
      <c r="I257" s="114" t="s">
        <v>497</v>
      </c>
      <c r="J257" s="114" t="str">
        <f>VLOOKUP(I257,Presupuesto!$B$11:$C$565,2,0)</f>
        <v>SUELDOS Y SALARIOS PERMANENTES</v>
      </c>
      <c r="K257" s="219" t="s">
        <v>1459</v>
      </c>
      <c r="L257" s="98" t="s">
        <v>394</v>
      </c>
    </row>
    <row r="258" spans="3:12" x14ac:dyDescent="0.25">
      <c r="C258" s="171" t="s">
        <v>58</v>
      </c>
      <c r="D258" s="163"/>
      <c r="E258" s="154">
        <v>0</v>
      </c>
      <c r="F258" s="100">
        <f>IF(E257=0,"",(G257/E257)/12*E257)</f>
        <v>0</v>
      </c>
      <c r="G258" s="97">
        <f>F258</f>
        <v>0</v>
      </c>
      <c r="H258" s="164"/>
      <c r="I258" s="116" t="s">
        <v>517</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520</v>
      </c>
      <c r="J259" s="101" t="str">
        <f>VLOOKUP(I259,Presupuesto!$B$11:$C$565,2,0)</f>
        <v>DECIMOCUARTO MES</v>
      </c>
      <c r="K259" s="98" t="str">
        <f t="shared" si="8"/>
        <v>Posgrado</v>
      </c>
      <c r="L259" s="98" t="s">
        <v>395</v>
      </c>
    </row>
    <row r="260" spans="3:12" ht="15.75" thickBot="1" x14ac:dyDescent="0.3">
      <c r="C260" s="137" t="s">
        <v>484</v>
      </c>
      <c r="D260" s="199"/>
      <c r="E260" s="152">
        <v>12</v>
      </c>
      <c r="F260" s="303">
        <f>HLOOKUP($C260,$BZ$2:$CM$3,2,0)</f>
        <v>39703.99</v>
      </c>
      <c r="G260" s="113">
        <f>D260*E260*F260</f>
        <v>0</v>
      </c>
      <c r="H260" s="166"/>
      <c r="I260" s="114" t="s">
        <v>497</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517</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520</v>
      </c>
      <c r="J262" s="101" t="str">
        <f>VLOOKUP(I262,Presupuesto!$B$11:$C$565,2,0)</f>
        <v>DECIMOCUARTO MES</v>
      </c>
      <c r="K262" s="98" t="str">
        <f t="shared" si="8"/>
        <v>Posgrado</v>
      </c>
      <c r="L262" s="98" t="s">
        <v>395</v>
      </c>
    </row>
    <row r="263" spans="3:12" ht="15.75" thickBot="1" x14ac:dyDescent="0.3">
      <c r="C263" s="137" t="s">
        <v>485</v>
      </c>
      <c r="D263" s="199"/>
      <c r="E263" s="152">
        <v>12</v>
      </c>
      <c r="F263" s="303">
        <f>HLOOKUP($C263,$BZ$2:$CM$3,2,0)</f>
        <v>35733.589999999997</v>
      </c>
      <c r="G263" s="113">
        <f>D263*E263*F263</f>
        <v>0</v>
      </c>
      <c r="H263" s="166"/>
      <c r="I263" s="114" t="s">
        <v>497</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517</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520</v>
      </c>
      <c r="J265" s="101" t="str">
        <f>VLOOKUP(I265,Presupuesto!$B$11:$C$565,2,0)</f>
        <v>DECIMOCUARTO MES</v>
      </c>
      <c r="K265" s="98" t="str">
        <f t="shared" si="8"/>
        <v>Posgrado</v>
      </c>
      <c r="L265" s="98" t="s">
        <v>395</v>
      </c>
    </row>
    <row r="266" spans="3:12" ht="15.75" thickBot="1" x14ac:dyDescent="0.3">
      <c r="C266" s="137" t="s">
        <v>486</v>
      </c>
      <c r="D266" s="199"/>
      <c r="E266" s="152">
        <v>12</v>
      </c>
      <c r="F266" s="303">
        <f>HLOOKUP($C266,$BZ$2:$CM$3,2,0)</f>
        <v>31763.19</v>
      </c>
      <c r="G266" s="113">
        <f>D266*E266*F266</f>
        <v>0</v>
      </c>
      <c r="H266" s="166"/>
      <c r="I266" s="114" t="s">
        <v>497</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517</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520</v>
      </c>
      <c r="J268" s="101" t="str">
        <f>VLOOKUP(I268,Presupuesto!$B$11:$C$565,2,0)</f>
        <v>DECIMOCUARTO MES</v>
      </c>
      <c r="K268" s="98" t="str">
        <f t="shared" si="8"/>
        <v>Posgrado</v>
      </c>
      <c r="L268" s="98" t="s">
        <v>395</v>
      </c>
    </row>
    <row r="269" spans="3:12" ht="15.75" thickBot="1" x14ac:dyDescent="0.3">
      <c r="C269" s="137" t="s">
        <v>487</v>
      </c>
      <c r="D269" s="199"/>
      <c r="E269" s="152">
        <v>12</v>
      </c>
      <c r="F269" s="303">
        <f>HLOOKUP($C269,$BZ$2:$CM$3,2,0)</f>
        <v>29777.99</v>
      </c>
      <c r="G269" s="113">
        <f>D269*E269*F269</f>
        <v>0</v>
      </c>
      <c r="H269" s="166"/>
      <c r="I269" s="114" t="s">
        <v>497</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517</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520</v>
      </c>
      <c r="J271" s="101" t="str">
        <f>VLOOKUP(I271,Presupuesto!$B$11:$C$565,2,0)</f>
        <v>DECIMOCUARTO MES</v>
      </c>
      <c r="K271" s="98" t="str">
        <f t="shared" si="8"/>
        <v>Posgrado</v>
      </c>
      <c r="L271" s="98" t="s">
        <v>395</v>
      </c>
    </row>
    <row r="272" spans="3:12" ht="15.75" thickBot="1" x14ac:dyDescent="0.3">
      <c r="C272" s="137" t="s">
        <v>488</v>
      </c>
      <c r="D272" s="199"/>
      <c r="E272" s="152">
        <v>12</v>
      </c>
      <c r="F272" s="303">
        <f>HLOOKUP($C272,$BZ$2:$CM$3,2,0)</f>
        <v>27792.79</v>
      </c>
      <c r="G272" s="113">
        <f>D272*E272*F272</f>
        <v>0</v>
      </c>
      <c r="H272" s="166"/>
      <c r="I272" s="114" t="s">
        <v>497</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517</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520</v>
      </c>
      <c r="J274" s="101" t="str">
        <f>VLOOKUP(I274,Presupuesto!$B$11:$C$565,2,0)</f>
        <v>DECIMOCUARTO MES</v>
      </c>
      <c r="K274" s="98" t="str">
        <f t="shared" si="8"/>
        <v>Posgrado</v>
      </c>
      <c r="L274" s="98" t="s">
        <v>395</v>
      </c>
    </row>
    <row r="275" spans="3:12" ht="15.75" thickBot="1" x14ac:dyDescent="0.3">
      <c r="C275" s="137" t="s">
        <v>489</v>
      </c>
      <c r="D275" s="199"/>
      <c r="E275" s="152">
        <v>12</v>
      </c>
      <c r="F275" s="303">
        <f>HLOOKUP($C275,$BZ$2:$CM$3,2,0)</f>
        <v>18859.39</v>
      </c>
      <c r="G275" s="113">
        <f>D275*E275*F275</f>
        <v>0</v>
      </c>
      <c r="H275" s="166"/>
      <c r="I275" s="114" t="s">
        <v>497</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517</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520</v>
      </c>
      <c r="J277" s="101" t="str">
        <f>VLOOKUP(I277,Presupuesto!$B$11:$C$565,2,0)</f>
        <v>DECIMOCUARTO MES</v>
      </c>
      <c r="K277" s="98" t="str">
        <f t="shared" si="8"/>
        <v>Posgrado</v>
      </c>
      <c r="L277" s="98" t="s">
        <v>395</v>
      </c>
    </row>
    <row r="278" spans="3:12" ht="15.75" thickBot="1" x14ac:dyDescent="0.3">
      <c r="C278" s="137" t="s">
        <v>490</v>
      </c>
      <c r="D278" s="199"/>
      <c r="E278" s="152">
        <v>12</v>
      </c>
      <c r="F278" s="303">
        <f>HLOOKUP($C278,$BZ$2:$CM$3,2,0)</f>
        <v>17866.8</v>
      </c>
      <c r="G278" s="113">
        <f>D278*E278*F278</f>
        <v>0</v>
      </c>
      <c r="H278" s="166"/>
      <c r="I278" s="114" t="s">
        <v>497</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517</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520</v>
      </c>
      <c r="J280" s="101" t="str">
        <f>VLOOKUP(I280,Presupuesto!$B$11:$C$565,2,0)</f>
        <v>DECIMOCUARTO MES</v>
      </c>
      <c r="K280" s="98" t="str">
        <f t="shared" si="8"/>
        <v>Posgrado</v>
      </c>
      <c r="L280" s="98" t="s">
        <v>395</v>
      </c>
    </row>
    <row r="281" spans="3:12" ht="15.75" thickBot="1" x14ac:dyDescent="0.3">
      <c r="C281" s="137" t="s">
        <v>491</v>
      </c>
      <c r="D281" s="199"/>
      <c r="E281" s="152">
        <v>12</v>
      </c>
      <c r="F281" s="303">
        <f>HLOOKUP($C281,$BZ$2:$CM$3,2,0)</f>
        <v>13896.4</v>
      </c>
      <c r="G281" s="113">
        <f>D281*E281*F281</f>
        <v>0</v>
      </c>
      <c r="H281" s="166"/>
      <c r="I281" s="114" t="s">
        <v>497</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517</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520</v>
      </c>
      <c r="J283" s="101" t="str">
        <f>VLOOKUP(I283,Presupuesto!$B$11:$C$565,2,0)</f>
        <v>DECIMOCUARTO MES</v>
      </c>
      <c r="K283" s="98" t="str">
        <f t="shared" si="8"/>
        <v>Posgrado</v>
      </c>
      <c r="L283" s="98" t="s">
        <v>395</v>
      </c>
    </row>
    <row r="284" spans="3:12" ht="15.75" thickBot="1" x14ac:dyDescent="0.3">
      <c r="C284" s="137" t="s">
        <v>492</v>
      </c>
      <c r="D284" s="199"/>
      <c r="E284" s="152">
        <v>12</v>
      </c>
      <c r="F284" s="303">
        <f>HLOOKUP($C284,$BZ$2:$CM$3,2,0)</f>
        <v>15004.09</v>
      </c>
      <c r="G284" s="113">
        <f>D284*E284*F284</f>
        <v>0</v>
      </c>
      <c r="H284" s="166"/>
      <c r="I284" s="114" t="s">
        <v>497</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517</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520</v>
      </c>
      <c r="J286" s="101" t="str">
        <f>VLOOKUP(I286,Presupuesto!$B$11:$C$565,2,0)</f>
        <v>DECIMOCUARTO MES</v>
      </c>
      <c r="K286" s="98" t="str">
        <f t="shared" si="8"/>
        <v>Posgrado</v>
      </c>
      <c r="L286" s="98" t="s">
        <v>395</v>
      </c>
    </row>
    <row r="287" spans="3:12" ht="15.75" thickBot="1" x14ac:dyDescent="0.3">
      <c r="C287" s="137" t="s">
        <v>493</v>
      </c>
      <c r="D287" s="199"/>
      <c r="E287" s="152">
        <v>12</v>
      </c>
      <c r="F287" s="303">
        <f>HLOOKUP($C287,$BZ$2:$CM$3,2,0)</f>
        <v>13238.9</v>
      </c>
      <c r="G287" s="113">
        <f>D287*E287*F287</f>
        <v>0</v>
      </c>
      <c r="H287" s="166"/>
      <c r="I287" s="114" t="s">
        <v>497</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517</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520</v>
      </c>
      <c r="J289" s="101" t="str">
        <f>VLOOKUP(I289,Presupuesto!$B$11:$C$565,2,0)</f>
        <v>DECIMOCUARTO MES</v>
      </c>
      <c r="K289" s="98" t="str">
        <f t="shared" si="8"/>
        <v>Posgrado</v>
      </c>
      <c r="L289" s="98" t="s">
        <v>395</v>
      </c>
    </row>
    <row r="290" spans="3:12" ht="15.75" thickBot="1" x14ac:dyDescent="0.3">
      <c r="C290" s="137" t="s">
        <v>494</v>
      </c>
      <c r="D290" s="199"/>
      <c r="E290" s="152">
        <v>12</v>
      </c>
      <c r="F290" s="303">
        <f>HLOOKUP($C290,$BZ$2:$CM$3,2,0)</f>
        <v>12356.31</v>
      </c>
      <c r="G290" s="113">
        <f>D290*E290*F290</f>
        <v>0</v>
      </c>
      <c r="H290" s="166"/>
      <c r="I290" s="114" t="s">
        <v>497</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517</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520</v>
      </c>
      <c r="J292" s="101" t="str">
        <f>VLOOKUP(I292,Presupuesto!$B$11:$C$565,2,0)</f>
        <v>DECIMOCUARTO MES</v>
      </c>
      <c r="K292" s="98" t="str">
        <f t="shared" si="9"/>
        <v>Posgrado</v>
      </c>
      <c r="L292" s="98" t="s">
        <v>395</v>
      </c>
    </row>
    <row r="293" spans="3:12" ht="15.75" thickBot="1" x14ac:dyDescent="0.3">
      <c r="C293" s="137" t="s">
        <v>495</v>
      </c>
      <c r="D293" s="199"/>
      <c r="E293" s="152">
        <v>12</v>
      </c>
      <c r="F293" s="303">
        <f>HLOOKUP($C293,$BZ$2:$CM$3,2,0)</f>
        <v>463.22</v>
      </c>
      <c r="G293" s="113">
        <f>D293*E293*F293</f>
        <v>0</v>
      </c>
      <c r="H293" s="166"/>
      <c r="I293" s="114" t="s">
        <v>497</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517</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520</v>
      </c>
      <c r="J295" s="101" t="str">
        <f>VLOOKUP(I295,Presupuesto!$B$11:$C$565,2,0)</f>
        <v>DECIMOCUARTO MES</v>
      </c>
      <c r="K295" s="98" t="str">
        <f t="shared" si="9"/>
        <v>Posgrado</v>
      </c>
      <c r="L295" s="98" t="s">
        <v>395</v>
      </c>
    </row>
    <row r="296" spans="3:12" ht="15.75" thickBot="1" x14ac:dyDescent="0.3">
      <c r="C296" s="137" t="s">
        <v>496</v>
      </c>
      <c r="D296" s="199"/>
      <c r="E296" s="152">
        <v>12</v>
      </c>
      <c r="F296" s="303">
        <f>HLOOKUP($C296,$BZ$2:$CM$3,2,0)</f>
        <v>2007.3</v>
      </c>
      <c r="G296" s="113">
        <f>D296*E296*F296</f>
        <v>0</v>
      </c>
      <c r="H296" s="166"/>
      <c r="I296" s="114" t="s">
        <v>497</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517</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520</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565</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565</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565</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706</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706</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706</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497</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517</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520</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68"/>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483</v>
      </c>
      <c r="D317" s="199"/>
      <c r="E317" s="152">
        <v>12</v>
      </c>
      <c r="F317" s="303">
        <f>HLOOKUP($C317,$BZ$2:$CM$3,2,0)</f>
        <v>43674.39</v>
      </c>
      <c r="G317" s="113">
        <f>D317*E317*F317</f>
        <v>0</v>
      </c>
      <c r="H317" s="166"/>
      <c r="I317" s="114" t="s">
        <v>497</v>
      </c>
      <c r="J317" s="114" t="str">
        <f>VLOOKUP(I317,Presupuesto!$B$11:$C$565,2,0)</f>
        <v>SUELDOS Y SALARIOS PERMANENTES</v>
      </c>
      <c r="K317" s="219" t="s">
        <v>1459</v>
      </c>
      <c r="L317" s="98" t="s">
        <v>394</v>
      </c>
    </row>
    <row r="318" spans="3:12" x14ac:dyDescent="0.25">
      <c r="C318" s="171" t="s">
        <v>58</v>
      </c>
      <c r="D318" s="163"/>
      <c r="E318" s="154">
        <v>0</v>
      </c>
      <c r="F318" s="100">
        <f>IF(E317=0,"",(G317/E317)/12*E317)</f>
        <v>0</v>
      </c>
      <c r="G318" s="97">
        <f>F318</f>
        <v>0</v>
      </c>
      <c r="H318" s="164"/>
      <c r="I318" s="116" t="s">
        <v>517</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520</v>
      </c>
      <c r="J319" s="101" t="str">
        <f>VLOOKUP(I319,Presupuesto!$B$11:$C$565,2,0)</f>
        <v>DECIMOCUARTO MES</v>
      </c>
      <c r="K319" s="98" t="str">
        <f t="shared" si="10"/>
        <v>Posgrado</v>
      </c>
      <c r="L319" s="98" t="s">
        <v>395</v>
      </c>
    </row>
    <row r="320" spans="3:12" ht="15.75" thickBot="1" x14ac:dyDescent="0.3">
      <c r="C320" s="137" t="s">
        <v>484</v>
      </c>
      <c r="D320" s="199"/>
      <c r="E320" s="152">
        <v>12</v>
      </c>
      <c r="F320" s="303">
        <f>HLOOKUP($C320,$BZ$2:$CM$3,2,0)</f>
        <v>39703.99</v>
      </c>
      <c r="G320" s="113">
        <f>D320*E320*F320</f>
        <v>0</v>
      </c>
      <c r="H320" s="166"/>
      <c r="I320" s="114" t="s">
        <v>497</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517</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520</v>
      </c>
      <c r="J322" s="101" t="str">
        <f>VLOOKUP(I322,Presupuesto!$B$11:$C$565,2,0)</f>
        <v>DECIMOCUARTO MES</v>
      </c>
      <c r="K322" s="98" t="str">
        <f t="shared" si="10"/>
        <v>Posgrado</v>
      </c>
      <c r="L322" s="98" t="s">
        <v>395</v>
      </c>
    </row>
    <row r="323" spans="3:12" ht="15.75" thickBot="1" x14ac:dyDescent="0.3">
      <c r="C323" s="137" t="s">
        <v>485</v>
      </c>
      <c r="D323" s="199"/>
      <c r="E323" s="152">
        <v>12</v>
      </c>
      <c r="F323" s="303">
        <f>HLOOKUP($C323,$BZ$2:$CM$3,2,0)</f>
        <v>35733.589999999997</v>
      </c>
      <c r="G323" s="113">
        <f>D323*E323*F323</f>
        <v>0</v>
      </c>
      <c r="H323" s="166"/>
      <c r="I323" s="114" t="s">
        <v>497</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517</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520</v>
      </c>
      <c r="J325" s="101" t="str">
        <f>VLOOKUP(I325,Presupuesto!$B$11:$C$565,2,0)</f>
        <v>DECIMOCUARTO MES</v>
      </c>
      <c r="K325" s="98" t="str">
        <f t="shared" si="10"/>
        <v>Posgrado</v>
      </c>
      <c r="L325" s="98" t="s">
        <v>395</v>
      </c>
    </row>
    <row r="326" spans="3:12" ht="15.75" thickBot="1" x14ac:dyDescent="0.3">
      <c r="C326" s="137" t="s">
        <v>486</v>
      </c>
      <c r="D326" s="199"/>
      <c r="E326" s="152">
        <v>12</v>
      </c>
      <c r="F326" s="303">
        <f>HLOOKUP($C326,$BZ$2:$CM$3,2,0)</f>
        <v>31763.19</v>
      </c>
      <c r="G326" s="113">
        <f>D326*E326*F326</f>
        <v>0</v>
      </c>
      <c r="H326" s="166"/>
      <c r="I326" s="114" t="s">
        <v>497</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517</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520</v>
      </c>
      <c r="J328" s="101" t="str">
        <f>VLOOKUP(I328,Presupuesto!$B$11:$C$565,2,0)</f>
        <v>DECIMOCUARTO MES</v>
      </c>
      <c r="K328" s="98" t="str">
        <f t="shared" si="10"/>
        <v>Posgrado</v>
      </c>
      <c r="L328" s="98" t="s">
        <v>395</v>
      </c>
    </row>
    <row r="329" spans="3:12" ht="15.75" thickBot="1" x14ac:dyDescent="0.3">
      <c r="C329" s="137" t="s">
        <v>487</v>
      </c>
      <c r="D329" s="199"/>
      <c r="E329" s="152">
        <v>12</v>
      </c>
      <c r="F329" s="303">
        <f>HLOOKUP($C329,$BZ$2:$CM$3,2,0)</f>
        <v>29777.99</v>
      </c>
      <c r="G329" s="113">
        <f>D329*E329*F329</f>
        <v>0</v>
      </c>
      <c r="H329" s="166"/>
      <c r="I329" s="114" t="s">
        <v>497</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517</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520</v>
      </c>
      <c r="J331" s="101" t="str">
        <f>VLOOKUP(I331,Presupuesto!$B$11:$C$565,2,0)</f>
        <v>DECIMOCUARTO MES</v>
      </c>
      <c r="K331" s="98" t="str">
        <f t="shared" si="10"/>
        <v>Posgrado</v>
      </c>
      <c r="L331" s="98" t="s">
        <v>395</v>
      </c>
    </row>
    <row r="332" spans="3:12" ht="15.75" thickBot="1" x14ac:dyDescent="0.3">
      <c r="C332" s="137" t="s">
        <v>488</v>
      </c>
      <c r="D332" s="199"/>
      <c r="E332" s="152">
        <v>12</v>
      </c>
      <c r="F332" s="303">
        <f>HLOOKUP($C332,$BZ$2:$CM$3,2,0)</f>
        <v>27792.79</v>
      </c>
      <c r="G332" s="113">
        <f>D332*E332*F332</f>
        <v>0</v>
      </c>
      <c r="H332" s="166"/>
      <c r="I332" s="114" t="s">
        <v>497</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517</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520</v>
      </c>
      <c r="J334" s="101" t="str">
        <f>VLOOKUP(I334,Presupuesto!$B$11:$C$565,2,0)</f>
        <v>DECIMOCUARTO MES</v>
      </c>
      <c r="K334" s="98" t="str">
        <f t="shared" si="10"/>
        <v>Posgrado</v>
      </c>
      <c r="L334" s="98" t="s">
        <v>395</v>
      </c>
    </row>
    <row r="335" spans="3:12" ht="15.75" thickBot="1" x14ac:dyDescent="0.3">
      <c r="C335" s="137" t="s">
        <v>489</v>
      </c>
      <c r="D335" s="199"/>
      <c r="E335" s="152">
        <v>12</v>
      </c>
      <c r="F335" s="303">
        <f>HLOOKUP($C335,$BZ$2:$CM$3,2,0)</f>
        <v>18859.39</v>
      </c>
      <c r="G335" s="113">
        <f>D335*E335*F335</f>
        <v>0</v>
      </c>
      <c r="H335" s="166"/>
      <c r="I335" s="114" t="s">
        <v>497</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517</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520</v>
      </c>
      <c r="J337" s="101" t="str">
        <f>VLOOKUP(I337,Presupuesto!$B$11:$C$565,2,0)</f>
        <v>DECIMOCUARTO MES</v>
      </c>
      <c r="K337" s="98" t="str">
        <f t="shared" si="10"/>
        <v>Posgrado</v>
      </c>
      <c r="L337" s="98" t="s">
        <v>395</v>
      </c>
    </row>
    <row r="338" spans="3:12" ht="15.75" thickBot="1" x14ac:dyDescent="0.3">
      <c r="C338" s="137" t="s">
        <v>490</v>
      </c>
      <c r="D338" s="199"/>
      <c r="E338" s="152">
        <v>12</v>
      </c>
      <c r="F338" s="303">
        <f>HLOOKUP($C338,$BZ$2:$CM$3,2,0)</f>
        <v>17866.8</v>
      </c>
      <c r="G338" s="113">
        <f>D338*E338*F338</f>
        <v>0</v>
      </c>
      <c r="H338" s="166"/>
      <c r="I338" s="114" t="s">
        <v>497</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517</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520</v>
      </c>
      <c r="J340" s="101" t="str">
        <f>VLOOKUP(I340,Presupuesto!$B$11:$C$565,2,0)</f>
        <v>DECIMOCUARTO MES</v>
      </c>
      <c r="K340" s="98" t="str">
        <f t="shared" si="10"/>
        <v>Posgrado</v>
      </c>
      <c r="L340" s="98" t="s">
        <v>395</v>
      </c>
    </row>
    <row r="341" spans="3:12" ht="15.75" thickBot="1" x14ac:dyDescent="0.3">
      <c r="C341" s="137" t="s">
        <v>491</v>
      </c>
      <c r="D341" s="199"/>
      <c r="E341" s="152">
        <v>12</v>
      </c>
      <c r="F341" s="303">
        <f>HLOOKUP($C341,$BZ$2:$CM$3,2,0)</f>
        <v>13896.4</v>
      </c>
      <c r="G341" s="113">
        <f>D341*E341*F341</f>
        <v>0</v>
      </c>
      <c r="H341" s="166"/>
      <c r="I341" s="114" t="s">
        <v>497</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517</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520</v>
      </c>
      <c r="J343" s="101" t="str">
        <f>VLOOKUP(I343,Presupuesto!$B$11:$C$565,2,0)</f>
        <v>DECIMOCUARTO MES</v>
      </c>
      <c r="K343" s="98" t="str">
        <f t="shared" si="10"/>
        <v>Posgrado</v>
      </c>
      <c r="L343" s="98" t="s">
        <v>395</v>
      </c>
    </row>
    <row r="344" spans="3:12" ht="15.75" thickBot="1" x14ac:dyDescent="0.3">
      <c r="C344" s="137" t="s">
        <v>492</v>
      </c>
      <c r="D344" s="199"/>
      <c r="E344" s="152">
        <v>12</v>
      </c>
      <c r="F344" s="303">
        <f>HLOOKUP($C344,$BZ$2:$CM$3,2,0)</f>
        <v>15004.09</v>
      </c>
      <c r="G344" s="113">
        <f>D344*E344*F344</f>
        <v>0</v>
      </c>
      <c r="H344" s="166"/>
      <c r="I344" s="114" t="s">
        <v>497</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517</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520</v>
      </c>
      <c r="J346" s="101" t="str">
        <f>VLOOKUP(I346,Presupuesto!$B$11:$C$565,2,0)</f>
        <v>DECIMOCUARTO MES</v>
      </c>
      <c r="K346" s="98" t="str">
        <f t="shared" si="10"/>
        <v>Posgrado</v>
      </c>
      <c r="L346" s="98" t="s">
        <v>395</v>
      </c>
    </row>
    <row r="347" spans="3:12" ht="15.75" thickBot="1" x14ac:dyDescent="0.3">
      <c r="C347" s="137" t="s">
        <v>493</v>
      </c>
      <c r="D347" s="199"/>
      <c r="E347" s="152">
        <v>12</v>
      </c>
      <c r="F347" s="303">
        <f>HLOOKUP($C347,$BZ$2:$CM$3,2,0)</f>
        <v>13238.9</v>
      </c>
      <c r="G347" s="113">
        <f>D347*E347*F347</f>
        <v>0</v>
      </c>
      <c r="H347" s="166"/>
      <c r="I347" s="114" t="s">
        <v>497</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517</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520</v>
      </c>
      <c r="J349" s="101" t="str">
        <f>VLOOKUP(I349,Presupuesto!$B$11:$C$565,2,0)</f>
        <v>DECIMOCUARTO MES</v>
      </c>
      <c r="K349" s="98" t="str">
        <f t="shared" si="10"/>
        <v>Posgrado</v>
      </c>
      <c r="L349" s="98" t="s">
        <v>395</v>
      </c>
    </row>
    <row r="350" spans="3:12" ht="15.75" thickBot="1" x14ac:dyDescent="0.3">
      <c r="C350" s="137" t="s">
        <v>494</v>
      </c>
      <c r="D350" s="199"/>
      <c r="E350" s="152">
        <v>12</v>
      </c>
      <c r="F350" s="303">
        <f>HLOOKUP($C350,$BZ$2:$CM$3,2,0)</f>
        <v>12356.31</v>
      </c>
      <c r="G350" s="113">
        <f>D350*E350*F350</f>
        <v>0</v>
      </c>
      <c r="H350" s="166"/>
      <c r="I350" s="114" t="s">
        <v>497</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517</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520</v>
      </c>
      <c r="J352" s="101" t="str">
        <f>VLOOKUP(I352,Presupuesto!$B$11:$C$565,2,0)</f>
        <v>DECIMOCUARTO MES</v>
      </c>
      <c r="K352" s="98" t="str">
        <f t="shared" si="11"/>
        <v>Posgrado</v>
      </c>
      <c r="L352" s="98" t="s">
        <v>395</v>
      </c>
    </row>
    <row r="353" spans="3:12" ht="15.75" thickBot="1" x14ac:dyDescent="0.3">
      <c r="C353" s="137" t="s">
        <v>495</v>
      </c>
      <c r="D353" s="199"/>
      <c r="E353" s="152">
        <v>12</v>
      </c>
      <c r="F353" s="303">
        <f>HLOOKUP($C353,$BZ$2:$CM$3,2,0)</f>
        <v>463.22</v>
      </c>
      <c r="G353" s="113">
        <f>D353*E353*F353</f>
        <v>0</v>
      </c>
      <c r="H353" s="166"/>
      <c r="I353" s="114" t="s">
        <v>497</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517</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520</v>
      </c>
      <c r="J355" s="101" t="str">
        <f>VLOOKUP(I355,Presupuesto!$B$11:$C$565,2,0)</f>
        <v>DECIMOCUARTO MES</v>
      </c>
      <c r="K355" s="98" t="str">
        <f t="shared" si="11"/>
        <v>Posgrado</v>
      </c>
      <c r="L355" s="98" t="s">
        <v>395</v>
      </c>
    </row>
    <row r="356" spans="3:12" ht="15.75" thickBot="1" x14ac:dyDescent="0.3">
      <c r="C356" s="137" t="s">
        <v>496</v>
      </c>
      <c r="D356" s="199"/>
      <c r="E356" s="152">
        <v>12</v>
      </c>
      <c r="F356" s="303">
        <f>HLOOKUP($C356,$BZ$2:$CM$3,2,0)</f>
        <v>2007.3</v>
      </c>
      <c r="G356" s="113">
        <f>D356*E356*F356</f>
        <v>0</v>
      </c>
      <c r="H356" s="166"/>
      <c r="I356" s="114" t="s">
        <v>497</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517</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520</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565</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565</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565</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706</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706</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706</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497</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517</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520</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68"/>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483</v>
      </c>
      <c r="D377" s="199"/>
      <c r="E377" s="152">
        <v>12</v>
      </c>
      <c r="F377" s="303">
        <f>HLOOKUP($C377,$BZ$2:$CM$3,2,0)</f>
        <v>43674.39</v>
      </c>
      <c r="G377" s="113">
        <f>D377*E377*F377</f>
        <v>0</v>
      </c>
      <c r="H377" s="166"/>
      <c r="I377" s="114" t="s">
        <v>497</v>
      </c>
      <c r="J377" s="114" t="str">
        <f>VLOOKUP(I377,Presupuesto!$B$11:$C$565,2,0)</f>
        <v>SUELDOS Y SALARIOS PERMANENTES</v>
      </c>
      <c r="K377" s="219" t="s">
        <v>1459</v>
      </c>
      <c r="L377" s="98" t="s">
        <v>394</v>
      </c>
    </row>
    <row r="378" spans="3:12" x14ac:dyDescent="0.25">
      <c r="C378" s="171" t="s">
        <v>58</v>
      </c>
      <c r="D378" s="163"/>
      <c r="E378" s="154">
        <v>0</v>
      </c>
      <c r="F378" s="100">
        <f>IF(E377=0,"",(G377/E377)/12*E377)</f>
        <v>0</v>
      </c>
      <c r="G378" s="97">
        <f>F378</f>
        <v>0</v>
      </c>
      <c r="H378" s="164"/>
      <c r="I378" s="116" t="s">
        <v>517</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520</v>
      </c>
      <c r="J379" s="101" t="str">
        <f>VLOOKUP(I379,Presupuesto!$B$11:$C$565,2,0)</f>
        <v>DECIMOCUARTO MES</v>
      </c>
      <c r="K379" s="98" t="str">
        <f t="shared" si="12"/>
        <v>Posgrado</v>
      </c>
      <c r="L379" s="98" t="s">
        <v>395</v>
      </c>
    </row>
    <row r="380" spans="3:12" ht="15.75" thickBot="1" x14ac:dyDescent="0.3">
      <c r="C380" s="137" t="s">
        <v>484</v>
      </c>
      <c r="D380" s="199"/>
      <c r="E380" s="152">
        <v>12</v>
      </c>
      <c r="F380" s="303">
        <f>HLOOKUP($C380,$BZ$2:$CM$3,2,0)</f>
        <v>39703.99</v>
      </c>
      <c r="G380" s="113">
        <f>D380*E380*F380</f>
        <v>0</v>
      </c>
      <c r="H380" s="166"/>
      <c r="I380" s="114" t="s">
        <v>497</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517</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520</v>
      </c>
      <c r="J382" s="101" t="str">
        <f>VLOOKUP(I382,Presupuesto!$B$11:$C$565,2,0)</f>
        <v>DECIMOCUARTO MES</v>
      </c>
      <c r="K382" s="98" t="str">
        <f t="shared" si="12"/>
        <v>Posgrado</v>
      </c>
      <c r="L382" s="98" t="s">
        <v>395</v>
      </c>
    </row>
    <row r="383" spans="3:12" ht="15.75" thickBot="1" x14ac:dyDescent="0.3">
      <c r="C383" s="137" t="s">
        <v>485</v>
      </c>
      <c r="D383" s="199"/>
      <c r="E383" s="152">
        <v>12</v>
      </c>
      <c r="F383" s="303">
        <f>HLOOKUP($C383,$BZ$2:$CM$3,2,0)</f>
        <v>35733.589999999997</v>
      </c>
      <c r="G383" s="113">
        <f>D383*E383*F383</f>
        <v>0</v>
      </c>
      <c r="H383" s="166"/>
      <c r="I383" s="114" t="s">
        <v>497</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517</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520</v>
      </c>
      <c r="J385" s="101" t="str">
        <f>VLOOKUP(I385,Presupuesto!$B$11:$C$565,2,0)</f>
        <v>DECIMOCUARTO MES</v>
      </c>
      <c r="K385" s="98" t="str">
        <f t="shared" si="12"/>
        <v>Posgrado</v>
      </c>
      <c r="L385" s="98" t="s">
        <v>395</v>
      </c>
    </row>
    <row r="386" spans="3:12" ht="15.75" thickBot="1" x14ac:dyDescent="0.3">
      <c r="C386" s="137" t="s">
        <v>486</v>
      </c>
      <c r="D386" s="199"/>
      <c r="E386" s="152">
        <v>12</v>
      </c>
      <c r="F386" s="303">
        <f>HLOOKUP($C386,$BZ$2:$CM$3,2,0)</f>
        <v>31763.19</v>
      </c>
      <c r="G386" s="113">
        <f>D386*E386*F386</f>
        <v>0</v>
      </c>
      <c r="H386" s="166"/>
      <c r="I386" s="114" t="s">
        <v>497</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517</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520</v>
      </c>
      <c r="J388" s="101" t="str">
        <f>VLOOKUP(I388,Presupuesto!$B$11:$C$565,2,0)</f>
        <v>DECIMOCUARTO MES</v>
      </c>
      <c r="K388" s="98" t="str">
        <f t="shared" si="12"/>
        <v>Posgrado</v>
      </c>
      <c r="L388" s="98" t="s">
        <v>395</v>
      </c>
    </row>
    <row r="389" spans="3:12" ht="15.75" thickBot="1" x14ac:dyDescent="0.3">
      <c r="C389" s="137" t="s">
        <v>487</v>
      </c>
      <c r="D389" s="199"/>
      <c r="E389" s="152">
        <v>12</v>
      </c>
      <c r="F389" s="303">
        <f>HLOOKUP($C389,$BZ$2:$CM$3,2,0)</f>
        <v>29777.99</v>
      </c>
      <c r="G389" s="113">
        <f>D389*E389*F389</f>
        <v>0</v>
      </c>
      <c r="H389" s="166"/>
      <c r="I389" s="114" t="s">
        <v>497</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517</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520</v>
      </c>
      <c r="J391" s="101" t="str">
        <f>VLOOKUP(I391,Presupuesto!$B$11:$C$565,2,0)</f>
        <v>DECIMOCUARTO MES</v>
      </c>
      <c r="K391" s="98" t="str">
        <f t="shared" si="12"/>
        <v>Posgrado</v>
      </c>
      <c r="L391" s="98" t="s">
        <v>395</v>
      </c>
    </row>
    <row r="392" spans="3:12" ht="15.75" thickBot="1" x14ac:dyDescent="0.3">
      <c r="C392" s="137" t="s">
        <v>488</v>
      </c>
      <c r="D392" s="199"/>
      <c r="E392" s="152">
        <v>12</v>
      </c>
      <c r="F392" s="303">
        <f>HLOOKUP($C392,$BZ$2:$CM$3,2,0)</f>
        <v>27792.79</v>
      </c>
      <c r="G392" s="113">
        <f>D392*E392*F392</f>
        <v>0</v>
      </c>
      <c r="H392" s="166"/>
      <c r="I392" s="114" t="s">
        <v>497</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517</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520</v>
      </c>
      <c r="J394" s="101" t="str">
        <f>VLOOKUP(I394,Presupuesto!$B$11:$C$565,2,0)</f>
        <v>DECIMOCUARTO MES</v>
      </c>
      <c r="K394" s="98" t="str">
        <f t="shared" si="12"/>
        <v>Posgrado</v>
      </c>
      <c r="L394" s="98" t="s">
        <v>395</v>
      </c>
    </row>
    <row r="395" spans="3:12" ht="15.75" thickBot="1" x14ac:dyDescent="0.3">
      <c r="C395" s="137" t="s">
        <v>489</v>
      </c>
      <c r="D395" s="199"/>
      <c r="E395" s="152">
        <v>12</v>
      </c>
      <c r="F395" s="303">
        <f>HLOOKUP($C395,$BZ$2:$CM$3,2,0)</f>
        <v>18859.39</v>
      </c>
      <c r="G395" s="113">
        <f>D395*E395*F395</f>
        <v>0</v>
      </c>
      <c r="H395" s="166"/>
      <c r="I395" s="114" t="s">
        <v>497</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517</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520</v>
      </c>
      <c r="J397" s="101" t="str">
        <f>VLOOKUP(I397,Presupuesto!$B$11:$C$565,2,0)</f>
        <v>DECIMOCUARTO MES</v>
      </c>
      <c r="K397" s="98" t="str">
        <f t="shared" si="12"/>
        <v>Posgrado</v>
      </c>
      <c r="L397" s="98" t="s">
        <v>395</v>
      </c>
    </row>
    <row r="398" spans="3:12" ht="15.75" thickBot="1" x14ac:dyDescent="0.3">
      <c r="C398" s="137" t="s">
        <v>490</v>
      </c>
      <c r="D398" s="199"/>
      <c r="E398" s="152">
        <v>12</v>
      </c>
      <c r="F398" s="303">
        <f>HLOOKUP($C398,$BZ$2:$CM$3,2,0)</f>
        <v>17866.8</v>
      </c>
      <c r="G398" s="113">
        <f>D398*E398*F398</f>
        <v>0</v>
      </c>
      <c r="H398" s="166"/>
      <c r="I398" s="114" t="s">
        <v>497</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517</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520</v>
      </c>
      <c r="J400" s="101" t="str">
        <f>VLOOKUP(I400,Presupuesto!$B$11:$C$565,2,0)</f>
        <v>DECIMOCUARTO MES</v>
      </c>
      <c r="K400" s="98" t="str">
        <f t="shared" si="12"/>
        <v>Posgrado</v>
      </c>
      <c r="L400" s="98" t="s">
        <v>395</v>
      </c>
    </row>
    <row r="401" spans="3:12" ht="15.75" thickBot="1" x14ac:dyDescent="0.3">
      <c r="C401" s="137" t="s">
        <v>491</v>
      </c>
      <c r="D401" s="199"/>
      <c r="E401" s="152">
        <v>12</v>
      </c>
      <c r="F401" s="303">
        <f>HLOOKUP($C401,$BZ$2:$CM$3,2,0)</f>
        <v>13896.4</v>
      </c>
      <c r="G401" s="113">
        <f>D401*E401*F401</f>
        <v>0</v>
      </c>
      <c r="H401" s="166"/>
      <c r="I401" s="114" t="s">
        <v>497</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517</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520</v>
      </c>
      <c r="J403" s="101" t="str">
        <f>VLOOKUP(I403,Presupuesto!$B$11:$C$565,2,0)</f>
        <v>DECIMOCUARTO MES</v>
      </c>
      <c r="K403" s="98" t="str">
        <f t="shared" si="12"/>
        <v>Posgrado</v>
      </c>
      <c r="L403" s="98" t="s">
        <v>395</v>
      </c>
    </row>
    <row r="404" spans="3:12" ht="15.75" thickBot="1" x14ac:dyDescent="0.3">
      <c r="C404" s="137" t="s">
        <v>492</v>
      </c>
      <c r="D404" s="199"/>
      <c r="E404" s="152">
        <v>12</v>
      </c>
      <c r="F404" s="303">
        <f>HLOOKUP($C404,$BZ$2:$CM$3,2,0)</f>
        <v>15004.09</v>
      </c>
      <c r="G404" s="113">
        <f>D404*E404*F404</f>
        <v>0</v>
      </c>
      <c r="H404" s="166"/>
      <c r="I404" s="114" t="s">
        <v>497</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517</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520</v>
      </c>
      <c r="J406" s="101" t="str">
        <f>VLOOKUP(I406,Presupuesto!$B$11:$C$565,2,0)</f>
        <v>DECIMOCUARTO MES</v>
      </c>
      <c r="K406" s="98" t="str">
        <f t="shared" si="12"/>
        <v>Posgrado</v>
      </c>
      <c r="L406" s="98" t="s">
        <v>395</v>
      </c>
    </row>
    <row r="407" spans="3:12" ht="15.75" thickBot="1" x14ac:dyDescent="0.3">
      <c r="C407" s="137" t="s">
        <v>493</v>
      </c>
      <c r="D407" s="199"/>
      <c r="E407" s="152">
        <v>12</v>
      </c>
      <c r="F407" s="303">
        <f>HLOOKUP($C407,$BZ$2:$CM$3,2,0)</f>
        <v>13238.9</v>
      </c>
      <c r="G407" s="113">
        <f>D407*E407*F407</f>
        <v>0</v>
      </c>
      <c r="H407" s="166"/>
      <c r="I407" s="114" t="s">
        <v>497</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517</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520</v>
      </c>
      <c r="J409" s="101" t="str">
        <f>VLOOKUP(I409,Presupuesto!$B$11:$C$565,2,0)</f>
        <v>DECIMOCUARTO MES</v>
      </c>
      <c r="K409" s="98" t="str">
        <f t="shared" si="12"/>
        <v>Posgrado</v>
      </c>
      <c r="L409" s="98" t="s">
        <v>395</v>
      </c>
    </row>
    <row r="410" spans="3:12" ht="15.75" thickBot="1" x14ac:dyDescent="0.3">
      <c r="C410" s="137" t="s">
        <v>494</v>
      </c>
      <c r="D410" s="199"/>
      <c r="E410" s="152">
        <v>12</v>
      </c>
      <c r="F410" s="303">
        <f>HLOOKUP($C410,$BZ$2:$CM$3,2,0)</f>
        <v>12356.31</v>
      </c>
      <c r="G410" s="113">
        <f>D410*E410*F410</f>
        <v>0</v>
      </c>
      <c r="H410" s="166"/>
      <c r="I410" s="114" t="s">
        <v>497</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517</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520</v>
      </c>
      <c r="J412" s="101" t="str">
        <f>VLOOKUP(I412,Presupuesto!$B$11:$C$565,2,0)</f>
        <v>DECIMOCUARTO MES</v>
      </c>
      <c r="K412" s="98" t="str">
        <f t="shared" si="13"/>
        <v>Posgrado</v>
      </c>
      <c r="L412" s="98" t="s">
        <v>395</v>
      </c>
    </row>
    <row r="413" spans="3:12" ht="15.75" thickBot="1" x14ac:dyDescent="0.3">
      <c r="C413" s="137" t="s">
        <v>495</v>
      </c>
      <c r="D413" s="199"/>
      <c r="E413" s="152">
        <v>12</v>
      </c>
      <c r="F413" s="303">
        <f>HLOOKUP($C413,$BZ$2:$CM$3,2,0)</f>
        <v>463.22</v>
      </c>
      <c r="G413" s="113">
        <f>D413*E413*F413</f>
        <v>0</v>
      </c>
      <c r="H413" s="166"/>
      <c r="I413" s="114" t="s">
        <v>497</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517</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520</v>
      </c>
      <c r="J415" s="101" t="str">
        <f>VLOOKUP(I415,Presupuesto!$B$11:$C$565,2,0)</f>
        <v>DECIMOCUARTO MES</v>
      </c>
      <c r="K415" s="98" t="str">
        <f t="shared" si="13"/>
        <v>Posgrado</v>
      </c>
      <c r="L415" s="98" t="s">
        <v>395</v>
      </c>
    </row>
    <row r="416" spans="3:12" ht="15.75" thickBot="1" x14ac:dyDescent="0.3">
      <c r="C416" s="137" t="s">
        <v>496</v>
      </c>
      <c r="D416" s="199"/>
      <c r="E416" s="152">
        <v>12</v>
      </c>
      <c r="F416" s="303">
        <f>HLOOKUP($C416,$BZ$2:$CM$3,2,0)</f>
        <v>2007.3</v>
      </c>
      <c r="G416" s="113">
        <f>D416*E416*F416</f>
        <v>0</v>
      </c>
      <c r="H416" s="166"/>
      <c r="I416" s="114" t="s">
        <v>497</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517</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520</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565</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565</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565</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706</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706</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706</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497</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517</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520</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68"/>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483</v>
      </c>
      <c r="D437" s="199"/>
      <c r="E437" s="152">
        <v>12</v>
      </c>
      <c r="F437" s="303">
        <f>HLOOKUP($C437,$BZ$2:$CM$3,2,0)</f>
        <v>43674.39</v>
      </c>
      <c r="G437" s="113">
        <f>D437*E437*F437</f>
        <v>0</v>
      </c>
      <c r="H437" s="166"/>
      <c r="I437" s="114" t="s">
        <v>497</v>
      </c>
      <c r="J437" s="114" t="str">
        <f>VLOOKUP(I437,Presupuesto!$B$11:$C$565,2,0)</f>
        <v>SUELDOS Y SALARIOS PERMANENTES</v>
      </c>
      <c r="K437" s="219" t="s">
        <v>1459</v>
      </c>
      <c r="L437" s="98" t="s">
        <v>394</v>
      </c>
    </row>
    <row r="438" spans="3:12" x14ac:dyDescent="0.25">
      <c r="C438" s="171" t="s">
        <v>58</v>
      </c>
      <c r="D438" s="163"/>
      <c r="E438" s="154">
        <v>0</v>
      </c>
      <c r="F438" s="100">
        <f>IF(E437=0,"",(G437/E437)/12*E437)</f>
        <v>0</v>
      </c>
      <c r="G438" s="97">
        <f>F438</f>
        <v>0</v>
      </c>
      <c r="H438" s="164"/>
      <c r="I438" s="116" t="s">
        <v>517</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520</v>
      </c>
      <c r="J439" s="101" t="str">
        <f>VLOOKUP(I439,Presupuesto!$B$11:$C$565,2,0)</f>
        <v>DECIMOCUARTO MES</v>
      </c>
      <c r="K439" s="98" t="str">
        <f t="shared" si="14"/>
        <v>Posgrado</v>
      </c>
      <c r="L439" s="98" t="s">
        <v>395</v>
      </c>
    </row>
    <row r="440" spans="3:12" ht="15.75" thickBot="1" x14ac:dyDescent="0.3">
      <c r="C440" s="137" t="s">
        <v>484</v>
      </c>
      <c r="D440" s="199"/>
      <c r="E440" s="152">
        <v>12</v>
      </c>
      <c r="F440" s="303">
        <f>HLOOKUP($C440,$BZ$2:$CM$3,2,0)</f>
        <v>39703.99</v>
      </c>
      <c r="G440" s="113">
        <f>D440*E440*F440</f>
        <v>0</v>
      </c>
      <c r="H440" s="166"/>
      <c r="I440" s="114" t="s">
        <v>497</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517</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520</v>
      </c>
      <c r="J442" s="101" t="str">
        <f>VLOOKUP(I442,Presupuesto!$B$11:$C$565,2,0)</f>
        <v>DECIMOCUARTO MES</v>
      </c>
      <c r="K442" s="98" t="str">
        <f t="shared" si="14"/>
        <v>Posgrado</v>
      </c>
      <c r="L442" s="98" t="s">
        <v>395</v>
      </c>
    </row>
    <row r="443" spans="3:12" ht="15.75" thickBot="1" x14ac:dyDescent="0.3">
      <c r="C443" s="137" t="s">
        <v>485</v>
      </c>
      <c r="D443" s="199"/>
      <c r="E443" s="152">
        <v>12</v>
      </c>
      <c r="F443" s="303">
        <f>HLOOKUP($C443,$BZ$2:$CM$3,2,0)</f>
        <v>35733.589999999997</v>
      </c>
      <c r="G443" s="113">
        <f>D443*E443*F443</f>
        <v>0</v>
      </c>
      <c r="H443" s="166"/>
      <c r="I443" s="114" t="s">
        <v>497</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517</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520</v>
      </c>
      <c r="J445" s="101" t="str">
        <f>VLOOKUP(I445,Presupuesto!$B$11:$C$565,2,0)</f>
        <v>DECIMOCUARTO MES</v>
      </c>
      <c r="K445" s="98" t="str">
        <f t="shared" si="14"/>
        <v>Posgrado</v>
      </c>
      <c r="L445" s="98" t="s">
        <v>395</v>
      </c>
    </row>
    <row r="446" spans="3:12" ht="15.75" thickBot="1" x14ac:dyDescent="0.3">
      <c r="C446" s="137" t="s">
        <v>486</v>
      </c>
      <c r="D446" s="199"/>
      <c r="E446" s="152">
        <v>12</v>
      </c>
      <c r="F446" s="303">
        <f>HLOOKUP($C446,$BZ$2:$CM$3,2,0)</f>
        <v>31763.19</v>
      </c>
      <c r="G446" s="113">
        <f>D446*E446*F446</f>
        <v>0</v>
      </c>
      <c r="H446" s="166"/>
      <c r="I446" s="114" t="s">
        <v>497</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517</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520</v>
      </c>
      <c r="J448" s="101" t="str">
        <f>VLOOKUP(I448,Presupuesto!$B$11:$C$565,2,0)</f>
        <v>DECIMOCUARTO MES</v>
      </c>
      <c r="K448" s="98" t="str">
        <f t="shared" si="14"/>
        <v>Posgrado</v>
      </c>
      <c r="L448" s="98" t="s">
        <v>395</v>
      </c>
    </row>
    <row r="449" spans="3:12" ht="15.75" thickBot="1" x14ac:dyDescent="0.3">
      <c r="C449" s="137" t="s">
        <v>487</v>
      </c>
      <c r="D449" s="199"/>
      <c r="E449" s="152">
        <v>12</v>
      </c>
      <c r="F449" s="303">
        <f>HLOOKUP($C449,$BZ$2:$CM$3,2,0)</f>
        <v>29777.99</v>
      </c>
      <c r="G449" s="113">
        <f>D449*E449*F449</f>
        <v>0</v>
      </c>
      <c r="H449" s="166"/>
      <c r="I449" s="114" t="s">
        <v>497</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517</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520</v>
      </c>
      <c r="J451" s="101" t="str">
        <f>VLOOKUP(I451,Presupuesto!$B$11:$C$565,2,0)</f>
        <v>DECIMOCUARTO MES</v>
      </c>
      <c r="K451" s="98" t="str">
        <f t="shared" si="14"/>
        <v>Posgrado</v>
      </c>
      <c r="L451" s="98" t="s">
        <v>395</v>
      </c>
    </row>
    <row r="452" spans="3:12" ht="15.75" thickBot="1" x14ac:dyDescent="0.3">
      <c r="C452" s="137" t="s">
        <v>488</v>
      </c>
      <c r="D452" s="199"/>
      <c r="E452" s="152">
        <v>12</v>
      </c>
      <c r="F452" s="303">
        <f>HLOOKUP($C452,$BZ$2:$CM$3,2,0)</f>
        <v>27792.79</v>
      </c>
      <c r="G452" s="113">
        <f>D452*E452*F452</f>
        <v>0</v>
      </c>
      <c r="H452" s="166"/>
      <c r="I452" s="114" t="s">
        <v>497</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517</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520</v>
      </c>
      <c r="J454" s="101" t="str">
        <f>VLOOKUP(I454,Presupuesto!$B$11:$C$565,2,0)</f>
        <v>DECIMOCUARTO MES</v>
      </c>
      <c r="K454" s="98" t="str">
        <f t="shared" si="14"/>
        <v>Posgrado</v>
      </c>
      <c r="L454" s="98" t="s">
        <v>395</v>
      </c>
    </row>
    <row r="455" spans="3:12" ht="15.75" thickBot="1" x14ac:dyDescent="0.3">
      <c r="C455" s="137" t="s">
        <v>489</v>
      </c>
      <c r="D455" s="199"/>
      <c r="E455" s="152">
        <v>12</v>
      </c>
      <c r="F455" s="303">
        <f>HLOOKUP($C455,$BZ$2:$CM$3,2,0)</f>
        <v>18859.39</v>
      </c>
      <c r="G455" s="113">
        <f>D455*E455*F455</f>
        <v>0</v>
      </c>
      <c r="H455" s="166"/>
      <c r="I455" s="114" t="s">
        <v>497</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517</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520</v>
      </c>
      <c r="J457" s="101" t="str">
        <f>VLOOKUP(I457,Presupuesto!$B$11:$C$565,2,0)</f>
        <v>DECIMOCUARTO MES</v>
      </c>
      <c r="K457" s="98" t="str">
        <f t="shared" si="14"/>
        <v>Posgrado</v>
      </c>
      <c r="L457" s="98" t="s">
        <v>395</v>
      </c>
    </row>
    <row r="458" spans="3:12" ht="15.75" thickBot="1" x14ac:dyDescent="0.3">
      <c r="C458" s="137" t="s">
        <v>490</v>
      </c>
      <c r="D458" s="199"/>
      <c r="E458" s="152">
        <v>12</v>
      </c>
      <c r="F458" s="303">
        <f>HLOOKUP($C458,$BZ$2:$CM$3,2,0)</f>
        <v>17866.8</v>
      </c>
      <c r="G458" s="113">
        <f>D458*E458*F458</f>
        <v>0</v>
      </c>
      <c r="H458" s="166"/>
      <c r="I458" s="114" t="s">
        <v>497</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517</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520</v>
      </c>
      <c r="J460" s="101" t="str">
        <f>VLOOKUP(I460,Presupuesto!$B$11:$C$565,2,0)</f>
        <v>DECIMOCUARTO MES</v>
      </c>
      <c r="K460" s="98" t="str">
        <f t="shared" si="14"/>
        <v>Posgrado</v>
      </c>
      <c r="L460" s="98" t="s">
        <v>395</v>
      </c>
    </row>
    <row r="461" spans="3:12" ht="15.75" thickBot="1" x14ac:dyDescent="0.3">
      <c r="C461" s="137" t="s">
        <v>491</v>
      </c>
      <c r="D461" s="199"/>
      <c r="E461" s="152">
        <v>12</v>
      </c>
      <c r="F461" s="303">
        <f>HLOOKUP($C461,$BZ$2:$CM$3,2,0)</f>
        <v>13896.4</v>
      </c>
      <c r="G461" s="113">
        <f>D461*E461*F461</f>
        <v>0</v>
      </c>
      <c r="H461" s="166"/>
      <c r="I461" s="114" t="s">
        <v>497</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517</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520</v>
      </c>
      <c r="J463" s="101" t="str">
        <f>VLOOKUP(I463,Presupuesto!$B$11:$C$565,2,0)</f>
        <v>DECIMOCUARTO MES</v>
      </c>
      <c r="K463" s="98" t="str">
        <f t="shared" si="14"/>
        <v>Posgrado</v>
      </c>
      <c r="L463" s="98" t="s">
        <v>395</v>
      </c>
    </row>
    <row r="464" spans="3:12" ht="15.75" thickBot="1" x14ac:dyDescent="0.3">
      <c r="C464" s="137" t="s">
        <v>492</v>
      </c>
      <c r="D464" s="199"/>
      <c r="E464" s="152">
        <v>12</v>
      </c>
      <c r="F464" s="303">
        <f>HLOOKUP($C464,$BZ$2:$CM$3,2,0)</f>
        <v>15004.09</v>
      </c>
      <c r="G464" s="113">
        <f>D464*E464*F464</f>
        <v>0</v>
      </c>
      <c r="H464" s="166"/>
      <c r="I464" s="114" t="s">
        <v>497</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517</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520</v>
      </c>
      <c r="J466" s="101" t="str">
        <f>VLOOKUP(I466,Presupuesto!$B$11:$C$565,2,0)</f>
        <v>DECIMOCUARTO MES</v>
      </c>
      <c r="K466" s="98" t="str">
        <f t="shared" si="14"/>
        <v>Posgrado</v>
      </c>
      <c r="L466" s="98" t="s">
        <v>395</v>
      </c>
    </row>
    <row r="467" spans="3:12" ht="15.75" thickBot="1" x14ac:dyDescent="0.3">
      <c r="C467" s="137" t="s">
        <v>493</v>
      </c>
      <c r="D467" s="199"/>
      <c r="E467" s="152">
        <v>12</v>
      </c>
      <c r="F467" s="303">
        <f>HLOOKUP($C467,$BZ$2:$CM$3,2,0)</f>
        <v>13238.9</v>
      </c>
      <c r="G467" s="113">
        <f>D467*E467*F467</f>
        <v>0</v>
      </c>
      <c r="H467" s="166"/>
      <c r="I467" s="114" t="s">
        <v>497</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517</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520</v>
      </c>
      <c r="J469" s="101" t="str">
        <f>VLOOKUP(I469,Presupuesto!$B$11:$C$565,2,0)</f>
        <v>DECIMOCUARTO MES</v>
      </c>
      <c r="K469" s="98" t="str">
        <f t="shared" si="14"/>
        <v>Posgrado</v>
      </c>
      <c r="L469" s="98" t="s">
        <v>395</v>
      </c>
    </row>
    <row r="470" spans="3:12" ht="15.75" thickBot="1" x14ac:dyDescent="0.3">
      <c r="C470" s="137" t="s">
        <v>494</v>
      </c>
      <c r="D470" s="199"/>
      <c r="E470" s="152">
        <v>12</v>
      </c>
      <c r="F470" s="303">
        <f>HLOOKUP($C470,$BZ$2:$CM$3,2,0)</f>
        <v>12356.31</v>
      </c>
      <c r="G470" s="113">
        <f>D470*E470*F470</f>
        <v>0</v>
      </c>
      <c r="H470" s="166"/>
      <c r="I470" s="114" t="s">
        <v>497</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517</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520</v>
      </c>
      <c r="J472" s="101" t="str">
        <f>VLOOKUP(I472,Presupuesto!$B$11:$C$565,2,0)</f>
        <v>DECIMOCUARTO MES</v>
      </c>
      <c r="K472" s="98" t="str">
        <f t="shared" si="15"/>
        <v>Posgrado</v>
      </c>
      <c r="L472" s="98" t="s">
        <v>395</v>
      </c>
    </row>
    <row r="473" spans="3:12" ht="15.75" thickBot="1" x14ac:dyDescent="0.3">
      <c r="C473" s="137" t="s">
        <v>495</v>
      </c>
      <c r="D473" s="199"/>
      <c r="E473" s="152">
        <v>12</v>
      </c>
      <c r="F473" s="303">
        <f>HLOOKUP($C473,$BZ$2:$CM$3,2,0)</f>
        <v>463.22</v>
      </c>
      <c r="G473" s="113">
        <f>D473*E473*F473</f>
        <v>0</v>
      </c>
      <c r="H473" s="166"/>
      <c r="I473" s="114" t="s">
        <v>497</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517</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520</v>
      </c>
      <c r="J475" s="101" t="str">
        <f>VLOOKUP(I475,Presupuesto!$B$11:$C$565,2,0)</f>
        <v>DECIMOCUARTO MES</v>
      </c>
      <c r="K475" s="98" t="str">
        <f t="shared" si="15"/>
        <v>Posgrado</v>
      </c>
      <c r="L475" s="98" t="s">
        <v>395</v>
      </c>
    </row>
    <row r="476" spans="3:12" ht="15.75" thickBot="1" x14ac:dyDescent="0.3">
      <c r="C476" s="137" t="s">
        <v>496</v>
      </c>
      <c r="D476" s="199"/>
      <c r="E476" s="152">
        <v>12</v>
      </c>
      <c r="F476" s="303">
        <f>HLOOKUP($C476,$BZ$2:$CM$3,2,0)</f>
        <v>2007.3</v>
      </c>
      <c r="G476" s="113">
        <f>D476*E476*F476</f>
        <v>0</v>
      </c>
      <c r="H476" s="166"/>
      <c r="I476" s="114" t="s">
        <v>497</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517</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520</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565</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565</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565</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706</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706</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706</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497</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517</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520</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68"/>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483</v>
      </c>
      <c r="D497" s="199"/>
      <c r="E497" s="152">
        <v>12</v>
      </c>
      <c r="F497" s="303">
        <f>HLOOKUP($C497,$BZ$2:$CM$3,2,0)</f>
        <v>43674.39</v>
      </c>
      <c r="G497" s="113">
        <f>D497*E497*F497</f>
        <v>0</v>
      </c>
      <c r="H497" s="166"/>
      <c r="I497" s="114" t="s">
        <v>497</v>
      </c>
      <c r="J497" s="114" t="str">
        <f>VLOOKUP(I497,Presupuesto!$B$11:$C$565,2,0)</f>
        <v>SUELDOS Y SALARIOS PERMANENTES</v>
      </c>
      <c r="K497" s="219" t="s">
        <v>1459</v>
      </c>
      <c r="L497" s="98" t="s">
        <v>394</v>
      </c>
    </row>
    <row r="498" spans="3:12" x14ac:dyDescent="0.25">
      <c r="C498" s="171" t="s">
        <v>58</v>
      </c>
      <c r="D498" s="163"/>
      <c r="E498" s="154">
        <v>0</v>
      </c>
      <c r="F498" s="100">
        <f>IF(E497=0,"",(G497/E497)/12*E497)</f>
        <v>0</v>
      </c>
      <c r="G498" s="97">
        <f>F498</f>
        <v>0</v>
      </c>
      <c r="H498" s="164"/>
      <c r="I498" s="116" t="s">
        <v>517</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520</v>
      </c>
      <c r="J499" s="101" t="str">
        <f>VLOOKUP(I499,Presupuesto!$B$11:$C$565,2,0)</f>
        <v>DECIMOCUARTO MES</v>
      </c>
      <c r="K499" s="98" t="str">
        <f t="shared" si="16"/>
        <v>Posgrado</v>
      </c>
      <c r="L499" s="98" t="s">
        <v>395</v>
      </c>
    </row>
    <row r="500" spans="3:12" ht="15.75" thickBot="1" x14ac:dyDescent="0.3">
      <c r="C500" s="137" t="s">
        <v>484</v>
      </c>
      <c r="D500" s="199"/>
      <c r="E500" s="152">
        <v>12</v>
      </c>
      <c r="F500" s="303">
        <f>HLOOKUP($C500,$BZ$2:$CM$3,2,0)</f>
        <v>39703.99</v>
      </c>
      <c r="G500" s="113">
        <f>D500*E500*F500</f>
        <v>0</v>
      </c>
      <c r="H500" s="166"/>
      <c r="I500" s="114" t="s">
        <v>497</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517</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520</v>
      </c>
      <c r="J502" s="101" t="str">
        <f>VLOOKUP(I502,Presupuesto!$B$11:$C$565,2,0)</f>
        <v>DECIMOCUARTO MES</v>
      </c>
      <c r="K502" s="98" t="str">
        <f t="shared" si="16"/>
        <v>Posgrado</v>
      </c>
      <c r="L502" s="98" t="s">
        <v>395</v>
      </c>
    </row>
    <row r="503" spans="3:12" ht="15.75" thickBot="1" x14ac:dyDescent="0.3">
      <c r="C503" s="137" t="s">
        <v>485</v>
      </c>
      <c r="D503" s="199"/>
      <c r="E503" s="152">
        <v>12</v>
      </c>
      <c r="F503" s="303">
        <f>HLOOKUP($C503,$BZ$2:$CM$3,2,0)</f>
        <v>35733.589999999997</v>
      </c>
      <c r="G503" s="113">
        <f>D503*E503*F503</f>
        <v>0</v>
      </c>
      <c r="H503" s="166"/>
      <c r="I503" s="114" t="s">
        <v>497</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517</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520</v>
      </c>
      <c r="J505" s="101" t="str">
        <f>VLOOKUP(I505,Presupuesto!$B$11:$C$565,2,0)</f>
        <v>DECIMOCUARTO MES</v>
      </c>
      <c r="K505" s="98" t="str">
        <f t="shared" si="16"/>
        <v>Posgrado</v>
      </c>
      <c r="L505" s="98" t="s">
        <v>395</v>
      </c>
    </row>
    <row r="506" spans="3:12" ht="15.75" thickBot="1" x14ac:dyDescent="0.3">
      <c r="C506" s="137" t="s">
        <v>486</v>
      </c>
      <c r="D506" s="199"/>
      <c r="E506" s="152">
        <v>12</v>
      </c>
      <c r="F506" s="303">
        <f>HLOOKUP($C506,$BZ$2:$CM$3,2,0)</f>
        <v>31763.19</v>
      </c>
      <c r="G506" s="113">
        <f>D506*E506*F506</f>
        <v>0</v>
      </c>
      <c r="H506" s="166"/>
      <c r="I506" s="114" t="s">
        <v>497</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517</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520</v>
      </c>
      <c r="J508" s="101" t="str">
        <f>VLOOKUP(I508,Presupuesto!$B$11:$C$565,2,0)</f>
        <v>DECIMOCUARTO MES</v>
      </c>
      <c r="K508" s="98" t="str">
        <f t="shared" si="16"/>
        <v>Posgrado</v>
      </c>
      <c r="L508" s="98" t="s">
        <v>395</v>
      </c>
    </row>
    <row r="509" spans="3:12" ht="15.75" thickBot="1" x14ac:dyDescent="0.3">
      <c r="C509" s="137" t="s">
        <v>487</v>
      </c>
      <c r="D509" s="199"/>
      <c r="E509" s="152">
        <v>12</v>
      </c>
      <c r="F509" s="303">
        <f>HLOOKUP($C509,$BZ$2:$CM$3,2,0)</f>
        <v>29777.99</v>
      </c>
      <c r="G509" s="113">
        <f>D509*E509*F509</f>
        <v>0</v>
      </c>
      <c r="H509" s="166"/>
      <c r="I509" s="114" t="s">
        <v>497</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517</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520</v>
      </c>
      <c r="J511" s="101" t="str">
        <f>VLOOKUP(I511,Presupuesto!$B$11:$C$565,2,0)</f>
        <v>DECIMOCUARTO MES</v>
      </c>
      <c r="K511" s="98" t="str">
        <f t="shared" si="16"/>
        <v>Posgrado</v>
      </c>
      <c r="L511" s="98" t="s">
        <v>395</v>
      </c>
    </row>
    <row r="512" spans="3:12" ht="15.75" thickBot="1" x14ac:dyDescent="0.3">
      <c r="C512" s="137" t="s">
        <v>488</v>
      </c>
      <c r="D512" s="199"/>
      <c r="E512" s="152">
        <v>12</v>
      </c>
      <c r="F512" s="303">
        <f>HLOOKUP($C512,$BZ$2:$CM$3,2,0)</f>
        <v>27792.79</v>
      </c>
      <c r="G512" s="113">
        <f>D512*E512*F512</f>
        <v>0</v>
      </c>
      <c r="H512" s="166"/>
      <c r="I512" s="114" t="s">
        <v>497</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517</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520</v>
      </c>
      <c r="J514" s="101" t="str">
        <f>VLOOKUP(I514,Presupuesto!$B$11:$C$565,2,0)</f>
        <v>DECIMOCUARTO MES</v>
      </c>
      <c r="K514" s="98" t="str">
        <f t="shared" si="16"/>
        <v>Posgrado</v>
      </c>
      <c r="L514" s="98" t="s">
        <v>395</v>
      </c>
    </row>
    <row r="515" spans="3:12" ht="15.75" thickBot="1" x14ac:dyDescent="0.3">
      <c r="C515" s="137" t="s">
        <v>489</v>
      </c>
      <c r="D515" s="199"/>
      <c r="E515" s="152">
        <v>12</v>
      </c>
      <c r="F515" s="303">
        <f>HLOOKUP($C515,$BZ$2:$CM$3,2,0)</f>
        <v>18859.39</v>
      </c>
      <c r="G515" s="113">
        <f>D515*E515*F515</f>
        <v>0</v>
      </c>
      <c r="H515" s="166"/>
      <c r="I515" s="114" t="s">
        <v>497</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517</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520</v>
      </c>
      <c r="J517" s="101" t="str">
        <f>VLOOKUP(I517,Presupuesto!$B$11:$C$565,2,0)</f>
        <v>DECIMOCUARTO MES</v>
      </c>
      <c r="K517" s="98" t="str">
        <f t="shared" si="16"/>
        <v>Posgrado</v>
      </c>
      <c r="L517" s="98" t="s">
        <v>395</v>
      </c>
    </row>
    <row r="518" spans="3:12" ht="15.75" thickBot="1" x14ac:dyDescent="0.3">
      <c r="C518" s="137" t="s">
        <v>490</v>
      </c>
      <c r="D518" s="199"/>
      <c r="E518" s="152">
        <v>12</v>
      </c>
      <c r="F518" s="303">
        <f>HLOOKUP($C518,$BZ$2:$CM$3,2,0)</f>
        <v>17866.8</v>
      </c>
      <c r="G518" s="113">
        <f>D518*E518*F518</f>
        <v>0</v>
      </c>
      <c r="H518" s="166"/>
      <c r="I518" s="114" t="s">
        <v>497</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517</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520</v>
      </c>
      <c r="J520" s="101" t="str">
        <f>VLOOKUP(I520,Presupuesto!$B$11:$C$565,2,0)</f>
        <v>DECIMOCUARTO MES</v>
      </c>
      <c r="K520" s="98" t="str">
        <f t="shared" si="16"/>
        <v>Posgrado</v>
      </c>
      <c r="L520" s="98" t="s">
        <v>395</v>
      </c>
    </row>
    <row r="521" spans="3:12" ht="15.75" thickBot="1" x14ac:dyDescent="0.3">
      <c r="C521" s="137" t="s">
        <v>491</v>
      </c>
      <c r="D521" s="199"/>
      <c r="E521" s="152">
        <v>12</v>
      </c>
      <c r="F521" s="303">
        <f>HLOOKUP($C521,$BZ$2:$CM$3,2,0)</f>
        <v>13896.4</v>
      </c>
      <c r="G521" s="113">
        <f>D521*E521*F521</f>
        <v>0</v>
      </c>
      <c r="H521" s="166"/>
      <c r="I521" s="114" t="s">
        <v>497</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517</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520</v>
      </c>
      <c r="J523" s="101" t="str">
        <f>VLOOKUP(I523,Presupuesto!$B$11:$C$565,2,0)</f>
        <v>DECIMOCUARTO MES</v>
      </c>
      <c r="K523" s="98" t="str">
        <f t="shared" si="16"/>
        <v>Posgrado</v>
      </c>
      <c r="L523" s="98" t="s">
        <v>395</v>
      </c>
    </row>
    <row r="524" spans="3:12" ht="15.75" thickBot="1" x14ac:dyDescent="0.3">
      <c r="C524" s="137" t="s">
        <v>492</v>
      </c>
      <c r="D524" s="199"/>
      <c r="E524" s="152">
        <v>12</v>
      </c>
      <c r="F524" s="303">
        <f>HLOOKUP($C524,$BZ$2:$CM$3,2,0)</f>
        <v>15004.09</v>
      </c>
      <c r="G524" s="113">
        <f>D524*E524*F524</f>
        <v>0</v>
      </c>
      <c r="H524" s="166"/>
      <c r="I524" s="114" t="s">
        <v>497</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517</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520</v>
      </c>
      <c r="J526" s="101" t="str">
        <f>VLOOKUP(I526,Presupuesto!$B$11:$C$565,2,0)</f>
        <v>DECIMOCUARTO MES</v>
      </c>
      <c r="K526" s="98" t="str">
        <f t="shared" si="16"/>
        <v>Posgrado</v>
      </c>
      <c r="L526" s="98" t="s">
        <v>395</v>
      </c>
    </row>
    <row r="527" spans="3:12" ht="15.75" thickBot="1" x14ac:dyDescent="0.3">
      <c r="C527" s="137" t="s">
        <v>493</v>
      </c>
      <c r="D527" s="199"/>
      <c r="E527" s="152">
        <v>12</v>
      </c>
      <c r="F527" s="303">
        <f>HLOOKUP($C527,$BZ$2:$CM$3,2,0)</f>
        <v>13238.9</v>
      </c>
      <c r="G527" s="113">
        <f>D527*E527*F527</f>
        <v>0</v>
      </c>
      <c r="H527" s="166"/>
      <c r="I527" s="114" t="s">
        <v>497</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517</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520</v>
      </c>
      <c r="J529" s="101" t="str">
        <f>VLOOKUP(I529,Presupuesto!$B$11:$C$565,2,0)</f>
        <v>DECIMOCUARTO MES</v>
      </c>
      <c r="K529" s="98" t="str">
        <f t="shared" si="16"/>
        <v>Posgrado</v>
      </c>
      <c r="L529" s="98" t="s">
        <v>395</v>
      </c>
    </row>
    <row r="530" spans="3:12" ht="15.75" thickBot="1" x14ac:dyDescent="0.3">
      <c r="C530" s="137" t="s">
        <v>494</v>
      </c>
      <c r="D530" s="199"/>
      <c r="E530" s="152">
        <v>12</v>
      </c>
      <c r="F530" s="303">
        <f>HLOOKUP($C530,$BZ$2:$CM$3,2,0)</f>
        <v>12356.31</v>
      </c>
      <c r="G530" s="113">
        <f>D530*E530*F530</f>
        <v>0</v>
      </c>
      <c r="H530" s="166"/>
      <c r="I530" s="114" t="s">
        <v>497</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517</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520</v>
      </c>
      <c r="J532" s="101" t="str">
        <f>VLOOKUP(I532,Presupuesto!$B$11:$C$565,2,0)</f>
        <v>DECIMOCUARTO MES</v>
      </c>
      <c r="K532" s="98" t="str">
        <f t="shared" si="17"/>
        <v>Posgrado</v>
      </c>
      <c r="L532" s="98" t="s">
        <v>395</v>
      </c>
    </row>
    <row r="533" spans="3:12" ht="15.75" thickBot="1" x14ac:dyDescent="0.3">
      <c r="C533" s="137" t="s">
        <v>495</v>
      </c>
      <c r="D533" s="199"/>
      <c r="E533" s="152">
        <v>12</v>
      </c>
      <c r="F533" s="303">
        <f>HLOOKUP($C533,$BZ$2:$CM$3,2,0)</f>
        <v>463.22</v>
      </c>
      <c r="G533" s="113">
        <f>D533*E533*F533</f>
        <v>0</v>
      </c>
      <c r="H533" s="166"/>
      <c r="I533" s="114" t="s">
        <v>497</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517</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520</v>
      </c>
      <c r="J535" s="101" t="str">
        <f>VLOOKUP(I535,Presupuesto!$B$11:$C$565,2,0)</f>
        <v>DECIMOCUARTO MES</v>
      </c>
      <c r="K535" s="98" t="str">
        <f t="shared" si="17"/>
        <v>Posgrado</v>
      </c>
      <c r="L535" s="98" t="s">
        <v>395</v>
      </c>
    </row>
    <row r="536" spans="3:12" ht="15.75" thickBot="1" x14ac:dyDescent="0.3">
      <c r="C536" s="137" t="s">
        <v>496</v>
      </c>
      <c r="D536" s="199"/>
      <c r="E536" s="152">
        <v>12</v>
      </c>
      <c r="F536" s="303">
        <f>HLOOKUP($C536,$BZ$2:$CM$3,2,0)</f>
        <v>2007.3</v>
      </c>
      <c r="G536" s="113">
        <f>D536*E536*F536</f>
        <v>0</v>
      </c>
      <c r="H536" s="166"/>
      <c r="I536" s="114" t="s">
        <v>497</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517</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520</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565</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565</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565</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706</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706</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706</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497</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517</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520</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68"/>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483</v>
      </c>
      <c r="D557" s="199"/>
      <c r="E557" s="152">
        <v>12</v>
      </c>
      <c r="F557" s="303">
        <f>HLOOKUP($C557,$BZ$2:$CM$3,2,0)</f>
        <v>43674.39</v>
      </c>
      <c r="G557" s="113">
        <f>D557*E557*F557</f>
        <v>0</v>
      </c>
      <c r="H557" s="166"/>
      <c r="I557" s="114" t="s">
        <v>497</v>
      </c>
      <c r="J557" s="114" t="str">
        <f>VLOOKUP(I557,Presupuesto!$B$11:$C$565,2,0)</f>
        <v>SUELDOS Y SALARIOS PERMANENTES</v>
      </c>
      <c r="K557" s="219" t="s">
        <v>1459</v>
      </c>
      <c r="L557" s="98" t="s">
        <v>394</v>
      </c>
    </row>
    <row r="558" spans="3:12" x14ac:dyDescent="0.25">
      <c r="C558" s="171" t="s">
        <v>58</v>
      </c>
      <c r="D558" s="163"/>
      <c r="E558" s="154">
        <v>0</v>
      </c>
      <c r="F558" s="100">
        <f>IF(E557=0,"",(G557/E557)/12*E557)</f>
        <v>0</v>
      </c>
      <c r="G558" s="97">
        <f>F558</f>
        <v>0</v>
      </c>
      <c r="H558" s="164"/>
      <c r="I558" s="116" t="s">
        <v>517</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520</v>
      </c>
      <c r="J559" s="101" t="str">
        <f>VLOOKUP(I559,Presupuesto!$B$11:$C$565,2,0)</f>
        <v>DECIMOCUARTO MES</v>
      </c>
      <c r="K559" s="98" t="str">
        <f t="shared" si="18"/>
        <v>Posgrado</v>
      </c>
      <c r="L559" s="98" t="s">
        <v>395</v>
      </c>
    </row>
    <row r="560" spans="3:12" ht="15.75" thickBot="1" x14ac:dyDescent="0.3">
      <c r="C560" s="137" t="s">
        <v>484</v>
      </c>
      <c r="D560" s="199"/>
      <c r="E560" s="152">
        <v>12</v>
      </c>
      <c r="F560" s="303">
        <f>HLOOKUP($C560,$BZ$2:$CM$3,2,0)</f>
        <v>39703.99</v>
      </c>
      <c r="G560" s="113">
        <f>D560*E560*F560</f>
        <v>0</v>
      </c>
      <c r="H560" s="166"/>
      <c r="I560" s="114" t="s">
        <v>497</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517</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520</v>
      </c>
      <c r="J562" s="101" t="str">
        <f>VLOOKUP(I562,Presupuesto!$B$11:$C$565,2,0)</f>
        <v>DECIMOCUARTO MES</v>
      </c>
      <c r="K562" s="98" t="str">
        <f t="shared" si="18"/>
        <v>Posgrado</v>
      </c>
      <c r="L562" s="98" t="s">
        <v>395</v>
      </c>
    </row>
    <row r="563" spans="3:12" ht="15.75" thickBot="1" x14ac:dyDescent="0.3">
      <c r="C563" s="137" t="s">
        <v>485</v>
      </c>
      <c r="D563" s="199"/>
      <c r="E563" s="152">
        <v>12</v>
      </c>
      <c r="F563" s="303">
        <f>HLOOKUP($C563,$BZ$2:$CM$3,2,0)</f>
        <v>35733.589999999997</v>
      </c>
      <c r="G563" s="113">
        <f>D563*E563*F563</f>
        <v>0</v>
      </c>
      <c r="H563" s="166"/>
      <c r="I563" s="114" t="s">
        <v>497</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517</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520</v>
      </c>
      <c r="J565" s="101" t="str">
        <f>VLOOKUP(I565,Presupuesto!$B$11:$C$565,2,0)</f>
        <v>DECIMOCUARTO MES</v>
      </c>
      <c r="K565" s="98" t="str">
        <f t="shared" si="18"/>
        <v>Posgrado</v>
      </c>
      <c r="L565" s="98" t="s">
        <v>395</v>
      </c>
    </row>
    <row r="566" spans="3:12" ht="15.75" thickBot="1" x14ac:dyDescent="0.3">
      <c r="C566" s="137" t="s">
        <v>486</v>
      </c>
      <c r="D566" s="199"/>
      <c r="E566" s="152">
        <v>12</v>
      </c>
      <c r="F566" s="303">
        <f>HLOOKUP($C566,$BZ$2:$CM$3,2,0)</f>
        <v>31763.19</v>
      </c>
      <c r="G566" s="113">
        <f>D566*E566*F566</f>
        <v>0</v>
      </c>
      <c r="H566" s="166"/>
      <c r="I566" s="114" t="s">
        <v>497</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517</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520</v>
      </c>
      <c r="J568" s="101" t="str">
        <f>VLOOKUP(I568,Presupuesto!$B$11:$C$565,2,0)</f>
        <v>DECIMOCUARTO MES</v>
      </c>
      <c r="K568" s="98" t="str">
        <f t="shared" si="18"/>
        <v>Posgrado</v>
      </c>
      <c r="L568" s="98" t="s">
        <v>395</v>
      </c>
    </row>
    <row r="569" spans="3:12" ht="15.75" thickBot="1" x14ac:dyDescent="0.3">
      <c r="C569" s="137" t="s">
        <v>487</v>
      </c>
      <c r="D569" s="199"/>
      <c r="E569" s="152">
        <v>12</v>
      </c>
      <c r="F569" s="303">
        <f>HLOOKUP($C569,$BZ$2:$CM$3,2,0)</f>
        <v>29777.99</v>
      </c>
      <c r="G569" s="113">
        <f>D569*E569*F569</f>
        <v>0</v>
      </c>
      <c r="H569" s="166"/>
      <c r="I569" s="114" t="s">
        <v>497</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517</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520</v>
      </c>
      <c r="J571" s="101" t="str">
        <f>VLOOKUP(I571,Presupuesto!$B$11:$C$565,2,0)</f>
        <v>DECIMOCUARTO MES</v>
      </c>
      <c r="K571" s="98" t="str">
        <f t="shared" si="18"/>
        <v>Posgrado</v>
      </c>
      <c r="L571" s="98" t="s">
        <v>395</v>
      </c>
    </row>
    <row r="572" spans="3:12" ht="15.75" thickBot="1" x14ac:dyDescent="0.3">
      <c r="C572" s="137" t="s">
        <v>488</v>
      </c>
      <c r="D572" s="199"/>
      <c r="E572" s="152">
        <v>12</v>
      </c>
      <c r="F572" s="303">
        <f>HLOOKUP($C572,$BZ$2:$CM$3,2,0)</f>
        <v>27792.79</v>
      </c>
      <c r="G572" s="113">
        <f>D572*E572*F572</f>
        <v>0</v>
      </c>
      <c r="H572" s="166"/>
      <c r="I572" s="114" t="s">
        <v>497</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517</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520</v>
      </c>
      <c r="J574" s="101" t="str">
        <f>VLOOKUP(I574,Presupuesto!$B$11:$C$565,2,0)</f>
        <v>DECIMOCUARTO MES</v>
      </c>
      <c r="K574" s="98" t="str">
        <f t="shared" si="18"/>
        <v>Posgrado</v>
      </c>
      <c r="L574" s="98" t="s">
        <v>395</v>
      </c>
    </row>
    <row r="575" spans="3:12" ht="15.75" thickBot="1" x14ac:dyDescent="0.3">
      <c r="C575" s="137" t="s">
        <v>489</v>
      </c>
      <c r="D575" s="199"/>
      <c r="E575" s="152">
        <v>12</v>
      </c>
      <c r="F575" s="303">
        <f>HLOOKUP($C575,$BZ$2:$CM$3,2,0)</f>
        <v>18859.39</v>
      </c>
      <c r="G575" s="113">
        <f>D575*E575*F575</f>
        <v>0</v>
      </c>
      <c r="H575" s="166"/>
      <c r="I575" s="114" t="s">
        <v>497</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517</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520</v>
      </c>
      <c r="J577" s="101" t="str">
        <f>VLOOKUP(I577,Presupuesto!$B$11:$C$565,2,0)</f>
        <v>DECIMOCUARTO MES</v>
      </c>
      <c r="K577" s="98" t="str">
        <f t="shared" si="18"/>
        <v>Posgrado</v>
      </c>
      <c r="L577" s="98" t="s">
        <v>395</v>
      </c>
    </row>
    <row r="578" spans="3:12" ht="15.75" thickBot="1" x14ac:dyDescent="0.3">
      <c r="C578" s="137" t="s">
        <v>490</v>
      </c>
      <c r="D578" s="199"/>
      <c r="E578" s="152">
        <v>12</v>
      </c>
      <c r="F578" s="303">
        <f>HLOOKUP($C578,$BZ$2:$CM$3,2,0)</f>
        <v>17866.8</v>
      </c>
      <c r="G578" s="113">
        <f>D578*E578*F578</f>
        <v>0</v>
      </c>
      <c r="H578" s="166"/>
      <c r="I578" s="114" t="s">
        <v>497</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517</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520</v>
      </c>
      <c r="J580" s="101" t="str">
        <f>VLOOKUP(I580,Presupuesto!$B$11:$C$565,2,0)</f>
        <v>DECIMOCUARTO MES</v>
      </c>
      <c r="K580" s="98" t="str">
        <f t="shared" si="18"/>
        <v>Posgrado</v>
      </c>
      <c r="L580" s="98" t="s">
        <v>395</v>
      </c>
    </row>
    <row r="581" spans="3:12" ht="15.75" thickBot="1" x14ac:dyDescent="0.3">
      <c r="C581" s="137" t="s">
        <v>491</v>
      </c>
      <c r="D581" s="199"/>
      <c r="E581" s="152">
        <v>12</v>
      </c>
      <c r="F581" s="303">
        <f>HLOOKUP($C581,$BZ$2:$CM$3,2,0)</f>
        <v>13896.4</v>
      </c>
      <c r="G581" s="113">
        <f>D581*E581*F581</f>
        <v>0</v>
      </c>
      <c r="H581" s="166"/>
      <c r="I581" s="114" t="s">
        <v>497</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517</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520</v>
      </c>
      <c r="J583" s="101" t="str">
        <f>VLOOKUP(I583,Presupuesto!$B$11:$C$565,2,0)</f>
        <v>DECIMOCUARTO MES</v>
      </c>
      <c r="K583" s="98" t="str">
        <f t="shared" si="18"/>
        <v>Posgrado</v>
      </c>
      <c r="L583" s="98" t="s">
        <v>395</v>
      </c>
    </row>
    <row r="584" spans="3:12" ht="15.75" thickBot="1" x14ac:dyDescent="0.3">
      <c r="C584" s="137" t="s">
        <v>492</v>
      </c>
      <c r="D584" s="199"/>
      <c r="E584" s="152">
        <v>12</v>
      </c>
      <c r="F584" s="303">
        <f>HLOOKUP($C584,$BZ$2:$CM$3,2,0)</f>
        <v>15004.09</v>
      </c>
      <c r="G584" s="113">
        <f>D584*E584*F584</f>
        <v>0</v>
      </c>
      <c r="H584" s="166"/>
      <c r="I584" s="114" t="s">
        <v>497</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517</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520</v>
      </c>
      <c r="J586" s="101" t="str">
        <f>VLOOKUP(I586,Presupuesto!$B$11:$C$565,2,0)</f>
        <v>DECIMOCUARTO MES</v>
      </c>
      <c r="K586" s="98" t="str">
        <f t="shared" si="18"/>
        <v>Posgrado</v>
      </c>
      <c r="L586" s="98" t="s">
        <v>395</v>
      </c>
    </row>
    <row r="587" spans="3:12" ht="15.75" thickBot="1" x14ac:dyDescent="0.3">
      <c r="C587" s="137" t="s">
        <v>493</v>
      </c>
      <c r="D587" s="199"/>
      <c r="E587" s="152">
        <v>12</v>
      </c>
      <c r="F587" s="303">
        <f>HLOOKUP($C587,$BZ$2:$CM$3,2,0)</f>
        <v>13238.9</v>
      </c>
      <c r="G587" s="113">
        <f>D587*E587*F587</f>
        <v>0</v>
      </c>
      <c r="H587" s="166"/>
      <c r="I587" s="114" t="s">
        <v>497</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517</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520</v>
      </c>
      <c r="J589" s="101" t="str">
        <f>VLOOKUP(I589,Presupuesto!$B$11:$C$565,2,0)</f>
        <v>DECIMOCUARTO MES</v>
      </c>
      <c r="K589" s="98" t="str">
        <f t="shared" si="18"/>
        <v>Posgrado</v>
      </c>
      <c r="L589" s="98" t="s">
        <v>395</v>
      </c>
    </row>
    <row r="590" spans="3:12" ht="15.75" thickBot="1" x14ac:dyDescent="0.3">
      <c r="C590" s="137" t="s">
        <v>494</v>
      </c>
      <c r="D590" s="199"/>
      <c r="E590" s="152">
        <v>12</v>
      </c>
      <c r="F590" s="303">
        <f>HLOOKUP($C590,$BZ$2:$CM$3,2,0)</f>
        <v>12356.31</v>
      </c>
      <c r="G590" s="113">
        <f>D590*E590*F590</f>
        <v>0</v>
      </c>
      <c r="H590" s="166"/>
      <c r="I590" s="114" t="s">
        <v>497</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517</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520</v>
      </c>
      <c r="J592" s="101" t="str">
        <f>VLOOKUP(I592,Presupuesto!$B$11:$C$565,2,0)</f>
        <v>DECIMOCUARTO MES</v>
      </c>
      <c r="K592" s="98" t="str">
        <f t="shared" si="19"/>
        <v>Posgrado</v>
      </c>
      <c r="L592" s="98" t="s">
        <v>395</v>
      </c>
    </row>
    <row r="593" spans="3:12" ht="15.75" thickBot="1" x14ac:dyDescent="0.3">
      <c r="C593" s="137" t="s">
        <v>495</v>
      </c>
      <c r="D593" s="199"/>
      <c r="E593" s="152">
        <v>12</v>
      </c>
      <c r="F593" s="303">
        <f>HLOOKUP($C593,$BZ$2:$CM$3,2,0)</f>
        <v>463.22</v>
      </c>
      <c r="G593" s="113">
        <f>D593*E593*F593</f>
        <v>0</v>
      </c>
      <c r="H593" s="166"/>
      <c r="I593" s="114" t="s">
        <v>497</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517</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520</v>
      </c>
      <c r="J595" s="101" t="str">
        <f>VLOOKUP(I595,Presupuesto!$B$11:$C$565,2,0)</f>
        <v>DECIMOCUARTO MES</v>
      </c>
      <c r="K595" s="98" t="str">
        <f t="shared" si="19"/>
        <v>Posgrado</v>
      </c>
      <c r="L595" s="98" t="s">
        <v>395</v>
      </c>
    </row>
    <row r="596" spans="3:12" ht="15.75" thickBot="1" x14ac:dyDescent="0.3">
      <c r="C596" s="137" t="s">
        <v>496</v>
      </c>
      <c r="D596" s="199"/>
      <c r="E596" s="152">
        <v>12</v>
      </c>
      <c r="F596" s="303">
        <f>HLOOKUP($C596,$BZ$2:$CM$3,2,0)</f>
        <v>2007.3</v>
      </c>
      <c r="G596" s="113">
        <f>D596*E596*F596</f>
        <v>0</v>
      </c>
      <c r="H596" s="166"/>
      <c r="I596" s="114" t="s">
        <v>497</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517</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520</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565</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565</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565</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706</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706</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706</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497</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517</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520</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68"/>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483</v>
      </c>
      <c r="D617" s="199"/>
      <c r="E617" s="152">
        <v>12</v>
      </c>
      <c r="F617" s="303">
        <f>HLOOKUP($C617,$BZ$2:$CM$3,2,0)</f>
        <v>43674.39</v>
      </c>
      <c r="G617" s="113">
        <f>D617*E617*F617</f>
        <v>0</v>
      </c>
      <c r="H617" s="166"/>
      <c r="I617" s="114" t="s">
        <v>497</v>
      </c>
      <c r="J617" s="114" t="str">
        <f>VLOOKUP(I617,Presupuesto!$B$11:$C$565,2,0)</f>
        <v>SUELDOS Y SALARIOS PERMANENTES</v>
      </c>
      <c r="K617" s="219" t="s">
        <v>1459</v>
      </c>
      <c r="L617" s="98" t="s">
        <v>394</v>
      </c>
    </row>
    <row r="618" spans="3:12" x14ac:dyDescent="0.25">
      <c r="C618" s="171" t="s">
        <v>58</v>
      </c>
      <c r="D618" s="163"/>
      <c r="E618" s="154">
        <v>0</v>
      </c>
      <c r="F618" s="100">
        <f>IF(E617=0,"",(G617/E617)/12*E617)</f>
        <v>0</v>
      </c>
      <c r="G618" s="97">
        <f>F618</f>
        <v>0</v>
      </c>
      <c r="H618" s="164"/>
      <c r="I618" s="116" t="s">
        <v>517</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520</v>
      </c>
      <c r="J619" s="101" t="str">
        <f>VLOOKUP(I619,Presupuesto!$B$11:$C$565,2,0)</f>
        <v>DECIMOCUARTO MES</v>
      </c>
      <c r="K619" s="98" t="str">
        <f t="shared" si="20"/>
        <v>Posgrado</v>
      </c>
      <c r="L619" s="98" t="s">
        <v>395</v>
      </c>
    </row>
    <row r="620" spans="3:12" ht="15.75" thickBot="1" x14ac:dyDescent="0.3">
      <c r="C620" s="137" t="s">
        <v>484</v>
      </c>
      <c r="D620" s="199"/>
      <c r="E620" s="152">
        <v>12</v>
      </c>
      <c r="F620" s="303">
        <f>HLOOKUP($C620,$BZ$2:$CM$3,2,0)</f>
        <v>39703.99</v>
      </c>
      <c r="G620" s="113">
        <f>D620*E620*F620</f>
        <v>0</v>
      </c>
      <c r="H620" s="166"/>
      <c r="I620" s="114" t="s">
        <v>497</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517</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520</v>
      </c>
      <c r="J622" s="101" t="str">
        <f>VLOOKUP(I622,Presupuesto!$B$11:$C$565,2,0)</f>
        <v>DECIMOCUARTO MES</v>
      </c>
      <c r="K622" s="98" t="str">
        <f t="shared" si="20"/>
        <v>Posgrado</v>
      </c>
      <c r="L622" s="98" t="s">
        <v>395</v>
      </c>
    </row>
    <row r="623" spans="3:12" ht="15.75" thickBot="1" x14ac:dyDescent="0.3">
      <c r="C623" s="137" t="s">
        <v>485</v>
      </c>
      <c r="D623" s="199"/>
      <c r="E623" s="152">
        <v>12</v>
      </c>
      <c r="F623" s="303">
        <f>HLOOKUP($C623,$BZ$2:$CM$3,2,0)</f>
        <v>35733.589999999997</v>
      </c>
      <c r="G623" s="113">
        <f>D623*E623*F623</f>
        <v>0</v>
      </c>
      <c r="H623" s="166"/>
      <c r="I623" s="114" t="s">
        <v>497</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517</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520</v>
      </c>
      <c r="J625" s="101" t="str">
        <f>VLOOKUP(I625,Presupuesto!$B$11:$C$565,2,0)</f>
        <v>DECIMOCUARTO MES</v>
      </c>
      <c r="K625" s="98" t="str">
        <f t="shared" si="20"/>
        <v>Posgrado</v>
      </c>
      <c r="L625" s="98" t="s">
        <v>395</v>
      </c>
    </row>
    <row r="626" spans="3:12" ht="15.75" thickBot="1" x14ac:dyDescent="0.3">
      <c r="C626" s="137" t="s">
        <v>486</v>
      </c>
      <c r="D626" s="199"/>
      <c r="E626" s="152">
        <v>12</v>
      </c>
      <c r="F626" s="303">
        <f>HLOOKUP($C626,$BZ$2:$CM$3,2,0)</f>
        <v>31763.19</v>
      </c>
      <c r="G626" s="113">
        <f>D626*E626*F626</f>
        <v>0</v>
      </c>
      <c r="H626" s="166"/>
      <c r="I626" s="114" t="s">
        <v>497</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517</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520</v>
      </c>
      <c r="J628" s="101" t="str">
        <f>VLOOKUP(I628,Presupuesto!$B$11:$C$565,2,0)</f>
        <v>DECIMOCUARTO MES</v>
      </c>
      <c r="K628" s="98" t="str">
        <f t="shared" si="20"/>
        <v>Posgrado</v>
      </c>
      <c r="L628" s="98" t="s">
        <v>395</v>
      </c>
    </row>
    <row r="629" spans="3:12" ht="15.75" thickBot="1" x14ac:dyDescent="0.3">
      <c r="C629" s="137" t="s">
        <v>487</v>
      </c>
      <c r="D629" s="199"/>
      <c r="E629" s="152">
        <v>12</v>
      </c>
      <c r="F629" s="303">
        <f>HLOOKUP($C629,$BZ$2:$CM$3,2,0)</f>
        <v>29777.99</v>
      </c>
      <c r="G629" s="113">
        <f>D629*E629*F629</f>
        <v>0</v>
      </c>
      <c r="H629" s="166"/>
      <c r="I629" s="114" t="s">
        <v>497</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517</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520</v>
      </c>
      <c r="J631" s="101" t="str">
        <f>VLOOKUP(I631,Presupuesto!$B$11:$C$565,2,0)</f>
        <v>DECIMOCUARTO MES</v>
      </c>
      <c r="K631" s="98" t="str">
        <f t="shared" si="20"/>
        <v>Posgrado</v>
      </c>
      <c r="L631" s="98" t="s">
        <v>395</v>
      </c>
    </row>
    <row r="632" spans="3:12" ht="15.75" thickBot="1" x14ac:dyDescent="0.3">
      <c r="C632" s="137" t="s">
        <v>488</v>
      </c>
      <c r="D632" s="199"/>
      <c r="E632" s="152">
        <v>12</v>
      </c>
      <c r="F632" s="303">
        <f>HLOOKUP($C632,$BZ$2:$CM$3,2,0)</f>
        <v>27792.79</v>
      </c>
      <c r="G632" s="113">
        <f>D632*E632*F632</f>
        <v>0</v>
      </c>
      <c r="H632" s="166"/>
      <c r="I632" s="114" t="s">
        <v>497</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517</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520</v>
      </c>
      <c r="J634" s="101" t="str">
        <f>VLOOKUP(I634,Presupuesto!$B$11:$C$565,2,0)</f>
        <v>DECIMOCUARTO MES</v>
      </c>
      <c r="K634" s="98" t="str">
        <f t="shared" si="20"/>
        <v>Posgrado</v>
      </c>
      <c r="L634" s="98" t="s">
        <v>395</v>
      </c>
    </row>
    <row r="635" spans="3:12" ht="15.75" thickBot="1" x14ac:dyDescent="0.3">
      <c r="C635" s="137" t="s">
        <v>489</v>
      </c>
      <c r="D635" s="199"/>
      <c r="E635" s="152">
        <v>12</v>
      </c>
      <c r="F635" s="303">
        <f>HLOOKUP($C635,$BZ$2:$CM$3,2,0)</f>
        <v>18859.39</v>
      </c>
      <c r="G635" s="113">
        <f>D635*E635*F635</f>
        <v>0</v>
      </c>
      <c r="H635" s="166"/>
      <c r="I635" s="114" t="s">
        <v>497</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517</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520</v>
      </c>
      <c r="J637" s="101" t="str">
        <f>VLOOKUP(I637,Presupuesto!$B$11:$C$565,2,0)</f>
        <v>DECIMOCUARTO MES</v>
      </c>
      <c r="K637" s="98" t="str">
        <f t="shared" si="20"/>
        <v>Posgrado</v>
      </c>
      <c r="L637" s="98" t="s">
        <v>395</v>
      </c>
    </row>
    <row r="638" spans="3:12" ht="15.75" thickBot="1" x14ac:dyDescent="0.3">
      <c r="C638" s="137" t="s">
        <v>490</v>
      </c>
      <c r="D638" s="199"/>
      <c r="E638" s="152">
        <v>12</v>
      </c>
      <c r="F638" s="303">
        <f>HLOOKUP($C638,$BZ$2:$CM$3,2,0)</f>
        <v>17866.8</v>
      </c>
      <c r="G638" s="113">
        <f>D638*E638*F638</f>
        <v>0</v>
      </c>
      <c r="H638" s="166"/>
      <c r="I638" s="114" t="s">
        <v>497</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517</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520</v>
      </c>
      <c r="J640" s="101" t="str">
        <f>VLOOKUP(I640,Presupuesto!$B$11:$C$565,2,0)</f>
        <v>DECIMOCUARTO MES</v>
      </c>
      <c r="K640" s="98" t="str">
        <f t="shared" si="20"/>
        <v>Posgrado</v>
      </c>
      <c r="L640" s="98" t="s">
        <v>395</v>
      </c>
    </row>
    <row r="641" spans="3:12" ht="15.75" thickBot="1" x14ac:dyDescent="0.3">
      <c r="C641" s="137" t="s">
        <v>491</v>
      </c>
      <c r="D641" s="199"/>
      <c r="E641" s="152">
        <v>12</v>
      </c>
      <c r="F641" s="303">
        <f>HLOOKUP($C641,$BZ$2:$CM$3,2,0)</f>
        <v>13896.4</v>
      </c>
      <c r="G641" s="113">
        <f>D641*E641*F641</f>
        <v>0</v>
      </c>
      <c r="H641" s="166"/>
      <c r="I641" s="114" t="s">
        <v>497</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517</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520</v>
      </c>
      <c r="J643" s="101" t="str">
        <f>VLOOKUP(I643,Presupuesto!$B$11:$C$565,2,0)</f>
        <v>DECIMOCUARTO MES</v>
      </c>
      <c r="K643" s="98" t="str">
        <f t="shared" si="20"/>
        <v>Posgrado</v>
      </c>
      <c r="L643" s="98" t="s">
        <v>395</v>
      </c>
    </row>
    <row r="644" spans="3:12" ht="15.75" thickBot="1" x14ac:dyDescent="0.3">
      <c r="C644" s="137" t="s">
        <v>492</v>
      </c>
      <c r="D644" s="199"/>
      <c r="E644" s="152">
        <v>12</v>
      </c>
      <c r="F644" s="303">
        <f>HLOOKUP($C644,$BZ$2:$CM$3,2,0)</f>
        <v>15004.09</v>
      </c>
      <c r="G644" s="113">
        <f>D644*E644*F644</f>
        <v>0</v>
      </c>
      <c r="H644" s="166"/>
      <c r="I644" s="114" t="s">
        <v>497</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517</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520</v>
      </c>
      <c r="J646" s="101" t="str">
        <f>VLOOKUP(I646,Presupuesto!$B$11:$C$565,2,0)</f>
        <v>DECIMOCUARTO MES</v>
      </c>
      <c r="K646" s="98" t="str">
        <f t="shared" si="20"/>
        <v>Posgrado</v>
      </c>
      <c r="L646" s="98" t="s">
        <v>395</v>
      </c>
    </row>
    <row r="647" spans="3:12" ht="15.75" thickBot="1" x14ac:dyDescent="0.3">
      <c r="C647" s="137" t="s">
        <v>493</v>
      </c>
      <c r="D647" s="199"/>
      <c r="E647" s="152">
        <v>12</v>
      </c>
      <c r="F647" s="303">
        <f>HLOOKUP($C647,$BZ$2:$CM$3,2,0)</f>
        <v>13238.9</v>
      </c>
      <c r="G647" s="113">
        <f>D647*E647*F647</f>
        <v>0</v>
      </c>
      <c r="H647" s="166"/>
      <c r="I647" s="114" t="s">
        <v>497</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517</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520</v>
      </c>
      <c r="J649" s="101" t="str">
        <f>VLOOKUP(I649,Presupuesto!$B$11:$C$565,2,0)</f>
        <v>DECIMOCUARTO MES</v>
      </c>
      <c r="K649" s="98" t="str">
        <f t="shared" si="20"/>
        <v>Posgrado</v>
      </c>
      <c r="L649" s="98" t="s">
        <v>395</v>
      </c>
    </row>
    <row r="650" spans="3:12" ht="15.75" thickBot="1" x14ac:dyDescent="0.3">
      <c r="C650" s="137" t="s">
        <v>494</v>
      </c>
      <c r="D650" s="199"/>
      <c r="E650" s="152">
        <v>12</v>
      </c>
      <c r="F650" s="303">
        <f>HLOOKUP($C650,$BZ$2:$CM$3,2,0)</f>
        <v>12356.31</v>
      </c>
      <c r="G650" s="113">
        <f>D650*E650*F650</f>
        <v>0</v>
      </c>
      <c r="H650" s="166"/>
      <c r="I650" s="114" t="s">
        <v>497</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517</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520</v>
      </c>
      <c r="J652" s="101" t="str">
        <f>VLOOKUP(I652,Presupuesto!$B$11:$C$565,2,0)</f>
        <v>DECIMOCUARTO MES</v>
      </c>
      <c r="K652" s="98" t="str">
        <f t="shared" si="21"/>
        <v>Posgrado</v>
      </c>
      <c r="L652" s="98" t="s">
        <v>395</v>
      </c>
    </row>
    <row r="653" spans="3:12" ht="15.75" thickBot="1" x14ac:dyDescent="0.3">
      <c r="C653" s="137" t="s">
        <v>495</v>
      </c>
      <c r="D653" s="199"/>
      <c r="E653" s="152">
        <v>12</v>
      </c>
      <c r="F653" s="303">
        <f>HLOOKUP($C653,$BZ$2:$CM$3,2,0)</f>
        <v>463.22</v>
      </c>
      <c r="G653" s="113">
        <f>D653*E653*F653</f>
        <v>0</v>
      </c>
      <c r="H653" s="166"/>
      <c r="I653" s="114" t="s">
        <v>497</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517</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520</v>
      </c>
      <c r="J655" s="101" t="str">
        <f>VLOOKUP(I655,Presupuesto!$B$11:$C$565,2,0)</f>
        <v>DECIMOCUARTO MES</v>
      </c>
      <c r="K655" s="98" t="str">
        <f t="shared" si="21"/>
        <v>Posgrado</v>
      </c>
      <c r="L655" s="98" t="s">
        <v>395</v>
      </c>
    </row>
    <row r="656" spans="3:12" ht="15.75" thickBot="1" x14ac:dyDescent="0.3">
      <c r="C656" s="137" t="s">
        <v>496</v>
      </c>
      <c r="D656" s="199"/>
      <c r="E656" s="152">
        <v>12</v>
      </c>
      <c r="F656" s="303">
        <f>HLOOKUP($C656,$BZ$2:$CM$3,2,0)</f>
        <v>2007.3</v>
      </c>
      <c r="G656" s="113">
        <f>D656*E656*F656</f>
        <v>0</v>
      </c>
      <c r="H656" s="166"/>
      <c r="I656" s="114" t="s">
        <v>497</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517</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520</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565</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565</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565</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706</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706</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706</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497</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517</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520</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68"/>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483</v>
      </c>
      <c r="D677" s="199"/>
      <c r="E677" s="152">
        <v>12</v>
      </c>
      <c r="F677" s="303">
        <f>HLOOKUP($C677,$BZ$2:$CM$3,2,0)</f>
        <v>43674.39</v>
      </c>
      <c r="G677" s="113">
        <f>D677*E677*F677</f>
        <v>0</v>
      </c>
      <c r="H677" s="166"/>
      <c r="I677" s="114" t="s">
        <v>497</v>
      </c>
      <c r="J677" s="114" t="str">
        <f>VLOOKUP(I677,Presupuesto!$B$11:$C$565,2,0)</f>
        <v>SUELDOS Y SALARIOS PERMANENTES</v>
      </c>
      <c r="K677" s="219" t="s">
        <v>1459</v>
      </c>
      <c r="L677" s="98" t="s">
        <v>394</v>
      </c>
    </row>
    <row r="678" spans="3:12" x14ac:dyDescent="0.25">
      <c r="C678" s="171" t="s">
        <v>58</v>
      </c>
      <c r="D678" s="163"/>
      <c r="E678" s="154">
        <v>0</v>
      </c>
      <c r="F678" s="100">
        <f>IF(E677=0,"",(G677/E677)/12*E677)</f>
        <v>0</v>
      </c>
      <c r="G678" s="97">
        <f>F678</f>
        <v>0</v>
      </c>
      <c r="H678" s="164"/>
      <c r="I678" s="116" t="s">
        <v>517</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520</v>
      </c>
      <c r="J679" s="101" t="str">
        <f>VLOOKUP(I679,Presupuesto!$B$11:$C$565,2,0)</f>
        <v>DECIMOCUARTO MES</v>
      </c>
      <c r="K679" s="98" t="str">
        <f t="shared" si="22"/>
        <v>Posgrado</v>
      </c>
      <c r="L679" s="98" t="s">
        <v>395</v>
      </c>
    </row>
    <row r="680" spans="3:12" ht="15.75" thickBot="1" x14ac:dyDescent="0.3">
      <c r="C680" s="137" t="s">
        <v>484</v>
      </c>
      <c r="D680" s="199"/>
      <c r="E680" s="152">
        <v>12</v>
      </c>
      <c r="F680" s="303">
        <f>HLOOKUP($C680,$BZ$2:$CM$3,2,0)</f>
        <v>39703.99</v>
      </c>
      <c r="G680" s="113">
        <f>D680*E680*F680</f>
        <v>0</v>
      </c>
      <c r="H680" s="166"/>
      <c r="I680" s="114" t="s">
        <v>497</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517</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520</v>
      </c>
      <c r="J682" s="101" t="str">
        <f>VLOOKUP(I682,Presupuesto!$B$11:$C$565,2,0)</f>
        <v>DECIMOCUARTO MES</v>
      </c>
      <c r="K682" s="98" t="str">
        <f t="shared" si="22"/>
        <v>Posgrado</v>
      </c>
      <c r="L682" s="98" t="s">
        <v>395</v>
      </c>
    </row>
    <row r="683" spans="3:12" ht="15.75" thickBot="1" x14ac:dyDescent="0.3">
      <c r="C683" s="137" t="s">
        <v>485</v>
      </c>
      <c r="D683" s="199"/>
      <c r="E683" s="152">
        <v>12</v>
      </c>
      <c r="F683" s="303">
        <f>HLOOKUP($C683,$BZ$2:$CM$3,2,0)</f>
        <v>35733.589999999997</v>
      </c>
      <c r="G683" s="113">
        <f>D683*E683*F683</f>
        <v>0</v>
      </c>
      <c r="H683" s="166"/>
      <c r="I683" s="114" t="s">
        <v>497</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517</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520</v>
      </c>
      <c r="J685" s="101" t="str">
        <f>VLOOKUP(I685,Presupuesto!$B$11:$C$565,2,0)</f>
        <v>DECIMOCUARTO MES</v>
      </c>
      <c r="K685" s="98" t="str">
        <f t="shared" si="22"/>
        <v>Posgrado</v>
      </c>
      <c r="L685" s="98" t="s">
        <v>395</v>
      </c>
    </row>
    <row r="686" spans="3:12" ht="15.75" thickBot="1" x14ac:dyDescent="0.3">
      <c r="C686" s="137" t="s">
        <v>486</v>
      </c>
      <c r="D686" s="199"/>
      <c r="E686" s="152">
        <v>12</v>
      </c>
      <c r="F686" s="303">
        <f>HLOOKUP($C686,$BZ$2:$CM$3,2,0)</f>
        <v>31763.19</v>
      </c>
      <c r="G686" s="113">
        <f>D686*E686*F686</f>
        <v>0</v>
      </c>
      <c r="H686" s="166"/>
      <c r="I686" s="114" t="s">
        <v>497</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517</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520</v>
      </c>
      <c r="J688" s="101" t="str">
        <f>VLOOKUP(I688,Presupuesto!$B$11:$C$565,2,0)</f>
        <v>DECIMOCUARTO MES</v>
      </c>
      <c r="K688" s="98" t="str">
        <f t="shared" si="22"/>
        <v>Posgrado</v>
      </c>
      <c r="L688" s="98" t="s">
        <v>395</v>
      </c>
    </row>
    <row r="689" spans="3:12" ht="15.75" thickBot="1" x14ac:dyDescent="0.3">
      <c r="C689" s="137" t="s">
        <v>487</v>
      </c>
      <c r="D689" s="199"/>
      <c r="E689" s="152">
        <v>12</v>
      </c>
      <c r="F689" s="303">
        <f>HLOOKUP($C689,$BZ$2:$CM$3,2,0)</f>
        <v>29777.99</v>
      </c>
      <c r="G689" s="113">
        <f>D689*E689*F689</f>
        <v>0</v>
      </c>
      <c r="H689" s="166"/>
      <c r="I689" s="114" t="s">
        <v>497</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517</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520</v>
      </c>
      <c r="J691" s="101" t="str">
        <f>VLOOKUP(I691,Presupuesto!$B$11:$C$565,2,0)</f>
        <v>DECIMOCUARTO MES</v>
      </c>
      <c r="K691" s="98" t="str">
        <f t="shared" si="22"/>
        <v>Posgrado</v>
      </c>
      <c r="L691" s="98" t="s">
        <v>395</v>
      </c>
    </row>
    <row r="692" spans="3:12" ht="15.75" thickBot="1" x14ac:dyDescent="0.3">
      <c r="C692" s="137" t="s">
        <v>488</v>
      </c>
      <c r="D692" s="199"/>
      <c r="E692" s="152">
        <v>12</v>
      </c>
      <c r="F692" s="303">
        <f>HLOOKUP($C692,$BZ$2:$CM$3,2,0)</f>
        <v>27792.79</v>
      </c>
      <c r="G692" s="113">
        <f>D692*E692*F692</f>
        <v>0</v>
      </c>
      <c r="H692" s="166"/>
      <c r="I692" s="114" t="s">
        <v>497</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517</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520</v>
      </c>
      <c r="J694" s="101" t="str">
        <f>VLOOKUP(I694,Presupuesto!$B$11:$C$565,2,0)</f>
        <v>DECIMOCUARTO MES</v>
      </c>
      <c r="K694" s="98" t="str">
        <f t="shared" si="22"/>
        <v>Posgrado</v>
      </c>
      <c r="L694" s="98" t="s">
        <v>395</v>
      </c>
    </row>
    <row r="695" spans="3:12" ht="15.75" thickBot="1" x14ac:dyDescent="0.3">
      <c r="C695" s="137" t="s">
        <v>489</v>
      </c>
      <c r="D695" s="199"/>
      <c r="E695" s="152">
        <v>12</v>
      </c>
      <c r="F695" s="303">
        <f>HLOOKUP($C695,$BZ$2:$CM$3,2,0)</f>
        <v>18859.39</v>
      </c>
      <c r="G695" s="113">
        <f>D695*E695*F695</f>
        <v>0</v>
      </c>
      <c r="H695" s="166"/>
      <c r="I695" s="114" t="s">
        <v>497</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517</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520</v>
      </c>
      <c r="J697" s="101" t="str">
        <f>VLOOKUP(I697,Presupuesto!$B$11:$C$565,2,0)</f>
        <v>DECIMOCUARTO MES</v>
      </c>
      <c r="K697" s="98" t="str">
        <f t="shared" si="22"/>
        <v>Posgrado</v>
      </c>
      <c r="L697" s="98" t="s">
        <v>395</v>
      </c>
    </row>
    <row r="698" spans="3:12" ht="15.75" thickBot="1" x14ac:dyDescent="0.3">
      <c r="C698" s="137" t="s">
        <v>490</v>
      </c>
      <c r="D698" s="199"/>
      <c r="E698" s="152">
        <v>12</v>
      </c>
      <c r="F698" s="303">
        <f>HLOOKUP($C698,$BZ$2:$CM$3,2,0)</f>
        <v>17866.8</v>
      </c>
      <c r="G698" s="113">
        <f>D698*E698*F698</f>
        <v>0</v>
      </c>
      <c r="H698" s="166"/>
      <c r="I698" s="114" t="s">
        <v>497</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517</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520</v>
      </c>
      <c r="J700" s="101" t="str">
        <f>VLOOKUP(I700,Presupuesto!$B$11:$C$565,2,0)</f>
        <v>DECIMOCUARTO MES</v>
      </c>
      <c r="K700" s="98" t="str">
        <f t="shared" si="22"/>
        <v>Posgrado</v>
      </c>
      <c r="L700" s="98" t="s">
        <v>395</v>
      </c>
    </row>
    <row r="701" spans="3:12" ht="15.75" thickBot="1" x14ac:dyDescent="0.3">
      <c r="C701" s="137" t="s">
        <v>491</v>
      </c>
      <c r="D701" s="199"/>
      <c r="E701" s="152">
        <v>12</v>
      </c>
      <c r="F701" s="303">
        <f>HLOOKUP($C701,$BZ$2:$CM$3,2,0)</f>
        <v>13896.4</v>
      </c>
      <c r="G701" s="113">
        <f>D701*E701*F701</f>
        <v>0</v>
      </c>
      <c r="H701" s="166"/>
      <c r="I701" s="114" t="s">
        <v>497</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517</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520</v>
      </c>
      <c r="J703" s="101" t="str">
        <f>VLOOKUP(I703,Presupuesto!$B$11:$C$565,2,0)</f>
        <v>DECIMOCUARTO MES</v>
      </c>
      <c r="K703" s="98" t="str">
        <f t="shared" si="22"/>
        <v>Posgrado</v>
      </c>
      <c r="L703" s="98" t="s">
        <v>395</v>
      </c>
    </row>
    <row r="704" spans="3:12" ht="15.75" thickBot="1" x14ac:dyDescent="0.3">
      <c r="C704" s="137" t="s">
        <v>492</v>
      </c>
      <c r="D704" s="199"/>
      <c r="E704" s="152">
        <v>12</v>
      </c>
      <c r="F704" s="303">
        <f>HLOOKUP($C704,$BZ$2:$CM$3,2,0)</f>
        <v>15004.09</v>
      </c>
      <c r="G704" s="113">
        <f>D704*E704*F704</f>
        <v>0</v>
      </c>
      <c r="H704" s="166"/>
      <c r="I704" s="114" t="s">
        <v>497</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517</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520</v>
      </c>
      <c r="J706" s="101" t="str">
        <f>VLOOKUP(I706,Presupuesto!$B$11:$C$565,2,0)</f>
        <v>DECIMOCUARTO MES</v>
      </c>
      <c r="K706" s="98" t="str">
        <f t="shared" si="22"/>
        <v>Posgrado</v>
      </c>
      <c r="L706" s="98" t="s">
        <v>395</v>
      </c>
    </row>
    <row r="707" spans="3:12" ht="15.75" thickBot="1" x14ac:dyDescent="0.3">
      <c r="C707" s="137" t="s">
        <v>493</v>
      </c>
      <c r="D707" s="199"/>
      <c r="E707" s="152">
        <v>12</v>
      </c>
      <c r="F707" s="303">
        <f>HLOOKUP($C707,$BZ$2:$CM$3,2,0)</f>
        <v>13238.9</v>
      </c>
      <c r="G707" s="113">
        <f>D707*E707*F707</f>
        <v>0</v>
      </c>
      <c r="H707" s="166"/>
      <c r="I707" s="114" t="s">
        <v>497</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517</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520</v>
      </c>
      <c r="J709" s="101" t="str">
        <f>VLOOKUP(I709,Presupuesto!$B$11:$C$565,2,0)</f>
        <v>DECIMOCUARTO MES</v>
      </c>
      <c r="K709" s="98" t="str">
        <f t="shared" si="22"/>
        <v>Posgrado</v>
      </c>
      <c r="L709" s="98" t="s">
        <v>395</v>
      </c>
    </row>
    <row r="710" spans="3:12" ht="15.75" thickBot="1" x14ac:dyDescent="0.3">
      <c r="C710" s="137" t="s">
        <v>494</v>
      </c>
      <c r="D710" s="199"/>
      <c r="E710" s="152">
        <v>12</v>
      </c>
      <c r="F710" s="303">
        <f>HLOOKUP($C710,$BZ$2:$CM$3,2,0)</f>
        <v>12356.31</v>
      </c>
      <c r="G710" s="113">
        <f>D710*E710*F710</f>
        <v>0</v>
      </c>
      <c r="H710" s="166"/>
      <c r="I710" s="114" t="s">
        <v>497</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517</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520</v>
      </c>
      <c r="J712" s="101" t="str">
        <f>VLOOKUP(I712,Presupuesto!$B$11:$C$565,2,0)</f>
        <v>DECIMOCUARTO MES</v>
      </c>
      <c r="K712" s="98" t="str">
        <f t="shared" si="23"/>
        <v>Posgrado</v>
      </c>
      <c r="L712" s="98" t="s">
        <v>395</v>
      </c>
    </row>
    <row r="713" spans="3:12" ht="15.75" thickBot="1" x14ac:dyDescent="0.3">
      <c r="C713" s="137" t="s">
        <v>495</v>
      </c>
      <c r="D713" s="199"/>
      <c r="E713" s="152">
        <v>12</v>
      </c>
      <c r="F713" s="303">
        <f>HLOOKUP($C713,$BZ$2:$CM$3,2,0)</f>
        <v>463.22</v>
      </c>
      <c r="G713" s="113">
        <f>D713*E713*F713</f>
        <v>0</v>
      </c>
      <c r="H713" s="166"/>
      <c r="I713" s="114" t="s">
        <v>497</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517</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520</v>
      </c>
      <c r="J715" s="101" t="str">
        <f>VLOOKUP(I715,Presupuesto!$B$11:$C$565,2,0)</f>
        <v>DECIMOCUARTO MES</v>
      </c>
      <c r="K715" s="98" t="str">
        <f t="shared" si="23"/>
        <v>Posgrado</v>
      </c>
      <c r="L715" s="98" t="s">
        <v>395</v>
      </c>
    </row>
    <row r="716" spans="3:12" ht="15.75" thickBot="1" x14ac:dyDescent="0.3">
      <c r="C716" s="137" t="s">
        <v>496</v>
      </c>
      <c r="D716" s="199"/>
      <c r="E716" s="152">
        <v>12</v>
      </c>
      <c r="F716" s="303">
        <f>HLOOKUP($C716,$BZ$2:$CM$3,2,0)</f>
        <v>2007.3</v>
      </c>
      <c r="G716" s="113">
        <f>D716*E716*F716</f>
        <v>0</v>
      </c>
      <c r="H716" s="166"/>
      <c r="I716" s="114" t="s">
        <v>497</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517</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520</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565</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565</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565</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706</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706</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706</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497</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517</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520</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68"/>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483</v>
      </c>
      <c r="D737" s="199"/>
      <c r="E737" s="152">
        <v>12</v>
      </c>
      <c r="F737" s="303">
        <f>HLOOKUP($C737,$BZ$2:$CM$3,2,0)</f>
        <v>43674.39</v>
      </c>
      <c r="G737" s="113">
        <f>D737*E737*F737</f>
        <v>0</v>
      </c>
      <c r="H737" s="166"/>
      <c r="I737" s="114" t="s">
        <v>497</v>
      </c>
      <c r="J737" s="114" t="str">
        <f>VLOOKUP(I737,Presupuesto!$B$11:$C$565,2,0)</f>
        <v>SUELDOS Y SALARIOS PERMANENTES</v>
      </c>
      <c r="K737" s="219" t="s">
        <v>1459</v>
      </c>
      <c r="L737" s="98" t="s">
        <v>394</v>
      </c>
    </row>
    <row r="738" spans="3:12" x14ac:dyDescent="0.25">
      <c r="C738" s="171" t="s">
        <v>58</v>
      </c>
      <c r="D738" s="163"/>
      <c r="E738" s="154">
        <v>0</v>
      </c>
      <c r="F738" s="100">
        <f>IF(E737=0,"",(G737/E737)/12*E737)</f>
        <v>0</v>
      </c>
      <c r="G738" s="97">
        <f>F738</f>
        <v>0</v>
      </c>
      <c r="H738" s="164"/>
      <c r="I738" s="116" t="s">
        <v>517</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520</v>
      </c>
      <c r="J739" s="101" t="str">
        <f>VLOOKUP(I739,Presupuesto!$B$11:$C$565,2,0)</f>
        <v>DECIMOCUARTO MES</v>
      </c>
      <c r="K739" s="98" t="str">
        <f t="shared" si="24"/>
        <v>Posgrado</v>
      </c>
      <c r="L739" s="98" t="s">
        <v>395</v>
      </c>
    </row>
    <row r="740" spans="3:12" ht="15.75" thickBot="1" x14ac:dyDescent="0.3">
      <c r="C740" s="137" t="s">
        <v>484</v>
      </c>
      <c r="D740" s="199"/>
      <c r="E740" s="152">
        <v>12</v>
      </c>
      <c r="F740" s="303">
        <f>HLOOKUP($C740,$BZ$2:$CM$3,2,0)</f>
        <v>39703.99</v>
      </c>
      <c r="G740" s="113">
        <f>D740*E740*F740</f>
        <v>0</v>
      </c>
      <c r="H740" s="166"/>
      <c r="I740" s="114" t="s">
        <v>497</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517</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520</v>
      </c>
      <c r="J742" s="101" t="str">
        <f>VLOOKUP(I742,Presupuesto!$B$11:$C$565,2,0)</f>
        <v>DECIMOCUARTO MES</v>
      </c>
      <c r="K742" s="98" t="str">
        <f t="shared" si="24"/>
        <v>Posgrado</v>
      </c>
      <c r="L742" s="98" t="s">
        <v>395</v>
      </c>
    </row>
    <row r="743" spans="3:12" ht="15.75" thickBot="1" x14ac:dyDescent="0.3">
      <c r="C743" s="137" t="s">
        <v>485</v>
      </c>
      <c r="D743" s="199"/>
      <c r="E743" s="152">
        <v>12</v>
      </c>
      <c r="F743" s="303">
        <f>HLOOKUP($C743,$BZ$2:$CM$3,2,0)</f>
        <v>35733.589999999997</v>
      </c>
      <c r="G743" s="113">
        <f>D743*E743*F743</f>
        <v>0</v>
      </c>
      <c r="H743" s="166"/>
      <c r="I743" s="114" t="s">
        <v>497</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517</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520</v>
      </c>
      <c r="J745" s="101" t="str">
        <f>VLOOKUP(I745,Presupuesto!$B$11:$C$565,2,0)</f>
        <v>DECIMOCUARTO MES</v>
      </c>
      <c r="K745" s="98" t="str">
        <f t="shared" si="24"/>
        <v>Posgrado</v>
      </c>
      <c r="L745" s="98" t="s">
        <v>395</v>
      </c>
    </row>
    <row r="746" spans="3:12" ht="15.75" thickBot="1" x14ac:dyDescent="0.3">
      <c r="C746" s="137" t="s">
        <v>486</v>
      </c>
      <c r="D746" s="199"/>
      <c r="E746" s="152">
        <v>12</v>
      </c>
      <c r="F746" s="303">
        <f>HLOOKUP($C746,$BZ$2:$CM$3,2,0)</f>
        <v>31763.19</v>
      </c>
      <c r="G746" s="113">
        <f>D746*E746*F746</f>
        <v>0</v>
      </c>
      <c r="H746" s="166"/>
      <c r="I746" s="114" t="s">
        <v>497</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517</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520</v>
      </c>
      <c r="J748" s="101" t="str">
        <f>VLOOKUP(I748,Presupuesto!$B$11:$C$565,2,0)</f>
        <v>DECIMOCUARTO MES</v>
      </c>
      <c r="K748" s="98" t="str">
        <f t="shared" si="24"/>
        <v>Posgrado</v>
      </c>
      <c r="L748" s="98" t="s">
        <v>395</v>
      </c>
    </row>
    <row r="749" spans="3:12" ht="15.75" thickBot="1" x14ac:dyDescent="0.3">
      <c r="C749" s="137" t="s">
        <v>487</v>
      </c>
      <c r="D749" s="199"/>
      <c r="E749" s="152">
        <v>12</v>
      </c>
      <c r="F749" s="303">
        <f>HLOOKUP($C749,$BZ$2:$CM$3,2,0)</f>
        <v>29777.99</v>
      </c>
      <c r="G749" s="113">
        <f>D749*E749*F749</f>
        <v>0</v>
      </c>
      <c r="H749" s="166"/>
      <c r="I749" s="114" t="s">
        <v>497</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517</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520</v>
      </c>
      <c r="J751" s="101" t="str">
        <f>VLOOKUP(I751,Presupuesto!$B$11:$C$565,2,0)</f>
        <v>DECIMOCUARTO MES</v>
      </c>
      <c r="K751" s="98" t="str">
        <f t="shared" si="24"/>
        <v>Posgrado</v>
      </c>
      <c r="L751" s="98" t="s">
        <v>395</v>
      </c>
    </row>
    <row r="752" spans="3:12" ht="15.75" thickBot="1" x14ac:dyDescent="0.3">
      <c r="C752" s="137" t="s">
        <v>488</v>
      </c>
      <c r="D752" s="199"/>
      <c r="E752" s="152">
        <v>12</v>
      </c>
      <c r="F752" s="303">
        <f>HLOOKUP($C752,$BZ$2:$CM$3,2,0)</f>
        <v>27792.79</v>
      </c>
      <c r="G752" s="113">
        <f>D752*E752*F752</f>
        <v>0</v>
      </c>
      <c r="H752" s="166"/>
      <c r="I752" s="114" t="s">
        <v>497</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517</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520</v>
      </c>
      <c r="J754" s="101" t="str">
        <f>VLOOKUP(I754,Presupuesto!$B$11:$C$565,2,0)</f>
        <v>DECIMOCUARTO MES</v>
      </c>
      <c r="K754" s="98" t="str">
        <f t="shared" si="24"/>
        <v>Posgrado</v>
      </c>
      <c r="L754" s="98" t="s">
        <v>395</v>
      </c>
    </row>
    <row r="755" spans="3:12" ht="15.75" thickBot="1" x14ac:dyDescent="0.3">
      <c r="C755" s="137" t="s">
        <v>489</v>
      </c>
      <c r="D755" s="199"/>
      <c r="E755" s="152">
        <v>12</v>
      </c>
      <c r="F755" s="303">
        <f>HLOOKUP($C755,$BZ$2:$CM$3,2,0)</f>
        <v>18859.39</v>
      </c>
      <c r="G755" s="113">
        <f>D755*E755*F755</f>
        <v>0</v>
      </c>
      <c r="H755" s="166"/>
      <c r="I755" s="114" t="s">
        <v>497</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517</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520</v>
      </c>
      <c r="J757" s="101" t="str">
        <f>VLOOKUP(I757,Presupuesto!$B$11:$C$565,2,0)</f>
        <v>DECIMOCUARTO MES</v>
      </c>
      <c r="K757" s="98" t="str">
        <f t="shared" si="24"/>
        <v>Posgrado</v>
      </c>
      <c r="L757" s="98" t="s">
        <v>395</v>
      </c>
    </row>
    <row r="758" spans="3:12" ht="15.75" thickBot="1" x14ac:dyDescent="0.3">
      <c r="C758" s="137" t="s">
        <v>490</v>
      </c>
      <c r="D758" s="199"/>
      <c r="E758" s="152">
        <v>12</v>
      </c>
      <c r="F758" s="303">
        <f>HLOOKUP($C758,$BZ$2:$CM$3,2,0)</f>
        <v>17866.8</v>
      </c>
      <c r="G758" s="113">
        <f>D758*E758*F758</f>
        <v>0</v>
      </c>
      <c r="H758" s="166"/>
      <c r="I758" s="114" t="s">
        <v>497</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517</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520</v>
      </c>
      <c r="J760" s="101" t="str">
        <f>VLOOKUP(I760,Presupuesto!$B$11:$C$565,2,0)</f>
        <v>DECIMOCUARTO MES</v>
      </c>
      <c r="K760" s="98" t="str">
        <f t="shared" si="24"/>
        <v>Posgrado</v>
      </c>
      <c r="L760" s="98" t="s">
        <v>395</v>
      </c>
    </row>
    <row r="761" spans="3:12" ht="15.75" thickBot="1" x14ac:dyDescent="0.3">
      <c r="C761" s="137" t="s">
        <v>491</v>
      </c>
      <c r="D761" s="199"/>
      <c r="E761" s="152">
        <v>12</v>
      </c>
      <c r="F761" s="303">
        <f>HLOOKUP($C761,$BZ$2:$CM$3,2,0)</f>
        <v>13896.4</v>
      </c>
      <c r="G761" s="113">
        <f>D761*E761*F761</f>
        <v>0</v>
      </c>
      <c r="H761" s="166"/>
      <c r="I761" s="114" t="s">
        <v>497</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517</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520</v>
      </c>
      <c r="J763" s="101" t="str">
        <f>VLOOKUP(I763,Presupuesto!$B$11:$C$565,2,0)</f>
        <v>DECIMOCUARTO MES</v>
      </c>
      <c r="K763" s="98" t="str">
        <f t="shared" si="24"/>
        <v>Posgrado</v>
      </c>
      <c r="L763" s="98" t="s">
        <v>395</v>
      </c>
    </row>
    <row r="764" spans="3:12" ht="15.75" thickBot="1" x14ac:dyDescent="0.3">
      <c r="C764" s="137" t="s">
        <v>492</v>
      </c>
      <c r="D764" s="199"/>
      <c r="E764" s="152">
        <v>12</v>
      </c>
      <c r="F764" s="303">
        <f>HLOOKUP($C764,$BZ$2:$CM$3,2,0)</f>
        <v>15004.09</v>
      </c>
      <c r="G764" s="113">
        <f>D764*E764*F764</f>
        <v>0</v>
      </c>
      <c r="H764" s="166"/>
      <c r="I764" s="114" t="s">
        <v>497</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517</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520</v>
      </c>
      <c r="J766" s="101" t="str">
        <f>VLOOKUP(I766,Presupuesto!$B$11:$C$565,2,0)</f>
        <v>DECIMOCUARTO MES</v>
      </c>
      <c r="K766" s="98" t="str">
        <f t="shared" si="24"/>
        <v>Posgrado</v>
      </c>
      <c r="L766" s="98" t="s">
        <v>395</v>
      </c>
    </row>
    <row r="767" spans="3:12" ht="15.75" thickBot="1" x14ac:dyDescent="0.3">
      <c r="C767" s="137" t="s">
        <v>493</v>
      </c>
      <c r="D767" s="199"/>
      <c r="E767" s="152">
        <v>12</v>
      </c>
      <c r="F767" s="303">
        <f>HLOOKUP($C767,$BZ$2:$CM$3,2,0)</f>
        <v>13238.9</v>
      </c>
      <c r="G767" s="113">
        <f>D767*E767*F767</f>
        <v>0</v>
      </c>
      <c r="H767" s="166"/>
      <c r="I767" s="114" t="s">
        <v>497</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517</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520</v>
      </c>
      <c r="J769" s="101" t="str">
        <f>VLOOKUP(I769,Presupuesto!$B$11:$C$565,2,0)</f>
        <v>DECIMOCUARTO MES</v>
      </c>
      <c r="K769" s="98" t="str">
        <f t="shared" si="24"/>
        <v>Posgrado</v>
      </c>
      <c r="L769" s="98" t="s">
        <v>395</v>
      </c>
    </row>
    <row r="770" spans="3:12" ht="15.75" thickBot="1" x14ac:dyDescent="0.3">
      <c r="C770" s="137" t="s">
        <v>494</v>
      </c>
      <c r="D770" s="199"/>
      <c r="E770" s="152">
        <v>12</v>
      </c>
      <c r="F770" s="303">
        <f>HLOOKUP($C770,$BZ$2:$CM$3,2,0)</f>
        <v>12356.31</v>
      </c>
      <c r="G770" s="113">
        <f>D770*E770*F770</f>
        <v>0</v>
      </c>
      <c r="H770" s="166"/>
      <c r="I770" s="114" t="s">
        <v>497</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517</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520</v>
      </c>
      <c r="J772" s="101" t="str">
        <f>VLOOKUP(I772,Presupuesto!$B$11:$C$565,2,0)</f>
        <v>DECIMOCUARTO MES</v>
      </c>
      <c r="K772" s="98" t="str">
        <f t="shared" si="25"/>
        <v>Posgrado</v>
      </c>
      <c r="L772" s="98" t="s">
        <v>395</v>
      </c>
    </row>
    <row r="773" spans="3:12" ht="15.75" thickBot="1" x14ac:dyDescent="0.3">
      <c r="C773" s="137" t="s">
        <v>495</v>
      </c>
      <c r="D773" s="199"/>
      <c r="E773" s="152">
        <v>12</v>
      </c>
      <c r="F773" s="303">
        <f>HLOOKUP($C773,$BZ$2:$CM$3,2,0)</f>
        <v>463.22</v>
      </c>
      <c r="G773" s="113">
        <f>D773*E773*F773</f>
        <v>0</v>
      </c>
      <c r="H773" s="166"/>
      <c r="I773" s="114" t="s">
        <v>497</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517</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520</v>
      </c>
      <c r="J775" s="101" t="str">
        <f>VLOOKUP(I775,Presupuesto!$B$11:$C$565,2,0)</f>
        <v>DECIMOCUARTO MES</v>
      </c>
      <c r="K775" s="98" t="str">
        <f t="shared" si="25"/>
        <v>Posgrado</v>
      </c>
      <c r="L775" s="98" t="s">
        <v>395</v>
      </c>
    </row>
    <row r="776" spans="3:12" ht="15.75" thickBot="1" x14ac:dyDescent="0.3">
      <c r="C776" s="137" t="s">
        <v>496</v>
      </c>
      <c r="D776" s="199"/>
      <c r="E776" s="152">
        <v>12</v>
      </c>
      <c r="F776" s="303">
        <f>HLOOKUP($C776,$BZ$2:$CM$3,2,0)</f>
        <v>2007.3</v>
      </c>
      <c r="G776" s="113">
        <f>D776*E776*F776</f>
        <v>0</v>
      </c>
      <c r="H776" s="166"/>
      <c r="I776" s="114" t="s">
        <v>497</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517</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520</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565</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565</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565</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706</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706</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706</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497</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517</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520</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68"/>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483</v>
      </c>
      <c r="D797" s="199"/>
      <c r="E797" s="152">
        <v>12</v>
      </c>
      <c r="F797" s="303">
        <f>HLOOKUP($C797,$BZ$2:$CM$3,2,0)</f>
        <v>43674.39</v>
      </c>
      <c r="G797" s="113">
        <f>D797*E797*F797</f>
        <v>0</v>
      </c>
      <c r="H797" s="166"/>
      <c r="I797" s="114" t="s">
        <v>497</v>
      </c>
      <c r="J797" s="114" t="str">
        <f>VLOOKUP(I797,Presupuesto!$B$11:$C$565,2,0)</f>
        <v>SUELDOS Y SALARIOS PERMANENTES</v>
      </c>
      <c r="K797" s="219" t="s">
        <v>1459</v>
      </c>
      <c r="L797" s="98" t="s">
        <v>394</v>
      </c>
    </row>
    <row r="798" spans="3:12" x14ac:dyDescent="0.25">
      <c r="C798" s="171" t="s">
        <v>58</v>
      </c>
      <c r="D798" s="163"/>
      <c r="E798" s="154">
        <v>0</v>
      </c>
      <c r="F798" s="100">
        <f>IF(E797=0,"",(G797/E797)/12*E797)</f>
        <v>0</v>
      </c>
      <c r="G798" s="97">
        <f>F798</f>
        <v>0</v>
      </c>
      <c r="H798" s="164"/>
      <c r="I798" s="116" t="s">
        <v>517</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520</v>
      </c>
      <c r="J799" s="101" t="str">
        <f>VLOOKUP(I799,Presupuesto!$B$11:$C$565,2,0)</f>
        <v>DECIMOCUARTO MES</v>
      </c>
      <c r="K799" s="98" t="str">
        <f t="shared" si="26"/>
        <v>Posgrado</v>
      </c>
      <c r="L799" s="98" t="s">
        <v>395</v>
      </c>
    </row>
    <row r="800" spans="3:12" ht="15.75" thickBot="1" x14ac:dyDescent="0.3">
      <c r="C800" s="137" t="s">
        <v>484</v>
      </c>
      <c r="D800" s="199"/>
      <c r="E800" s="152">
        <v>12</v>
      </c>
      <c r="F800" s="303">
        <f>HLOOKUP($C800,$BZ$2:$CM$3,2,0)</f>
        <v>39703.99</v>
      </c>
      <c r="G800" s="113">
        <f>D800*E800*F800</f>
        <v>0</v>
      </c>
      <c r="H800" s="166"/>
      <c r="I800" s="114" t="s">
        <v>497</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517</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520</v>
      </c>
      <c r="J802" s="101" t="str">
        <f>VLOOKUP(I802,Presupuesto!$B$11:$C$565,2,0)</f>
        <v>DECIMOCUARTO MES</v>
      </c>
      <c r="K802" s="98" t="str">
        <f t="shared" si="26"/>
        <v>Posgrado</v>
      </c>
      <c r="L802" s="98" t="s">
        <v>395</v>
      </c>
    </row>
    <row r="803" spans="3:12" ht="15.75" thickBot="1" x14ac:dyDescent="0.3">
      <c r="C803" s="137" t="s">
        <v>485</v>
      </c>
      <c r="D803" s="199"/>
      <c r="E803" s="152">
        <v>12</v>
      </c>
      <c r="F803" s="303">
        <f>HLOOKUP($C803,$BZ$2:$CM$3,2,0)</f>
        <v>35733.589999999997</v>
      </c>
      <c r="G803" s="113">
        <f>D803*E803*F803</f>
        <v>0</v>
      </c>
      <c r="H803" s="166"/>
      <c r="I803" s="114" t="s">
        <v>497</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517</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520</v>
      </c>
      <c r="J805" s="101" t="str">
        <f>VLOOKUP(I805,Presupuesto!$B$11:$C$565,2,0)</f>
        <v>DECIMOCUARTO MES</v>
      </c>
      <c r="K805" s="98" t="str">
        <f t="shared" si="26"/>
        <v>Posgrado</v>
      </c>
      <c r="L805" s="98" t="s">
        <v>395</v>
      </c>
    </row>
    <row r="806" spans="3:12" ht="15.75" thickBot="1" x14ac:dyDescent="0.3">
      <c r="C806" s="137" t="s">
        <v>486</v>
      </c>
      <c r="D806" s="199"/>
      <c r="E806" s="152">
        <v>12</v>
      </c>
      <c r="F806" s="303">
        <f>HLOOKUP($C806,$BZ$2:$CM$3,2,0)</f>
        <v>31763.19</v>
      </c>
      <c r="G806" s="113">
        <f>D806*E806*F806</f>
        <v>0</v>
      </c>
      <c r="H806" s="166"/>
      <c r="I806" s="114" t="s">
        <v>497</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517</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520</v>
      </c>
      <c r="J808" s="101" t="str">
        <f>VLOOKUP(I808,Presupuesto!$B$11:$C$565,2,0)</f>
        <v>DECIMOCUARTO MES</v>
      </c>
      <c r="K808" s="98" t="str">
        <f t="shared" si="26"/>
        <v>Posgrado</v>
      </c>
      <c r="L808" s="98" t="s">
        <v>395</v>
      </c>
    </row>
    <row r="809" spans="3:12" ht="15.75" thickBot="1" x14ac:dyDescent="0.3">
      <c r="C809" s="137" t="s">
        <v>487</v>
      </c>
      <c r="D809" s="199"/>
      <c r="E809" s="152">
        <v>12</v>
      </c>
      <c r="F809" s="303">
        <f>HLOOKUP($C809,$BZ$2:$CM$3,2,0)</f>
        <v>29777.99</v>
      </c>
      <c r="G809" s="113">
        <f>D809*E809*F809</f>
        <v>0</v>
      </c>
      <c r="H809" s="166"/>
      <c r="I809" s="114" t="s">
        <v>497</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517</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520</v>
      </c>
      <c r="J811" s="101" t="str">
        <f>VLOOKUP(I811,Presupuesto!$B$11:$C$565,2,0)</f>
        <v>DECIMOCUARTO MES</v>
      </c>
      <c r="K811" s="98" t="str">
        <f t="shared" si="26"/>
        <v>Posgrado</v>
      </c>
      <c r="L811" s="98" t="s">
        <v>395</v>
      </c>
    </row>
    <row r="812" spans="3:12" ht="15.75" thickBot="1" x14ac:dyDescent="0.3">
      <c r="C812" s="137" t="s">
        <v>488</v>
      </c>
      <c r="D812" s="199"/>
      <c r="E812" s="152">
        <v>12</v>
      </c>
      <c r="F812" s="303">
        <f>HLOOKUP($C812,$BZ$2:$CM$3,2,0)</f>
        <v>27792.79</v>
      </c>
      <c r="G812" s="113">
        <f>D812*E812*F812</f>
        <v>0</v>
      </c>
      <c r="H812" s="166"/>
      <c r="I812" s="114" t="s">
        <v>497</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517</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520</v>
      </c>
      <c r="J814" s="101" t="str">
        <f>VLOOKUP(I814,Presupuesto!$B$11:$C$565,2,0)</f>
        <v>DECIMOCUARTO MES</v>
      </c>
      <c r="K814" s="98" t="str">
        <f t="shared" si="26"/>
        <v>Posgrado</v>
      </c>
      <c r="L814" s="98" t="s">
        <v>395</v>
      </c>
    </row>
    <row r="815" spans="3:12" ht="15.75" thickBot="1" x14ac:dyDescent="0.3">
      <c r="C815" s="137" t="s">
        <v>489</v>
      </c>
      <c r="D815" s="199"/>
      <c r="E815" s="152">
        <v>12</v>
      </c>
      <c r="F815" s="303">
        <f>HLOOKUP($C815,$BZ$2:$CM$3,2,0)</f>
        <v>18859.39</v>
      </c>
      <c r="G815" s="113">
        <f>D815*E815*F815</f>
        <v>0</v>
      </c>
      <c r="H815" s="166"/>
      <c r="I815" s="114" t="s">
        <v>497</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517</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520</v>
      </c>
      <c r="J817" s="101" t="str">
        <f>VLOOKUP(I817,Presupuesto!$B$11:$C$565,2,0)</f>
        <v>DECIMOCUARTO MES</v>
      </c>
      <c r="K817" s="98" t="str">
        <f t="shared" si="26"/>
        <v>Posgrado</v>
      </c>
      <c r="L817" s="98" t="s">
        <v>395</v>
      </c>
    </row>
    <row r="818" spans="3:12" ht="15.75" thickBot="1" x14ac:dyDescent="0.3">
      <c r="C818" s="137" t="s">
        <v>490</v>
      </c>
      <c r="D818" s="199"/>
      <c r="E818" s="152">
        <v>12</v>
      </c>
      <c r="F818" s="303">
        <f>HLOOKUP($C818,$BZ$2:$CM$3,2,0)</f>
        <v>17866.8</v>
      </c>
      <c r="G818" s="113">
        <f>D818*E818*F818</f>
        <v>0</v>
      </c>
      <c r="H818" s="166"/>
      <c r="I818" s="114" t="s">
        <v>497</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517</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520</v>
      </c>
      <c r="J820" s="101" t="str">
        <f>VLOOKUP(I820,Presupuesto!$B$11:$C$565,2,0)</f>
        <v>DECIMOCUARTO MES</v>
      </c>
      <c r="K820" s="98" t="str">
        <f t="shared" si="26"/>
        <v>Posgrado</v>
      </c>
      <c r="L820" s="98" t="s">
        <v>395</v>
      </c>
    </row>
    <row r="821" spans="3:12" ht="15.75" thickBot="1" x14ac:dyDescent="0.3">
      <c r="C821" s="137" t="s">
        <v>491</v>
      </c>
      <c r="D821" s="199"/>
      <c r="E821" s="152">
        <v>12</v>
      </c>
      <c r="F821" s="303">
        <f>HLOOKUP($C821,$BZ$2:$CM$3,2,0)</f>
        <v>13896.4</v>
      </c>
      <c r="G821" s="113">
        <f>D821*E821*F821</f>
        <v>0</v>
      </c>
      <c r="H821" s="166"/>
      <c r="I821" s="114" t="s">
        <v>497</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517</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520</v>
      </c>
      <c r="J823" s="101" t="str">
        <f>VLOOKUP(I823,Presupuesto!$B$11:$C$565,2,0)</f>
        <v>DECIMOCUARTO MES</v>
      </c>
      <c r="K823" s="98" t="str">
        <f t="shared" si="26"/>
        <v>Posgrado</v>
      </c>
      <c r="L823" s="98" t="s">
        <v>395</v>
      </c>
    </row>
    <row r="824" spans="3:12" ht="15.75" thickBot="1" x14ac:dyDescent="0.3">
      <c r="C824" s="137" t="s">
        <v>492</v>
      </c>
      <c r="D824" s="199"/>
      <c r="E824" s="152">
        <v>12</v>
      </c>
      <c r="F824" s="303">
        <f>HLOOKUP($C824,$BZ$2:$CM$3,2,0)</f>
        <v>15004.09</v>
      </c>
      <c r="G824" s="113">
        <f>D824*E824*F824</f>
        <v>0</v>
      </c>
      <c r="H824" s="166"/>
      <c r="I824" s="114" t="s">
        <v>497</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517</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520</v>
      </c>
      <c r="J826" s="101" t="str">
        <f>VLOOKUP(I826,Presupuesto!$B$11:$C$565,2,0)</f>
        <v>DECIMOCUARTO MES</v>
      </c>
      <c r="K826" s="98" t="str">
        <f t="shared" si="26"/>
        <v>Posgrado</v>
      </c>
      <c r="L826" s="98" t="s">
        <v>395</v>
      </c>
    </row>
    <row r="827" spans="3:12" ht="15.75" thickBot="1" x14ac:dyDescent="0.3">
      <c r="C827" s="137" t="s">
        <v>493</v>
      </c>
      <c r="D827" s="199"/>
      <c r="E827" s="152">
        <v>12</v>
      </c>
      <c r="F827" s="303">
        <f>HLOOKUP($C827,$BZ$2:$CM$3,2,0)</f>
        <v>13238.9</v>
      </c>
      <c r="G827" s="113">
        <f>D827*E827*F827</f>
        <v>0</v>
      </c>
      <c r="H827" s="166"/>
      <c r="I827" s="114" t="s">
        <v>497</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517</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520</v>
      </c>
      <c r="J829" s="101" t="str">
        <f>VLOOKUP(I829,Presupuesto!$B$11:$C$565,2,0)</f>
        <v>DECIMOCUARTO MES</v>
      </c>
      <c r="K829" s="98" t="str">
        <f t="shared" si="26"/>
        <v>Posgrado</v>
      </c>
      <c r="L829" s="98" t="s">
        <v>395</v>
      </c>
    </row>
    <row r="830" spans="3:12" ht="15.75" thickBot="1" x14ac:dyDescent="0.3">
      <c r="C830" s="137" t="s">
        <v>494</v>
      </c>
      <c r="D830" s="199"/>
      <c r="E830" s="152">
        <v>12</v>
      </c>
      <c r="F830" s="303">
        <f>HLOOKUP($C830,$BZ$2:$CM$3,2,0)</f>
        <v>12356.31</v>
      </c>
      <c r="G830" s="113">
        <f>D830*E830*F830</f>
        <v>0</v>
      </c>
      <c r="H830" s="166"/>
      <c r="I830" s="114" t="s">
        <v>497</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517</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520</v>
      </c>
      <c r="J832" s="101" t="str">
        <f>VLOOKUP(I832,Presupuesto!$B$11:$C$565,2,0)</f>
        <v>DECIMOCUARTO MES</v>
      </c>
      <c r="K832" s="98" t="str">
        <f t="shared" si="27"/>
        <v>Posgrado</v>
      </c>
      <c r="L832" s="98" t="s">
        <v>395</v>
      </c>
    </row>
    <row r="833" spans="3:12" ht="15.75" thickBot="1" x14ac:dyDescent="0.3">
      <c r="C833" s="137" t="s">
        <v>495</v>
      </c>
      <c r="D833" s="199"/>
      <c r="E833" s="152">
        <v>12</v>
      </c>
      <c r="F833" s="303">
        <f>HLOOKUP($C833,$BZ$2:$CM$3,2,0)</f>
        <v>463.22</v>
      </c>
      <c r="G833" s="113">
        <f>D833*E833*F833</f>
        <v>0</v>
      </c>
      <c r="H833" s="166"/>
      <c r="I833" s="114" t="s">
        <v>497</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517</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520</v>
      </c>
      <c r="J835" s="101" t="str">
        <f>VLOOKUP(I835,Presupuesto!$B$11:$C$565,2,0)</f>
        <v>DECIMOCUARTO MES</v>
      </c>
      <c r="K835" s="98" t="str">
        <f t="shared" si="27"/>
        <v>Posgrado</v>
      </c>
      <c r="L835" s="98" t="s">
        <v>395</v>
      </c>
    </row>
    <row r="836" spans="3:12" ht="15.75" thickBot="1" x14ac:dyDescent="0.3">
      <c r="C836" s="137" t="s">
        <v>496</v>
      </c>
      <c r="D836" s="199"/>
      <c r="E836" s="152">
        <v>12</v>
      </c>
      <c r="F836" s="303">
        <f>HLOOKUP($C836,$BZ$2:$CM$3,2,0)</f>
        <v>2007.3</v>
      </c>
      <c r="G836" s="113">
        <f>D836*E836*F836</f>
        <v>0</v>
      </c>
      <c r="H836" s="166"/>
      <c r="I836" s="114" t="s">
        <v>497</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517</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520</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565</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565</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565</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706</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706</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706</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497</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517</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520</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68"/>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483</v>
      </c>
      <c r="D857" s="199"/>
      <c r="E857" s="152">
        <v>12</v>
      </c>
      <c r="F857" s="303">
        <f>HLOOKUP($C857,$BZ$2:$CM$3,2,0)</f>
        <v>43674.39</v>
      </c>
      <c r="G857" s="113">
        <f>D857*E857*F857</f>
        <v>0</v>
      </c>
      <c r="H857" s="166"/>
      <c r="I857" s="114" t="s">
        <v>497</v>
      </c>
      <c r="J857" s="114" t="str">
        <f>VLOOKUP(I857,Presupuesto!$B$11:$C$565,2,0)</f>
        <v>SUELDOS Y SALARIOS PERMANENTES</v>
      </c>
      <c r="K857" s="219" t="s">
        <v>1459</v>
      </c>
      <c r="L857" s="98" t="s">
        <v>394</v>
      </c>
    </row>
    <row r="858" spans="3:12" x14ac:dyDescent="0.25">
      <c r="C858" s="171" t="s">
        <v>58</v>
      </c>
      <c r="D858" s="163"/>
      <c r="E858" s="154">
        <v>0</v>
      </c>
      <c r="F858" s="100">
        <f>IF(E857=0,"",(G857/E857)/12*E857)</f>
        <v>0</v>
      </c>
      <c r="G858" s="97">
        <f>F858</f>
        <v>0</v>
      </c>
      <c r="H858" s="164"/>
      <c r="I858" s="116" t="s">
        <v>517</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520</v>
      </c>
      <c r="J859" s="101" t="str">
        <f>VLOOKUP(I859,Presupuesto!$B$11:$C$565,2,0)</f>
        <v>DECIMOCUARTO MES</v>
      </c>
      <c r="K859" s="98" t="str">
        <f t="shared" si="28"/>
        <v>Posgrado</v>
      </c>
      <c r="L859" s="98" t="s">
        <v>395</v>
      </c>
    </row>
    <row r="860" spans="3:12" ht="15.75" thickBot="1" x14ac:dyDescent="0.3">
      <c r="C860" s="137" t="s">
        <v>484</v>
      </c>
      <c r="D860" s="199"/>
      <c r="E860" s="152">
        <v>12</v>
      </c>
      <c r="F860" s="303">
        <f>HLOOKUP($C860,$BZ$2:$CM$3,2,0)</f>
        <v>39703.99</v>
      </c>
      <c r="G860" s="113">
        <f>D860*E860*F860</f>
        <v>0</v>
      </c>
      <c r="H860" s="166"/>
      <c r="I860" s="114" t="s">
        <v>497</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517</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520</v>
      </c>
      <c r="J862" s="101" t="str">
        <f>VLOOKUP(I862,Presupuesto!$B$11:$C$565,2,0)</f>
        <v>DECIMOCUARTO MES</v>
      </c>
      <c r="K862" s="98" t="str">
        <f t="shared" si="28"/>
        <v>Posgrado</v>
      </c>
      <c r="L862" s="98" t="s">
        <v>395</v>
      </c>
    </row>
    <row r="863" spans="3:12" ht="15.75" thickBot="1" x14ac:dyDescent="0.3">
      <c r="C863" s="137" t="s">
        <v>485</v>
      </c>
      <c r="D863" s="199"/>
      <c r="E863" s="152">
        <v>12</v>
      </c>
      <c r="F863" s="303">
        <f>HLOOKUP($C863,$BZ$2:$CM$3,2,0)</f>
        <v>35733.589999999997</v>
      </c>
      <c r="G863" s="113">
        <f>D863*E863*F863</f>
        <v>0</v>
      </c>
      <c r="H863" s="166"/>
      <c r="I863" s="114" t="s">
        <v>497</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517</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520</v>
      </c>
      <c r="J865" s="101" t="str">
        <f>VLOOKUP(I865,Presupuesto!$B$11:$C$565,2,0)</f>
        <v>DECIMOCUARTO MES</v>
      </c>
      <c r="K865" s="98" t="str">
        <f t="shared" si="28"/>
        <v>Posgrado</v>
      </c>
      <c r="L865" s="98" t="s">
        <v>395</v>
      </c>
    </row>
    <row r="866" spans="3:12" ht="15.75" thickBot="1" x14ac:dyDescent="0.3">
      <c r="C866" s="137" t="s">
        <v>486</v>
      </c>
      <c r="D866" s="199"/>
      <c r="E866" s="152">
        <v>12</v>
      </c>
      <c r="F866" s="303">
        <f>HLOOKUP($C866,$BZ$2:$CM$3,2,0)</f>
        <v>31763.19</v>
      </c>
      <c r="G866" s="113">
        <f>D866*E866*F866</f>
        <v>0</v>
      </c>
      <c r="H866" s="166"/>
      <c r="I866" s="114" t="s">
        <v>497</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517</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520</v>
      </c>
      <c r="J868" s="101" t="str">
        <f>VLOOKUP(I868,Presupuesto!$B$11:$C$565,2,0)</f>
        <v>DECIMOCUARTO MES</v>
      </c>
      <c r="K868" s="98" t="str">
        <f t="shared" si="28"/>
        <v>Posgrado</v>
      </c>
      <c r="L868" s="98" t="s">
        <v>395</v>
      </c>
    </row>
    <row r="869" spans="3:12" ht="15.75" thickBot="1" x14ac:dyDescent="0.3">
      <c r="C869" s="137" t="s">
        <v>487</v>
      </c>
      <c r="D869" s="199"/>
      <c r="E869" s="152">
        <v>12</v>
      </c>
      <c r="F869" s="303">
        <f>HLOOKUP($C869,$BZ$2:$CM$3,2,0)</f>
        <v>29777.99</v>
      </c>
      <c r="G869" s="113">
        <f>D869*E869*F869</f>
        <v>0</v>
      </c>
      <c r="H869" s="166"/>
      <c r="I869" s="114" t="s">
        <v>497</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517</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520</v>
      </c>
      <c r="J871" s="101" t="str">
        <f>VLOOKUP(I871,Presupuesto!$B$11:$C$565,2,0)</f>
        <v>DECIMOCUARTO MES</v>
      </c>
      <c r="K871" s="98" t="str">
        <f t="shared" si="28"/>
        <v>Posgrado</v>
      </c>
      <c r="L871" s="98" t="s">
        <v>395</v>
      </c>
    </row>
    <row r="872" spans="3:12" ht="15.75" thickBot="1" x14ac:dyDescent="0.3">
      <c r="C872" s="137" t="s">
        <v>488</v>
      </c>
      <c r="D872" s="199"/>
      <c r="E872" s="152">
        <v>12</v>
      </c>
      <c r="F872" s="303">
        <f>HLOOKUP($C872,$BZ$2:$CM$3,2,0)</f>
        <v>27792.79</v>
      </c>
      <c r="G872" s="113">
        <f>D872*E872*F872</f>
        <v>0</v>
      </c>
      <c r="H872" s="166"/>
      <c r="I872" s="114" t="s">
        <v>497</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517</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520</v>
      </c>
      <c r="J874" s="101" t="str">
        <f>VLOOKUP(I874,Presupuesto!$B$11:$C$565,2,0)</f>
        <v>DECIMOCUARTO MES</v>
      </c>
      <c r="K874" s="98" t="str">
        <f t="shared" si="28"/>
        <v>Posgrado</v>
      </c>
      <c r="L874" s="98" t="s">
        <v>395</v>
      </c>
    </row>
    <row r="875" spans="3:12" ht="15.75" thickBot="1" x14ac:dyDescent="0.3">
      <c r="C875" s="137" t="s">
        <v>489</v>
      </c>
      <c r="D875" s="199"/>
      <c r="E875" s="152">
        <v>12</v>
      </c>
      <c r="F875" s="303">
        <f>HLOOKUP($C875,$BZ$2:$CM$3,2,0)</f>
        <v>18859.39</v>
      </c>
      <c r="G875" s="113">
        <f>D875*E875*F875</f>
        <v>0</v>
      </c>
      <c r="H875" s="166"/>
      <c r="I875" s="114" t="s">
        <v>497</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517</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520</v>
      </c>
      <c r="J877" s="101" t="str">
        <f>VLOOKUP(I877,Presupuesto!$B$11:$C$565,2,0)</f>
        <v>DECIMOCUARTO MES</v>
      </c>
      <c r="K877" s="98" t="str">
        <f t="shared" si="28"/>
        <v>Posgrado</v>
      </c>
      <c r="L877" s="98" t="s">
        <v>395</v>
      </c>
    </row>
    <row r="878" spans="3:12" ht="15.75" thickBot="1" x14ac:dyDescent="0.3">
      <c r="C878" s="137" t="s">
        <v>490</v>
      </c>
      <c r="D878" s="199"/>
      <c r="E878" s="152">
        <v>12</v>
      </c>
      <c r="F878" s="303">
        <f>HLOOKUP($C878,$BZ$2:$CM$3,2,0)</f>
        <v>17866.8</v>
      </c>
      <c r="G878" s="113">
        <f>D878*E878*F878</f>
        <v>0</v>
      </c>
      <c r="H878" s="166"/>
      <c r="I878" s="114" t="s">
        <v>497</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517</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520</v>
      </c>
      <c r="J880" s="101" t="str">
        <f>VLOOKUP(I880,Presupuesto!$B$11:$C$565,2,0)</f>
        <v>DECIMOCUARTO MES</v>
      </c>
      <c r="K880" s="98" t="str">
        <f t="shared" si="28"/>
        <v>Posgrado</v>
      </c>
      <c r="L880" s="98" t="s">
        <v>395</v>
      </c>
    </row>
    <row r="881" spans="3:12" ht="15.75" thickBot="1" x14ac:dyDescent="0.3">
      <c r="C881" s="137" t="s">
        <v>491</v>
      </c>
      <c r="D881" s="199"/>
      <c r="E881" s="152">
        <v>12</v>
      </c>
      <c r="F881" s="303">
        <f>HLOOKUP($C881,$BZ$2:$CM$3,2,0)</f>
        <v>13896.4</v>
      </c>
      <c r="G881" s="113">
        <f>D881*E881*F881</f>
        <v>0</v>
      </c>
      <c r="H881" s="166"/>
      <c r="I881" s="114" t="s">
        <v>497</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517</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520</v>
      </c>
      <c r="J883" s="101" t="str">
        <f>VLOOKUP(I883,Presupuesto!$B$11:$C$565,2,0)</f>
        <v>DECIMOCUARTO MES</v>
      </c>
      <c r="K883" s="98" t="str">
        <f t="shared" si="28"/>
        <v>Posgrado</v>
      </c>
      <c r="L883" s="98" t="s">
        <v>395</v>
      </c>
    </row>
    <row r="884" spans="3:12" ht="15.75" thickBot="1" x14ac:dyDescent="0.3">
      <c r="C884" s="137" t="s">
        <v>492</v>
      </c>
      <c r="D884" s="199"/>
      <c r="E884" s="152">
        <v>12</v>
      </c>
      <c r="F884" s="303">
        <f>HLOOKUP($C884,$BZ$2:$CM$3,2,0)</f>
        <v>15004.09</v>
      </c>
      <c r="G884" s="113">
        <f>D884*E884*F884</f>
        <v>0</v>
      </c>
      <c r="H884" s="166"/>
      <c r="I884" s="114" t="s">
        <v>497</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517</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520</v>
      </c>
      <c r="J886" s="101" t="str">
        <f>VLOOKUP(I886,Presupuesto!$B$11:$C$565,2,0)</f>
        <v>DECIMOCUARTO MES</v>
      </c>
      <c r="K886" s="98" t="str">
        <f t="shared" si="28"/>
        <v>Posgrado</v>
      </c>
      <c r="L886" s="98" t="s">
        <v>395</v>
      </c>
    </row>
    <row r="887" spans="3:12" ht="15.75" thickBot="1" x14ac:dyDescent="0.3">
      <c r="C887" s="137" t="s">
        <v>493</v>
      </c>
      <c r="D887" s="199"/>
      <c r="E887" s="152">
        <v>12</v>
      </c>
      <c r="F887" s="303">
        <f>HLOOKUP($C887,$BZ$2:$CM$3,2,0)</f>
        <v>13238.9</v>
      </c>
      <c r="G887" s="113">
        <f>D887*E887*F887</f>
        <v>0</v>
      </c>
      <c r="H887" s="166"/>
      <c r="I887" s="114" t="s">
        <v>497</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517</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520</v>
      </c>
      <c r="J889" s="101" t="str">
        <f>VLOOKUP(I889,Presupuesto!$B$11:$C$565,2,0)</f>
        <v>DECIMOCUARTO MES</v>
      </c>
      <c r="K889" s="98" t="str">
        <f t="shared" si="28"/>
        <v>Posgrado</v>
      </c>
      <c r="L889" s="98" t="s">
        <v>395</v>
      </c>
    </row>
    <row r="890" spans="3:12" ht="15.75" thickBot="1" x14ac:dyDescent="0.3">
      <c r="C890" s="137" t="s">
        <v>494</v>
      </c>
      <c r="D890" s="199"/>
      <c r="E890" s="152">
        <v>12</v>
      </c>
      <c r="F890" s="303">
        <f>HLOOKUP($C890,$BZ$2:$CM$3,2,0)</f>
        <v>12356.31</v>
      </c>
      <c r="G890" s="113">
        <f>D890*E890*F890</f>
        <v>0</v>
      </c>
      <c r="H890" s="166"/>
      <c r="I890" s="114" t="s">
        <v>497</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517</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520</v>
      </c>
      <c r="J892" s="101" t="str">
        <f>VLOOKUP(I892,Presupuesto!$B$11:$C$565,2,0)</f>
        <v>DECIMOCUARTO MES</v>
      </c>
      <c r="K892" s="98" t="str">
        <f t="shared" si="29"/>
        <v>Posgrado</v>
      </c>
      <c r="L892" s="98" t="s">
        <v>395</v>
      </c>
    </row>
    <row r="893" spans="3:12" ht="15.75" thickBot="1" x14ac:dyDescent="0.3">
      <c r="C893" s="137" t="s">
        <v>495</v>
      </c>
      <c r="D893" s="199"/>
      <c r="E893" s="152">
        <v>12</v>
      </c>
      <c r="F893" s="303">
        <f>HLOOKUP($C893,$BZ$2:$CM$3,2,0)</f>
        <v>463.22</v>
      </c>
      <c r="G893" s="113">
        <f>D893*E893*F893</f>
        <v>0</v>
      </c>
      <c r="H893" s="166"/>
      <c r="I893" s="114" t="s">
        <v>497</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517</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520</v>
      </c>
      <c r="J895" s="101" t="str">
        <f>VLOOKUP(I895,Presupuesto!$B$11:$C$565,2,0)</f>
        <v>DECIMOCUARTO MES</v>
      </c>
      <c r="K895" s="98" t="str">
        <f t="shared" si="29"/>
        <v>Posgrado</v>
      </c>
      <c r="L895" s="98" t="s">
        <v>395</v>
      </c>
    </row>
    <row r="896" spans="3:12" ht="15.75" thickBot="1" x14ac:dyDescent="0.3">
      <c r="C896" s="137" t="s">
        <v>496</v>
      </c>
      <c r="D896" s="199"/>
      <c r="E896" s="152">
        <v>12</v>
      </c>
      <c r="F896" s="303">
        <f>HLOOKUP($C896,$BZ$2:$CM$3,2,0)</f>
        <v>2007.3</v>
      </c>
      <c r="G896" s="113">
        <f>D896*E896*F896</f>
        <v>0</v>
      </c>
      <c r="H896" s="166"/>
      <c r="I896" s="114" t="s">
        <v>497</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517</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520</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565</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565</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565</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706</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706</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706</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497</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517</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520</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68"/>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483</v>
      </c>
      <c r="D917" s="199"/>
      <c r="E917" s="152">
        <v>12</v>
      </c>
      <c r="F917" s="303">
        <f>HLOOKUP($C917,$BZ$2:$CM$3,2,0)</f>
        <v>43674.39</v>
      </c>
      <c r="G917" s="113">
        <f>D917*E917*F917</f>
        <v>0</v>
      </c>
      <c r="H917" s="166"/>
      <c r="I917" s="114" t="s">
        <v>497</v>
      </c>
      <c r="J917" s="114" t="str">
        <f>VLOOKUP(I917,Presupuesto!$B$11:$C$565,2,0)</f>
        <v>SUELDOS Y SALARIOS PERMANENTES</v>
      </c>
      <c r="K917" s="219" t="s">
        <v>1489</v>
      </c>
      <c r="L917" s="98" t="s">
        <v>394</v>
      </c>
    </row>
    <row r="918" spans="3:12" x14ac:dyDescent="0.25">
      <c r="C918" s="171" t="s">
        <v>58</v>
      </c>
      <c r="D918" s="163"/>
      <c r="E918" s="154">
        <v>0</v>
      </c>
      <c r="F918" s="100">
        <f>IF(E917=0,"",(G917/E917)/12*E917)</f>
        <v>0</v>
      </c>
      <c r="G918" s="97">
        <f>F918</f>
        <v>0</v>
      </c>
      <c r="H918" s="164"/>
      <c r="I918" s="116" t="s">
        <v>517</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520</v>
      </c>
      <c r="J919" s="101" t="str">
        <f>VLOOKUP(I919,Presupuesto!$B$11:$C$565,2,0)</f>
        <v>DECIMOCUARTO MES</v>
      </c>
      <c r="K919" s="98" t="str">
        <f t="shared" si="30"/>
        <v>Desarrollo del Sistema de Educación Superior</v>
      </c>
      <c r="L919" s="98" t="s">
        <v>395</v>
      </c>
    </row>
    <row r="920" spans="3:12" ht="15.75" thickBot="1" x14ac:dyDescent="0.3">
      <c r="C920" s="137" t="s">
        <v>484</v>
      </c>
      <c r="D920" s="199"/>
      <c r="E920" s="152">
        <v>12</v>
      </c>
      <c r="F920" s="303">
        <f>HLOOKUP($C920,$BZ$2:$CM$3,2,0)</f>
        <v>39703.99</v>
      </c>
      <c r="G920" s="113">
        <f>D920*E920*F920</f>
        <v>0</v>
      </c>
      <c r="H920" s="166"/>
      <c r="I920" s="114" t="s">
        <v>497</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517</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520</v>
      </c>
      <c r="J922" s="101" t="str">
        <f>VLOOKUP(I922,Presupuesto!$B$11:$C$565,2,0)</f>
        <v>DECIMOCUARTO MES</v>
      </c>
      <c r="K922" s="98" t="str">
        <f t="shared" si="30"/>
        <v>Desarrollo del Sistema de Educación Superior</v>
      </c>
      <c r="L922" s="98" t="s">
        <v>395</v>
      </c>
    </row>
    <row r="923" spans="3:12" ht="15.75" thickBot="1" x14ac:dyDescent="0.3">
      <c r="C923" s="137" t="s">
        <v>485</v>
      </c>
      <c r="D923" s="199"/>
      <c r="E923" s="152">
        <v>12</v>
      </c>
      <c r="F923" s="303">
        <f>HLOOKUP($C923,$BZ$2:$CM$3,2,0)</f>
        <v>35733.589999999997</v>
      </c>
      <c r="G923" s="113">
        <f>D923*E923*F923</f>
        <v>0</v>
      </c>
      <c r="H923" s="166"/>
      <c r="I923" s="114" t="s">
        <v>497</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517</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520</v>
      </c>
      <c r="J925" s="101" t="str">
        <f>VLOOKUP(I925,Presupuesto!$B$11:$C$565,2,0)</f>
        <v>DECIMOCUARTO MES</v>
      </c>
      <c r="K925" s="98" t="str">
        <f t="shared" si="30"/>
        <v>Desarrollo del Sistema de Educación Superior</v>
      </c>
      <c r="L925" s="98" t="s">
        <v>395</v>
      </c>
    </row>
    <row r="926" spans="3:12" ht="15.75" thickBot="1" x14ac:dyDescent="0.3">
      <c r="C926" s="137" t="s">
        <v>486</v>
      </c>
      <c r="D926" s="199"/>
      <c r="E926" s="152">
        <v>12</v>
      </c>
      <c r="F926" s="303">
        <f>HLOOKUP($C926,$BZ$2:$CM$3,2,0)</f>
        <v>31763.19</v>
      </c>
      <c r="G926" s="113">
        <f>D926*E926*F926</f>
        <v>0</v>
      </c>
      <c r="H926" s="166"/>
      <c r="I926" s="114" t="s">
        <v>497</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517</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520</v>
      </c>
      <c r="J928" s="101" t="str">
        <f>VLOOKUP(I928,Presupuesto!$B$11:$C$565,2,0)</f>
        <v>DECIMOCUARTO MES</v>
      </c>
      <c r="K928" s="98" t="str">
        <f t="shared" si="30"/>
        <v>Desarrollo del Sistema de Educación Superior</v>
      </c>
      <c r="L928" s="98" t="s">
        <v>395</v>
      </c>
    </row>
    <row r="929" spans="3:12" ht="15.75" thickBot="1" x14ac:dyDescent="0.3">
      <c r="C929" s="137" t="s">
        <v>487</v>
      </c>
      <c r="D929" s="199"/>
      <c r="E929" s="152">
        <v>12</v>
      </c>
      <c r="F929" s="303">
        <f>HLOOKUP($C929,$BZ$2:$CM$3,2,0)</f>
        <v>29777.99</v>
      </c>
      <c r="G929" s="113">
        <f>D929*E929*F929</f>
        <v>0</v>
      </c>
      <c r="H929" s="166"/>
      <c r="I929" s="114" t="s">
        <v>497</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517</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520</v>
      </c>
      <c r="J931" s="101" t="str">
        <f>VLOOKUP(I931,Presupuesto!$B$11:$C$565,2,0)</f>
        <v>DECIMOCUARTO MES</v>
      </c>
      <c r="K931" s="98" t="str">
        <f t="shared" si="30"/>
        <v>Desarrollo del Sistema de Educación Superior</v>
      </c>
      <c r="L931" s="98" t="s">
        <v>395</v>
      </c>
    </row>
    <row r="932" spans="3:12" ht="15.75" thickBot="1" x14ac:dyDescent="0.3">
      <c r="C932" s="137" t="s">
        <v>488</v>
      </c>
      <c r="D932" s="199"/>
      <c r="E932" s="152">
        <v>12</v>
      </c>
      <c r="F932" s="303">
        <f>HLOOKUP($C932,$BZ$2:$CM$3,2,0)</f>
        <v>27792.79</v>
      </c>
      <c r="G932" s="113">
        <f>D932*E932*F932</f>
        <v>0</v>
      </c>
      <c r="H932" s="166"/>
      <c r="I932" s="114" t="s">
        <v>497</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517</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520</v>
      </c>
      <c r="J934" s="101" t="str">
        <f>VLOOKUP(I934,Presupuesto!$B$11:$C$565,2,0)</f>
        <v>DECIMOCUARTO MES</v>
      </c>
      <c r="K934" s="98" t="str">
        <f t="shared" si="30"/>
        <v>Desarrollo del Sistema de Educación Superior</v>
      </c>
      <c r="L934" s="98" t="s">
        <v>395</v>
      </c>
    </row>
    <row r="935" spans="3:12" ht="15.75" thickBot="1" x14ac:dyDescent="0.3">
      <c r="C935" s="137" t="s">
        <v>489</v>
      </c>
      <c r="D935" s="199"/>
      <c r="E935" s="152">
        <v>12</v>
      </c>
      <c r="F935" s="303">
        <f>HLOOKUP($C935,$BZ$2:$CM$3,2,0)</f>
        <v>18859.39</v>
      </c>
      <c r="G935" s="113">
        <f>D935*E935*F935</f>
        <v>0</v>
      </c>
      <c r="H935" s="166"/>
      <c r="I935" s="114" t="s">
        <v>497</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517</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520</v>
      </c>
      <c r="J937" s="101" t="str">
        <f>VLOOKUP(I937,Presupuesto!$B$11:$C$565,2,0)</f>
        <v>DECIMOCUARTO MES</v>
      </c>
      <c r="K937" s="98" t="str">
        <f t="shared" si="30"/>
        <v>Desarrollo del Sistema de Educación Superior</v>
      </c>
      <c r="L937" s="98" t="s">
        <v>395</v>
      </c>
    </row>
    <row r="938" spans="3:12" ht="15.75" thickBot="1" x14ac:dyDescent="0.3">
      <c r="C938" s="137" t="s">
        <v>490</v>
      </c>
      <c r="D938" s="199"/>
      <c r="E938" s="152">
        <v>12</v>
      </c>
      <c r="F938" s="303">
        <f>HLOOKUP($C938,$BZ$2:$CM$3,2,0)</f>
        <v>17866.8</v>
      </c>
      <c r="G938" s="113">
        <f>D938*E938*F938</f>
        <v>0</v>
      </c>
      <c r="H938" s="166"/>
      <c r="I938" s="114" t="s">
        <v>497</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517</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520</v>
      </c>
      <c r="J940" s="101" t="str">
        <f>VLOOKUP(I940,Presupuesto!$B$11:$C$565,2,0)</f>
        <v>DECIMOCUARTO MES</v>
      </c>
      <c r="K940" s="98" t="str">
        <f t="shared" si="30"/>
        <v>Desarrollo del Sistema de Educación Superior</v>
      </c>
      <c r="L940" s="98" t="s">
        <v>395</v>
      </c>
    </row>
    <row r="941" spans="3:12" ht="15.75" thickBot="1" x14ac:dyDescent="0.3">
      <c r="C941" s="137" t="s">
        <v>491</v>
      </c>
      <c r="D941" s="199"/>
      <c r="E941" s="152">
        <v>12</v>
      </c>
      <c r="F941" s="303">
        <f>HLOOKUP($C941,$BZ$2:$CM$3,2,0)</f>
        <v>13896.4</v>
      </c>
      <c r="G941" s="113">
        <f>D941*E941*F941</f>
        <v>0</v>
      </c>
      <c r="H941" s="166"/>
      <c r="I941" s="114" t="s">
        <v>497</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517</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520</v>
      </c>
      <c r="J943" s="101" t="str">
        <f>VLOOKUP(I943,Presupuesto!$B$11:$C$565,2,0)</f>
        <v>DECIMOCUARTO MES</v>
      </c>
      <c r="K943" s="98" t="str">
        <f t="shared" si="30"/>
        <v>Desarrollo del Sistema de Educación Superior</v>
      </c>
      <c r="L943" s="98" t="s">
        <v>395</v>
      </c>
    </row>
    <row r="944" spans="3:12" ht="15.75" thickBot="1" x14ac:dyDescent="0.3">
      <c r="C944" s="137" t="s">
        <v>492</v>
      </c>
      <c r="D944" s="199"/>
      <c r="E944" s="152">
        <v>12</v>
      </c>
      <c r="F944" s="303">
        <f>HLOOKUP($C944,$BZ$2:$CM$3,2,0)</f>
        <v>15004.09</v>
      </c>
      <c r="G944" s="113">
        <f>D944*E944*F944</f>
        <v>0</v>
      </c>
      <c r="H944" s="166"/>
      <c r="I944" s="114" t="s">
        <v>497</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517</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520</v>
      </c>
      <c r="J946" s="101" t="str">
        <f>VLOOKUP(I946,Presupuesto!$B$11:$C$565,2,0)</f>
        <v>DECIMOCUARTO MES</v>
      </c>
      <c r="K946" s="98" t="str">
        <f t="shared" si="30"/>
        <v>Desarrollo del Sistema de Educación Superior</v>
      </c>
      <c r="L946" s="98" t="s">
        <v>395</v>
      </c>
    </row>
    <row r="947" spans="3:12" ht="15.75" thickBot="1" x14ac:dyDescent="0.3">
      <c r="C947" s="137" t="s">
        <v>493</v>
      </c>
      <c r="D947" s="199"/>
      <c r="E947" s="152">
        <v>12</v>
      </c>
      <c r="F947" s="303">
        <f>HLOOKUP($C947,$BZ$2:$CM$3,2,0)</f>
        <v>13238.9</v>
      </c>
      <c r="G947" s="113">
        <f>D947*E947*F947</f>
        <v>0</v>
      </c>
      <c r="H947" s="166"/>
      <c r="I947" s="114" t="s">
        <v>497</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517</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520</v>
      </c>
      <c r="J949" s="101" t="str">
        <f>VLOOKUP(I949,Presupuesto!$B$11:$C$565,2,0)</f>
        <v>DECIMOCUARTO MES</v>
      </c>
      <c r="K949" s="98" t="str">
        <f t="shared" si="30"/>
        <v>Desarrollo del Sistema de Educación Superior</v>
      </c>
      <c r="L949" s="98" t="s">
        <v>395</v>
      </c>
    </row>
    <row r="950" spans="3:12" ht="15.75" thickBot="1" x14ac:dyDescent="0.3">
      <c r="C950" s="137" t="s">
        <v>494</v>
      </c>
      <c r="D950" s="199"/>
      <c r="E950" s="152">
        <v>12</v>
      </c>
      <c r="F950" s="303">
        <f>HLOOKUP($C950,$BZ$2:$CM$3,2,0)</f>
        <v>12356.31</v>
      </c>
      <c r="G950" s="113">
        <f>D950*E950*F950</f>
        <v>0</v>
      </c>
      <c r="H950" s="166"/>
      <c r="I950" s="114" t="s">
        <v>497</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517</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520</v>
      </c>
      <c r="J952" s="101" t="str">
        <f>VLOOKUP(I952,Presupuesto!$B$11:$C$565,2,0)</f>
        <v>DECIMOCUARTO MES</v>
      </c>
      <c r="K952" s="98" t="str">
        <f t="shared" si="31"/>
        <v>Desarrollo del Sistema de Educación Superior</v>
      </c>
      <c r="L952" s="98" t="s">
        <v>395</v>
      </c>
    </row>
    <row r="953" spans="3:12" ht="15.75" thickBot="1" x14ac:dyDescent="0.3">
      <c r="C953" s="137" t="s">
        <v>495</v>
      </c>
      <c r="D953" s="199"/>
      <c r="E953" s="152">
        <v>12</v>
      </c>
      <c r="F953" s="303">
        <f>HLOOKUP($C953,$BZ$2:$CM$3,2,0)</f>
        <v>463.22</v>
      </c>
      <c r="G953" s="113">
        <f>D953*E953*F953</f>
        <v>0</v>
      </c>
      <c r="H953" s="166"/>
      <c r="I953" s="114" t="s">
        <v>497</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517</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520</v>
      </c>
      <c r="J955" s="101" t="str">
        <f>VLOOKUP(I955,Presupuesto!$B$11:$C$565,2,0)</f>
        <v>DECIMOCUARTO MES</v>
      </c>
      <c r="K955" s="98" t="str">
        <f t="shared" si="31"/>
        <v>Desarrollo del Sistema de Educación Superior</v>
      </c>
      <c r="L955" s="98" t="s">
        <v>395</v>
      </c>
    </row>
    <row r="956" spans="3:12" ht="15.75" thickBot="1" x14ac:dyDescent="0.3">
      <c r="C956" s="137" t="s">
        <v>496</v>
      </c>
      <c r="D956" s="199"/>
      <c r="E956" s="152">
        <v>12</v>
      </c>
      <c r="F956" s="303">
        <f>HLOOKUP($C956,$BZ$2:$CM$3,2,0)</f>
        <v>2007.3</v>
      </c>
      <c r="G956" s="113">
        <f>D956*E956*F956</f>
        <v>0</v>
      </c>
      <c r="H956" s="166"/>
      <c r="I956" s="114" t="s">
        <v>497</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517</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520</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565</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565</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565</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706</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706</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706</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497</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517</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520</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77:H128 H137:H187 H197:H247 H257:H307 H317:H367 H377:H427 H437:H487 H497:H547 H557:H607 H617:H667 H677:H727 H737:H787 H797:H847 H857:H907 H17:H68">
      <formula1>$R$2:$S$2</formula1>
    </dataValidation>
    <dataValidation type="list" allowBlank="1" showInputMessage="1" showErrorMessage="1" errorTitle="¡Ingreso Inválido!" error="Seleccione una opción de la lista" promptTitle="Mes Requerido" prompt="Seleccione el mes en el que requiere el recurso." sqref="L917:L967 L77:L128 L137:L187 L197:L247 L257:L307 L317:L367 L377:L427 L437:L487 L497:L547 L557:L607 L617:L667 L677:L727 L737:L787 L797:L847 L857:L907 L17:L68">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917:I967 I77:I128 I137:I187 I197:I247 I257:I307 I317:I367 I377:I427 I437:I487 I497:I547 I557:I607 I617:I667 I677:I727 I737:I787 I797:I847 I857:I907 I17:I68">
      <formula1>$A$1:$UI$1</formula1>
    </dataValidation>
    <dataValidation type="list" allowBlank="1" showInputMessage="1" showErrorMessage="1" errorTitle="¡Ingreso Inválido!" error="Seleccione una opción de la lista." promptTitle="Dimensión Estratégica" prompt="Seleccione una opción de la lista." sqref="K78:K128 K138:K187 K198:K247 K258:K307 K318:K367 K378:K427 K438:K487 K498:K547 K558:K607 K618:K667 K678:K727 K738:K787 K798:K847 K858:K907 K918:K967 K18:K68">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1">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986</v>
      </c>
      <c r="I17" s="98" t="str">
        <f>VLOOKUP(H17,Presupuesto!$B$11:$C$565,2,0)</f>
        <v>MUEBLES VARIOS DE OFICINA</v>
      </c>
      <c r="J17" s="219" t="s">
        <v>1459</v>
      </c>
      <c r="K17" s="98" t="s">
        <v>404</v>
      </c>
    </row>
    <row r="18" spans="2:11" ht="32.25" customHeight="1" x14ac:dyDescent="0.25">
      <c r="B18" s="93"/>
      <c r="C18" s="99" t="s">
        <v>64</v>
      </c>
      <c r="D18" s="151"/>
      <c r="E18" s="100">
        <v>2400</v>
      </c>
      <c r="F18" s="97">
        <f>D18*E18</f>
        <v>0</v>
      </c>
      <c r="G18" s="161"/>
      <c r="H18" s="101" t="s">
        <v>986</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986</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986</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986</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986</v>
      </c>
      <c r="I22" s="98" t="str">
        <f>VLOOKUP(H22,Presupuesto!$B$11:$C$565,2,0)</f>
        <v>MUEBLES VARIOS DE OFICINA</v>
      </c>
      <c r="J22" s="98" t="str">
        <f t="shared" si="0"/>
        <v>Posgrado</v>
      </c>
      <c r="K22" s="98" t="s">
        <v>395</v>
      </c>
    </row>
    <row r="23" spans="2:11" x14ac:dyDescent="0.25">
      <c r="B23" s="93"/>
      <c r="C23" s="99" t="s">
        <v>69</v>
      </c>
      <c r="D23" s="151"/>
      <c r="E23" s="100">
        <v>8000</v>
      </c>
      <c r="F23" s="97">
        <f t="shared" si="1"/>
        <v>0</v>
      </c>
      <c r="G23" s="161"/>
      <c r="H23" s="101" t="s">
        <v>989</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989</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989</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989</v>
      </c>
      <c r="I26" s="106" t="str">
        <f>VLOOKUP(H26,Presupuesto!$B$11:$C$565,2,0)</f>
        <v>EQUIPOS VARIOS DE OFICINA</v>
      </c>
      <c r="J26" s="106" t="str">
        <f t="shared" si="0"/>
        <v>Posgrado</v>
      </c>
      <c r="K26" s="124" t="s">
        <v>394</v>
      </c>
    </row>
    <row r="27" spans="2:11" x14ac:dyDescent="0.25">
      <c r="B27" s="93"/>
    </row>
    <row r="28" spans="2:11" ht="15.75" thickBot="1" x14ac:dyDescent="0.3">
      <c r="B28" s="93"/>
      <c r="C28" s="334"/>
      <c r="D28" s="335"/>
      <c r="E28" s="336"/>
      <c r="F28" s="336"/>
      <c r="G28" s="337"/>
      <c r="H28" s="336"/>
      <c r="I28" s="336"/>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68"/>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986</v>
      </c>
      <c r="I36" s="98" t="str">
        <f>VLOOKUP(H36,Presupuesto!$B$11:$C$565,2,0)</f>
        <v>MUEBLES VARIOS DE OFICINA</v>
      </c>
      <c r="J36" s="219" t="s">
        <v>1459</v>
      </c>
      <c r="K36" s="98" t="s">
        <v>404</v>
      </c>
    </row>
    <row r="37" spans="3:11" x14ac:dyDescent="0.25">
      <c r="C37" s="99" t="s">
        <v>64</v>
      </c>
      <c r="D37" s="151"/>
      <c r="E37" s="100">
        <v>2400</v>
      </c>
      <c r="F37" s="97">
        <f>D37*E37</f>
        <v>0</v>
      </c>
      <c r="G37" s="161"/>
      <c r="H37" s="101" t="s">
        <v>986</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986</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986</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986</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986</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989</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989</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989</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989</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68"/>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986</v>
      </c>
      <c r="I55" s="98" t="str">
        <f>VLOOKUP(H55,Presupuesto!$B$11:$C$565,2,0)</f>
        <v>MUEBLES VARIOS DE OFICINA</v>
      </c>
      <c r="J55" s="219" t="s">
        <v>1459</v>
      </c>
      <c r="K55" s="98" t="s">
        <v>404</v>
      </c>
    </row>
    <row r="56" spans="3:11" x14ac:dyDescent="0.25">
      <c r="C56" s="99" t="s">
        <v>64</v>
      </c>
      <c r="D56" s="151"/>
      <c r="E56" s="100">
        <v>2400</v>
      </c>
      <c r="F56" s="97">
        <f>D56*E56</f>
        <v>0</v>
      </c>
      <c r="G56" s="161"/>
      <c r="H56" s="101" t="s">
        <v>986</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986</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986</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986</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986</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989</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989</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989</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989</v>
      </c>
      <c r="I64" s="106" t="str">
        <f>VLOOKUP(H64,Presupuesto!$B$11:$C$565,2,0)</f>
        <v>EQUIPOS VARIOS DE OFICINA</v>
      </c>
      <c r="J64" s="106" t="str">
        <f t="shared" si="5"/>
        <v>Posgrado</v>
      </c>
      <c r="K64" s="124" t="s">
        <v>394</v>
      </c>
    </row>
    <row r="66" spans="3:11" ht="15.75" thickBot="1" x14ac:dyDescent="0.3">
      <c r="C66" s="334"/>
      <c r="D66" s="335"/>
      <c r="E66" s="336"/>
      <c r="F66" s="336"/>
      <c r="G66" s="337"/>
      <c r="H66" s="336"/>
      <c r="I66" s="336"/>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68"/>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986</v>
      </c>
      <c r="I74" s="98" t="str">
        <f>VLOOKUP(H74,Presupuesto!$B$11:$C$565,2,0)</f>
        <v>MUEBLES VARIOS DE OFICINA</v>
      </c>
      <c r="J74" s="219" t="s">
        <v>1459</v>
      </c>
      <c r="K74" s="98" t="s">
        <v>404</v>
      </c>
    </row>
    <row r="75" spans="3:11" x14ac:dyDescent="0.25">
      <c r="C75" s="99" t="s">
        <v>64</v>
      </c>
      <c r="D75" s="151"/>
      <c r="E75" s="100">
        <v>2400</v>
      </c>
      <c r="F75" s="97">
        <f>D75*E75</f>
        <v>0</v>
      </c>
      <c r="G75" s="161"/>
      <c r="H75" s="101" t="s">
        <v>986</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986</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986</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986</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986</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989</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989</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989</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989</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68"/>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986</v>
      </c>
      <c r="I93" s="98" t="str">
        <f>VLOOKUP(H93,Presupuesto!$B$11:$C$565,2,0)</f>
        <v>MUEBLES VARIOS DE OFICINA</v>
      </c>
      <c r="J93" s="219" t="s">
        <v>1459</v>
      </c>
      <c r="K93" s="98" t="s">
        <v>404</v>
      </c>
    </row>
    <row r="94" spans="3:11" x14ac:dyDescent="0.25">
      <c r="C94" s="99" t="s">
        <v>64</v>
      </c>
      <c r="D94" s="151"/>
      <c r="E94" s="100">
        <v>2400</v>
      </c>
      <c r="F94" s="97">
        <f>D94*E94</f>
        <v>0</v>
      </c>
      <c r="G94" s="161"/>
      <c r="H94" s="101" t="s">
        <v>986</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986</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986</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986</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986</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989</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989</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989</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989</v>
      </c>
      <c r="I102" s="106" t="str">
        <f>VLOOKUP(H102,Presupuesto!$B$11:$C$565,2,0)</f>
        <v>EQUIPOS VARIOS DE OFICINA</v>
      </c>
      <c r="J102" s="106" t="str">
        <f t="shared" si="9"/>
        <v>Posgrado</v>
      </c>
      <c r="K102" s="124" t="s">
        <v>394</v>
      </c>
    </row>
    <row r="104" spans="3:11" ht="15.75" thickBot="1" x14ac:dyDescent="0.3">
      <c r="C104" s="334"/>
      <c r="D104" s="335"/>
      <c r="E104" s="336"/>
      <c r="F104" s="336"/>
      <c r="G104" s="337"/>
      <c r="H104" s="336"/>
      <c r="I104" s="336"/>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68"/>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986</v>
      </c>
      <c r="I112" s="98" t="str">
        <f>VLOOKUP(H112,Presupuesto!$B$11:$C$565,2,0)</f>
        <v>MUEBLES VARIOS DE OFICINA</v>
      </c>
      <c r="J112" s="219" t="s">
        <v>1459</v>
      </c>
      <c r="K112" s="98" t="s">
        <v>404</v>
      </c>
    </row>
    <row r="113" spans="3:11" x14ac:dyDescent="0.25">
      <c r="C113" s="99" t="s">
        <v>64</v>
      </c>
      <c r="D113" s="151"/>
      <c r="E113" s="100">
        <v>2400</v>
      </c>
      <c r="F113" s="97">
        <f>D113*E113</f>
        <v>0</v>
      </c>
      <c r="G113" s="161"/>
      <c r="H113" s="101" t="s">
        <v>986</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986</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986</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986</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986</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989</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989</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989</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989</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68"/>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986</v>
      </c>
      <c r="I131" s="98" t="str">
        <f>VLOOKUP(H131,Presupuesto!$B$11:$C$565,2,0)</f>
        <v>MUEBLES VARIOS DE OFICINA</v>
      </c>
      <c r="J131" s="219" t="s">
        <v>1459</v>
      </c>
      <c r="K131" s="98" t="s">
        <v>404</v>
      </c>
    </row>
    <row r="132" spans="3:11" x14ac:dyDescent="0.25">
      <c r="C132" s="99" t="s">
        <v>64</v>
      </c>
      <c r="D132" s="151"/>
      <c r="E132" s="100">
        <v>2400</v>
      </c>
      <c r="F132" s="97">
        <f>D132*E132</f>
        <v>0</v>
      </c>
      <c r="G132" s="161"/>
      <c r="H132" s="101" t="s">
        <v>986</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986</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986</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986</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986</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989</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989</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989</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989</v>
      </c>
      <c r="I140" s="106" t="str">
        <f>VLOOKUP(H140,Presupuesto!$B$11:$C$565,2,0)</f>
        <v>EQUIPOS VARIOS DE OFICINA</v>
      </c>
      <c r="J140" s="106" t="str">
        <f t="shared" si="13"/>
        <v>Posgrado</v>
      </c>
      <c r="K140" s="124" t="s">
        <v>394</v>
      </c>
    </row>
    <row r="142" spans="3:11" ht="15.75" thickBot="1" x14ac:dyDescent="0.3">
      <c r="C142" s="334"/>
      <c r="D142" s="335"/>
      <c r="E142" s="336"/>
      <c r="F142" s="336"/>
      <c r="G142" s="337"/>
      <c r="H142" s="336"/>
      <c r="I142" s="336"/>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68"/>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986</v>
      </c>
      <c r="I150" s="98" t="str">
        <f>VLOOKUP(H150,Presupuesto!$B$11:$C$565,2,0)</f>
        <v>MUEBLES VARIOS DE OFICINA</v>
      </c>
      <c r="J150" s="219" t="s">
        <v>1459</v>
      </c>
      <c r="K150" s="98" t="s">
        <v>404</v>
      </c>
    </row>
    <row r="151" spans="3:11" x14ac:dyDescent="0.25">
      <c r="C151" s="99" t="s">
        <v>64</v>
      </c>
      <c r="D151" s="151"/>
      <c r="E151" s="100">
        <v>2400</v>
      </c>
      <c r="F151" s="97">
        <f>D151*E151</f>
        <v>0</v>
      </c>
      <c r="G151" s="161"/>
      <c r="H151" s="101" t="s">
        <v>986</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986</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986</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986</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986</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989</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989</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989</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989</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68"/>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986</v>
      </c>
      <c r="I169" s="98" t="str">
        <f>VLOOKUP(H169,Presupuesto!$B$11:$C$565,2,0)</f>
        <v>MUEBLES VARIOS DE OFICINA</v>
      </c>
      <c r="J169" s="219" t="s">
        <v>1459</v>
      </c>
      <c r="K169" s="98" t="s">
        <v>404</v>
      </c>
    </row>
    <row r="170" spans="3:11" x14ac:dyDescent="0.25">
      <c r="C170" s="99" t="s">
        <v>64</v>
      </c>
      <c r="D170" s="151"/>
      <c r="E170" s="100">
        <v>2400</v>
      </c>
      <c r="F170" s="97">
        <f>D170*E170</f>
        <v>0</v>
      </c>
      <c r="G170" s="161"/>
      <c r="H170" s="101" t="s">
        <v>986</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986</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986</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986</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986</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989</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989</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989</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989</v>
      </c>
      <c r="I178" s="106" t="str">
        <f>VLOOKUP(H178,Presupuesto!$B$11:$C$565,2,0)</f>
        <v>EQUIPOS VARIOS DE OFICINA</v>
      </c>
      <c r="J178" s="106" t="str">
        <f t="shared" si="17"/>
        <v>Posgrado</v>
      </c>
      <c r="K178" s="124" t="s">
        <v>394</v>
      </c>
    </row>
    <row r="180" spans="3:11" ht="15.75" thickBot="1" x14ac:dyDescent="0.3">
      <c r="C180" s="334"/>
      <c r="D180" s="335"/>
      <c r="E180" s="336"/>
      <c r="F180" s="336"/>
      <c r="G180" s="337"/>
      <c r="H180" s="336"/>
      <c r="I180" s="336"/>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68"/>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986</v>
      </c>
      <c r="I188" s="98" t="str">
        <f>VLOOKUP(H188,Presupuesto!$B$11:$C$565,2,0)</f>
        <v>MUEBLES VARIOS DE OFICINA</v>
      </c>
      <c r="J188" s="219" t="s">
        <v>1459</v>
      </c>
      <c r="K188" s="98" t="s">
        <v>404</v>
      </c>
    </row>
    <row r="189" spans="3:11" x14ac:dyDescent="0.25">
      <c r="C189" s="99" t="s">
        <v>64</v>
      </c>
      <c r="D189" s="151"/>
      <c r="E189" s="100">
        <v>2400</v>
      </c>
      <c r="F189" s="97">
        <f>D189*E189</f>
        <v>0</v>
      </c>
      <c r="G189" s="161"/>
      <c r="H189" s="101" t="s">
        <v>986</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986</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986</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986</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986</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989</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989</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989</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989</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68"/>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986</v>
      </c>
      <c r="I207" s="98" t="str">
        <f>VLOOKUP(H207,Presupuesto!$B$11:$C$565,2,0)</f>
        <v>MUEBLES VARIOS DE OFICINA</v>
      </c>
      <c r="J207" s="219" t="s">
        <v>1459</v>
      </c>
      <c r="K207" s="98" t="s">
        <v>404</v>
      </c>
    </row>
    <row r="208" spans="3:11" x14ac:dyDescent="0.25">
      <c r="C208" s="99" t="s">
        <v>64</v>
      </c>
      <c r="D208" s="151"/>
      <c r="E208" s="100">
        <v>2400</v>
      </c>
      <c r="F208" s="97">
        <f>D208*E208</f>
        <v>0</v>
      </c>
      <c r="G208" s="161"/>
      <c r="H208" s="101" t="s">
        <v>986</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986</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986</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986</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986</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989</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989</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989</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989</v>
      </c>
      <c r="I216" s="106" t="str">
        <f>VLOOKUP(H216,Presupuesto!$B$11:$C$565,2,0)</f>
        <v>EQUIPOS VARIOS DE OFICINA</v>
      </c>
      <c r="J216" s="106" t="str">
        <f t="shared" si="21"/>
        <v>Posgrado</v>
      </c>
      <c r="K216" s="124" t="s">
        <v>394</v>
      </c>
    </row>
    <row r="218" spans="3:11" ht="15.75" thickBot="1" x14ac:dyDescent="0.3">
      <c r="C218" s="334"/>
      <c r="D218" s="335"/>
      <c r="E218" s="336"/>
      <c r="F218" s="336"/>
      <c r="G218" s="337"/>
      <c r="H218" s="336"/>
      <c r="I218" s="336"/>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68"/>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986</v>
      </c>
      <c r="I226" s="98" t="str">
        <f>VLOOKUP(H226,Presupuesto!$B$11:$C$565,2,0)</f>
        <v>MUEBLES VARIOS DE OFICINA</v>
      </c>
      <c r="J226" s="219" t="s">
        <v>1489</v>
      </c>
      <c r="K226" s="98" t="s">
        <v>404</v>
      </c>
    </row>
    <row r="227" spans="3:11" x14ac:dyDescent="0.25">
      <c r="C227" s="99" t="s">
        <v>64</v>
      </c>
      <c r="D227" s="151"/>
      <c r="E227" s="100">
        <v>2400</v>
      </c>
      <c r="F227" s="97">
        <f>D227*E227</f>
        <v>0</v>
      </c>
      <c r="G227" s="161"/>
      <c r="H227" s="101" t="s">
        <v>986</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986</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986</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986</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986</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989</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989</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989</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989</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B4" workbookViewId="0">
      <selection activeCell="H35" sqref="H35"/>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c r="CB2" s="122" t="s">
        <v>1338</v>
      </c>
      <c r="CC2" s="122" t="s">
        <v>1339</v>
      </c>
      <c r="CD2" s="122" t="s">
        <v>1337</v>
      </c>
      <c r="CE2" s="122" t="s">
        <v>1340</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210000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40000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t="s">
        <v>1556</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Digitalizar de los documentos entrantes y salientes en el Departamento.</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4" t="s">
        <v>1340</v>
      </c>
      <c r="D17" s="158"/>
      <c r="E17" s="96">
        <f>HLOOKUP($C17,$CB$2:$CE$3,2,0)</f>
        <v>15000</v>
      </c>
      <c r="F17" s="97">
        <f>D17*E17</f>
        <v>0</v>
      </c>
      <c r="G17" s="165"/>
      <c r="H17" s="98" t="s">
        <v>1015</v>
      </c>
      <c r="I17" s="98" t="str">
        <f>VLOOKUP(H17,Presupuesto!$B$11:$C$565,2,0)</f>
        <v>EQUIPO DE COMPUTACION</v>
      </c>
      <c r="J17" s="219" t="s">
        <v>1459</v>
      </c>
      <c r="K17" s="98" t="s">
        <v>394</v>
      </c>
      <c r="L17" s="98"/>
    </row>
    <row r="18" spans="2:12" x14ac:dyDescent="0.25">
      <c r="B18" s="93"/>
      <c r="C18" s="304" t="s">
        <v>1338</v>
      </c>
      <c r="D18" s="151"/>
      <c r="E18" s="96">
        <f>HLOOKUP($C18,$CB$2:$CE$3,2,0)</f>
        <v>35000</v>
      </c>
      <c r="F18" s="97">
        <f>D18*E18</f>
        <v>0</v>
      </c>
      <c r="G18" s="165"/>
      <c r="H18" s="101" t="s">
        <v>1015</v>
      </c>
      <c r="I18" s="101" t="str">
        <f>VLOOKUP(H18,Presupuesto!$B$11:$C$565,2,0)</f>
        <v>EQUIPO DE COMPUTACION</v>
      </c>
      <c r="J18" s="98" t="str">
        <f t="shared" ref="J18:J29" si="0">$J$17</f>
        <v>Posgrado</v>
      </c>
      <c r="K18" s="98" t="s">
        <v>412</v>
      </c>
      <c r="L18" s="98"/>
    </row>
    <row r="19" spans="2:12" x14ac:dyDescent="0.25">
      <c r="B19" s="93"/>
      <c r="C19" s="99" t="s">
        <v>73</v>
      </c>
      <c r="D19" s="151">
        <v>1</v>
      </c>
      <c r="E19" s="100">
        <v>40000</v>
      </c>
      <c r="F19" s="97">
        <f t="shared" ref="F19:F30" si="1">D19*E19</f>
        <v>40000</v>
      </c>
      <c r="G19" s="165" t="s">
        <v>129</v>
      </c>
      <c r="H19" s="101" t="s">
        <v>338</v>
      </c>
      <c r="I19" s="101" t="str">
        <f>VLOOKUP(H19,Presupuesto!$B$11:$C$565,2,0)</f>
        <v>EQUIPOS PARA COMPUTACION</v>
      </c>
      <c r="J19" s="98" t="s">
        <v>1365</v>
      </c>
      <c r="K19" s="98" t="s">
        <v>395</v>
      </c>
      <c r="L19" s="98"/>
    </row>
    <row r="20" spans="2:12" x14ac:dyDescent="0.25">
      <c r="B20" s="93"/>
      <c r="C20" s="99" t="s">
        <v>74</v>
      </c>
      <c r="D20" s="151"/>
      <c r="E20" s="100">
        <v>8000</v>
      </c>
      <c r="F20" s="97">
        <f t="shared" si="1"/>
        <v>0</v>
      </c>
      <c r="G20" s="165"/>
      <c r="H20" s="101" t="s">
        <v>1015</v>
      </c>
      <c r="I20" s="101" t="str">
        <f>VLOOKUP(H20,Presupuesto!$B$11:$C$565,2,0)</f>
        <v>EQUIPO DE COMPUTACION</v>
      </c>
      <c r="J20" s="98" t="str">
        <f t="shared" si="0"/>
        <v>Posgrado</v>
      </c>
      <c r="K20" s="98" t="s">
        <v>395</v>
      </c>
      <c r="L20" s="98"/>
    </row>
    <row r="21" spans="2:12" x14ac:dyDescent="0.25">
      <c r="B21" s="93"/>
      <c r="C21" s="99" t="s">
        <v>75</v>
      </c>
      <c r="D21" s="151"/>
      <c r="E21" s="100">
        <v>5000</v>
      </c>
      <c r="F21" s="97">
        <f t="shared" si="1"/>
        <v>0</v>
      </c>
      <c r="G21" s="165"/>
      <c r="H21" s="101" t="s">
        <v>1015</v>
      </c>
      <c r="I21" s="101" t="str">
        <f>VLOOKUP(H21,Presupuesto!$B$11:$C$565,2,0)</f>
        <v>EQUIPO DE COMPUTACION</v>
      </c>
      <c r="J21" s="98" t="str">
        <f t="shared" si="0"/>
        <v>Posgrado</v>
      </c>
      <c r="K21" s="98" t="s">
        <v>395</v>
      </c>
      <c r="L21" s="98"/>
    </row>
    <row r="22" spans="2:12" x14ac:dyDescent="0.25">
      <c r="B22" s="93"/>
      <c r="C22" s="99" t="s">
        <v>35</v>
      </c>
      <c r="D22" s="151"/>
      <c r="E22" s="100">
        <v>13000</v>
      </c>
      <c r="F22" s="97">
        <f t="shared" si="1"/>
        <v>0</v>
      </c>
      <c r="G22" s="165"/>
      <c r="H22" s="101" t="s">
        <v>1001</v>
      </c>
      <c r="I22" s="101" t="str">
        <f>VLOOKUP(H22,Presupuesto!$B$11:$C$565,2,0)</f>
        <v>EQUIPO DE TRANSPORTE TRACCION Y ELEVACION</v>
      </c>
      <c r="J22" s="98" t="str">
        <f t="shared" si="0"/>
        <v>Posgrado</v>
      </c>
      <c r="K22" s="98" t="s">
        <v>395</v>
      </c>
      <c r="L22" s="98"/>
    </row>
    <row r="23" spans="2:12" x14ac:dyDescent="0.25">
      <c r="B23" s="93"/>
      <c r="C23" s="99" t="s">
        <v>76</v>
      </c>
      <c r="D23" s="151"/>
      <c r="E23" s="100">
        <v>15000</v>
      </c>
      <c r="F23" s="97">
        <f t="shared" si="1"/>
        <v>0</v>
      </c>
      <c r="G23" s="165"/>
      <c r="H23" s="101" t="s">
        <v>1001</v>
      </c>
      <c r="I23" s="101" t="str">
        <f>VLOOKUP(H23,Presupuesto!$B$11:$C$565,2,0)</f>
        <v>EQUIPO DE TRANSPORTE TRACCION Y ELEVACION</v>
      </c>
      <c r="J23" s="98" t="str">
        <f t="shared" si="0"/>
        <v>Posgrado</v>
      </c>
      <c r="K23" s="98" t="s">
        <v>395</v>
      </c>
      <c r="L23" s="98"/>
    </row>
    <row r="24" spans="2:12" x14ac:dyDescent="0.25">
      <c r="B24" s="93"/>
      <c r="C24" s="99" t="s">
        <v>77</v>
      </c>
      <c r="D24" s="151"/>
      <c r="E24" s="100">
        <v>10000</v>
      </c>
      <c r="F24" s="97">
        <f t="shared" si="1"/>
        <v>0</v>
      </c>
      <c r="G24" s="165"/>
      <c r="H24" s="101" t="s">
        <v>1001</v>
      </c>
      <c r="I24" s="101" t="str">
        <f>VLOOKUP(H24,Presupuesto!$B$11:$C$565,2,0)</f>
        <v>EQUIPO DE TRANSPORTE TRACCION Y ELEVACION</v>
      </c>
      <c r="J24" s="98" t="str">
        <f t="shared" si="0"/>
        <v>Posgrado</v>
      </c>
      <c r="K24" s="98" t="s">
        <v>403</v>
      </c>
      <c r="L24" s="98"/>
    </row>
    <row r="25" spans="2:12" x14ac:dyDescent="0.25">
      <c r="C25" s="99" t="s">
        <v>78</v>
      </c>
      <c r="D25" s="151"/>
      <c r="E25" s="100">
        <v>10000</v>
      </c>
      <c r="F25" s="97">
        <f t="shared" si="1"/>
        <v>0</v>
      </c>
      <c r="G25" s="165"/>
      <c r="H25" s="101" t="s">
        <v>1047</v>
      </c>
      <c r="I25" s="101" t="str">
        <f>VLOOKUP(H25,Presupuesto!$B$11:$C$565,2,0)</f>
        <v>APLICACIONES INFORMATICAS</v>
      </c>
      <c r="J25" s="98" t="str">
        <f t="shared" si="0"/>
        <v>Posgrado</v>
      </c>
      <c r="K25" s="98" t="s">
        <v>399</v>
      </c>
      <c r="L25" s="98"/>
    </row>
    <row r="26" spans="2:12" x14ac:dyDescent="0.25">
      <c r="C26" s="109" t="s">
        <v>79</v>
      </c>
      <c r="D26" s="151"/>
      <c r="E26" s="100">
        <v>2000</v>
      </c>
      <c r="F26" s="97">
        <f t="shared" si="1"/>
        <v>0</v>
      </c>
      <c r="G26" s="165"/>
      <c r="H26" s="110" t="s">
        <v>1015</v>
      </c>
      <c r="I26" s="110" t="str">
        <f>VLOOKUP(H26,Presupuesto!$B$11:$C$565,2,0)</f>
        <v>EQUIPO DE COMPUTACION</v>
      </c>
      <c r="J26" s="98" t="str">
        <f t="shared" si="0"/>
        <v>Posgrado</v>
      </c>
      <c r="K26" s="98" t="s">
        <v>395</v>
      </c>
      <c r="L26" s="98"/>
    </row>
    <row r="27" spans="2:12" x14ac:dyDescent="0.25">
      <c r="C27" s="109" t="s">
        <v>1492</v>
      </c>
      <c r="D27" s="151"/>
      <c r="E27" s="100">
        <v>1500</v>
      </c>
      <c r="F27" s="97">
        <f t="shared" si="1"/>
        <v>0</v>
      </c>
      <c r="G27" s="165"/>
      <c r="H27" s="110" t="s">
        <v>947</v>
      </c>
      <c r="I27" s="110" t="str">
        <f>VLOOKUP(H27,Presupuesto!$B$11:$C$565,2,0)</f>
        <v>UTILES Y MATERIALES ELECTRICOS</v>
      </c>
      <c r="J27" s="98" t="str">
        <f t="shared" si="0"/>
        <v>Posgrado</v>
      </c>
      <c r="K27" s="98" t="s">
        <v>395</v>
      </c>
      <c r="L27" s="98"/>
    </row>
    <row r="28" spans="2:12" x14ac:dyDescent="0.25">
      <c r="C28" s="109" t="s">
        <v>80</v>
      </c>
      <c r="D28" s="151"/>
      <c r="E28" s="100">
        <v>1500</v>
      </c>
      <c r="F28" s="97">
        <f t="shared" si="1"/>
        <v>0</v>
      </c>
      <c r="G28" s="165"/>
      <c r="H28" s="110" t="s">
        <v>1015</v>
      </c>
      <c r="I28" s="110" t="str">
        <f>VLOOKUP(H28,Presupuesto!$B$11:$C$565,2,0)</f>
        <v>EQUIPO DE COMPUTACION</v>
      </c>
      <c r="J28" s="98" t="str">
        <f t="shared" si="0"/>
        <v>Posgrado</v>
      </c>
      <c r="K28" s="98" t="s">
        <v>395</v>
      </c>
      <c r="L28" s="98"/>
    </row>
    <row r="29" spans="2:12" x14ac:dyDescent="0.25">
      <c r="C29" s="109" t="s">
        <v>81</v>
      </c>
      <c r="D29" s="151"/>
      <c r="E29" s="100">
        <v>500</v>
      </c>
      <c r="F29" s="97">
        <f t="shared" si="1"/>
        <v>0</v>
      </c>
      <c r="G29" s="165"/>
      <c r="H29" s="110" t="s">
        <v>956</v>
      </c>
      <c r="I29" s="110" t="str">
        <f>VLOOKUP(H29,Presupuesto!$B$11:$C$565,2,0)</f>
        <v>OTROS RESPUESTOS Y ACCESORIOS MENORES</v>
      </c>
      <c r="J29" s="98" t="str">
        <f t="shared" si="0"/>
        <v>Posgrado</v>
      </c>
      <c r="K29" s="98" t="s">
        <v>395</v>
      </c>
      <c r="L29" s="98"/>
    </row>
    <row r="30" spans="2:12" ht="15.75" thickBot="1" x14ac:dyDescent="0.3">
      <c r="B30" s="93"/>
      <c r="C30" s="102" t="s">
        <v>82</v>
      </c>
      <c r="D30" s="159"/>
      <c r="E30" s="104">
        <v>20</v>
      </c>
      <c r="F30" s="105">
        <f t="shared" si="1"/>
        <v>0</v>
      </c>
      <c r="G30" s="162"/>
      <c r="H30" s="106" t="s">
        <v>956</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170000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68" t="s">
        <v>1558</v>
      </c>
      <c r="E36" s="93"/>
      <c r="F36" s="93"/>
      <c r="G36" s="93"/>
      <c r="H36" s="76"/>
      <c r="I36" s="76"/>
      <c r="J36" s="76"/>
      <c r="K36" s="112"/>
    </row>
    <row r="37" spans="3:12" ht="18.75" x14ac:dyDescent="0.2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1. Gestionar la adquisición de equipo de computo  instalación y configuración del Equipo de Computo.</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4" t="s">
        <v>1340</v>
      </c>
      <c r="D40" s="158">
        <v>3</v>
      </c>
      <c r="E40" s="96">
        <v>40000</v>
      </c>
      <c r="F40" s="97">
        <f>D40*E40</f>
        <v>120000</v>
      </c>
      <c r="G40" s="165" t="s">
        <v>1519</v>
      </c>
      <c r="H40" s="98" t="s">
        <v>338</v>
      </c>
      <c r="I40" s="98" t="str">
        <f>VLOOKUP(H40,Presupuesto!$B$11:$C$565,2,0)</f>
        <v>EQUIPOS PARA COMPUTACION</v>
      </c>
      <c r="J40" s="219" t="s">
        <v>1459</v>
      </c>
      <c r="K40" s="98" t="s">
        <v>394</v>
      </c>
      <c r="L40" s="98"/>
    </row>
    <row r="41" spans="3:12" x14ac:dyDescent="0.25">
      <c r="C41" s="304" t="s">
        <v>1338</v>
      </c>
      <c r="D41" s="151"/>
      <c r="E41" s="96">
        <f>HLOOKUP($C41,$CB$2:$CE$3,2,0)</f>
        <v>35000</v>
      </c>
      <c r="F41" s="97">
        <f>D41*E41</f>
        <v>0</v>
      </c>
      <c r="G41" s="165"/>
      <c r="H41" s="101" t="s">
        <v>1015</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987</v>
      </c>
      <c r="I42" s="101" t="str">
        <f>VLOOKUP(H42,Presupuesto!$B$11:$C$565,2,0)</f>
        <v>EQUIPOS VARIOS DE OFICINA</v>
      </c>
      <c r="J42" s="98" t="str">
        <f t="shared" ref="J42:J53" si="4">$J$40</f>
        <v>Posgrado</v>
      </c>
      <c r="K42" s="98" t="s">
        <v>395</v>
      </c>
      <c r="L42" s="98"/>
    </row>
    <row r="43" spans="3:12" x14ac:dyDescent="0.25">
      <c r="C43" s="99" t="s">
        <v>74</v>
      </c>
      <c r="D43" s="151">
        <v>1</v>
      </c>
      <c r="E43" s="100">
        <v>50000</v>
      </c>
      <c r="F43" s="97">
        <f t="shared" si="3"/>
        <v>50000</v>
      </c>
      <c r="G43" s="165" t="s">
        <v>1519</v>
      </c>
      <c r="H43" s="101" t="s">
        <v>338</v>
      </c>
      <c r="I43" s="101" t="str">
        <f>VLOOKUP(H43,Presupuesto!$B$11:$C$565,2,0)</f>
        <v>EQUIPOS PARA COMPUTACION</v>
      </c>
      <c r="J43" s="98" t="str">
        <f t="shared" si="4"/>
        <v>Posgrado</v>
      </c>
      <c r="K43" s="98" t="s">
        <v>395</v>
      </c>
      <c r="L43" s="98"/>
    </row>
    <row r="44" spans="3:12" x14ac:dyDescent="0.25">
      <c r="C44" s="99" t="s">
        <v>75</v>
      </c>
      <c r="D44" s="151"/>
      <c r="E44" s="100">
        <v>5000</v>
      </c>
      <c r="F44" s="97">
        <f t="shared" si="3"/>
        <v>0</v>
      </c>
      <c r="G44" s="165"/>
      <c r="H44" s="101" t="s">
        <v>1015</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1001</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1001</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1001</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1047</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1015</v>
      </c>
      <c r="I49" s="110" t="str">
        <f>VLOOKUP(H49,Presupuesto!$B$11:$C$565,2,0)</f>
        <v>EQUIPO DE COMPUTACION</v>
      </c>
      <c r="J49" s="98" t="str">
        <f t="shared" si="4"/>
        <v>Posgrado</v>
      </c>
      <c r="K49" s="98" t="s">
        <v>395</v>
      </c>
      <c r="L49" s="98"/>
    </row>
    <row r="50" spans="3:12" x14ac:dyDescent="0.25">
      <c r="C50" s="109" t="s">
        <v>1492</v>
      </c>
      <c r="D50" s="151"/>
      <c r="E50" s="100">
        <v>1500</v>
      </c>
      <c r="F50" s="97">
        <f t="shared" si="3"/>
        <v>0</v>
      </c>
      <c r="G50" s="165"/>
      <c r="H50" s="110" t="s">
        <v>947</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1015</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956</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956</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68"/>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4" t="s">
        <v>1340</v>
      </c>
      <c r="D63" s="158"/>
      <c r="E63" s="96">
        <f>HLOOKUP($C63,$CB$2:$CE$3,2,0)</f>
        <v>15000</v>
      </c>
      <c r="F63" s="97">
        <f>D63*E63</f>
        <v>0</v>
      </c>
      <c r="G63" s="165"/>
      <c r="H63" s="98" t="s">
        <v>1015</v>
      </c>
      <c r="I63" s="98" t="str">
        <f>VLOOKUP(H63,Presupuesto!$B$11:$C$565,2,0)</f>
        <v>EQUIPO DE COMPUTACION</v>
      </c>
      <c r="J63" s="219" t="s">
        <v>1459</v>
      </c>
      <c r="K63" s="98" t="s">
        <v>394</v>
      </c>
      <c r="L63" s="98"/>
    </row>
    <row r="64" spans="3:12" x14ac:dyDescent="0.25">
      <c r="C64" s="304" t="s">
        <v>1338</v>
      </c>
      <c r="D64" s="151"/>
      <c r="E64" s="96">
        <f>HLOOKUP($C64,$CB$2:$CE$3,2,0)</f>
        <v>35000</v>
      </c>
      <c r="F64" s="97">
        <f>D64*E64</f>
        <v>0</v>
      </c>
      <c r="G64" s="165"/>
      <c r="H64" s="101" t="s">
        <v>1015</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987</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1015</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1015</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1001</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1001</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1001</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1047</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1015</v>
      </c>
      <c r="I72" s="110" t="str">
        <f>VLOOKUP(H72,Presupuesto!$B$11:$C$565,2,0)</f>
        <v>EQUIPO DE COMPUTACION</v>
      </c>
      <c r="J72" s="98" t="str">
        <f t="shared" si="6"/>
        <v>Posgrado</v>
      </c>
      <c r="K72" s="98" t="s">
        <v>395</v>
      </c>
      <c r="L72" s="98"/>
    </row>
    <row r="73" spans="3:12" x14ac:dyDescent="0.25">
      <c r="C73" s="109" t="s">
        <v>1492</v>
      </c>
      <c r="D73" s="151"/>
      <c r="E73" s="100">
        <v>1500</v>
      </c>
      <c r="F73" s="97">
        <f t="shared" si="5"/>
        <v>0</v>
      </c>
      <c r="G73" s="165"/>
      <c r="H73" s="110" t="s">
        <v>947</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1015</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956</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956</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68"/>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4" t="s">
        <v>1340</v>
      </c>
      <c r="D86" s="158"/>
      <c r="E86" s="96">
        <f>HLOOKUP($C86,$CB$2:$CE$3,2,0)</f>
        <v>15000</v>
      </c>
      <c r="F86" s="97">
        <f>D86*E86</f>
        <v>0</v>
      </c>
      <c r="G86" s="165"/>
      <c r="H86" s="98" t="s">
        <v>1015</v>
      </c>
      <c r="I86" s="98" t="str">
        <f>VLOOKUP(H86,Presupuesto!$B$11:$C$565,2,0)</f>
        <v>EQUIPO DE COMPUTACION</v>
      </c>
      <c r="J86" s="219" t="s">
        <v>1459</v>
      </c>
      <c r="K86" s="98" t="s">
        <v>394</v>
      </c>
      <c r="L86" s="98"/>
    </row>
    <row r="87" spans="3:12" x14ac:dyDescent="0.25">
      <c r="C87" s="304" t="s">
        <v>1338</v>
      </c>
      <c r="D87" s="151"/>
      <c r="E87" s="96">
        <f>HLOOKUP($C87,$CB$2:$CE$3,2,0)</f>
        <v>35000</v>
      </c>
      <c r="F87" s="97">
        <f>D87*E87</f>
        <v>0</v>
      </c>
      <c r="G87" s="165"/>
      <c r="H87" s="101" t="s">
        <v>1015</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987</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1015</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1015</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1001</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1001</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1001</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1047</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1015</v>
      </c>
      <c r="I95" s="110" t="str">
        <f>VLOOKUP(H95,Presupuesto!$B$11:$C$565,2,0)</f>
        <v>EQUIPO DE COMPUTACION</v>
      </c>
      <c r="J95" s="98" t="str">
        <f t="shared" si="8"/>
        <v>Posgrado</v>
      </c>
      <c r="K95" s="98" t="s">
        <v>395</v>
      </c>
      <c r="L95" s="98"/>
    </row>
    <row r="96" spans="3:12" x14ac:dyDescent="0.25">
      <c r="C96" s="109" t="s">
        <v>1492</v>
      </c>
      <c r="D96" s="151"/>
      <c r="E96" s="100">
        <v>1500</v>
      </c>
      <c r="F96" s="97">
        <f t="shared" si="7"/>
        <v>0</v>
      </c>
      <c r="G96" s="165"/>
      <c r="H96" s="110" t="s">
        <v>947</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1015</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956</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956</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68"/>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4" t="s">
        <v>1340</v>
      </c>
      <c r="D109" s="158"/>
      <c r="E109" s="96">
        <f>HLOOKUP($C109,$CB$2:$CE$3,2,0)</f>
        <v>15000</v>
      </c>
      <c r="F109" s="97">
        <f>D109*E109</f>
        <v>0</v>
      </c>
      <c r="G109" s="165"/>
      <c r="H109" s="98" t="s">
        <v>1015</v>
      </c>
      <c r="I109" s="98" t="str">
        <f>VLOOKUP(H109,Presupuesto!$B$11:$C$565,2,0)</f>
        <v>EQUIPO DE COMPUTACION</v>
      </c>
      <c r="J109" s="219" t="s">
        <v>1531</v>
      </c>
      <c r="K109" s="98" t="s">
        <v>394</v>
      </c>
      <c r="L109" s="98"/>
    </row>
    <row r="110" spans="3:12" x14ac:dyDescent="0.25">
      <c r="C110" s="304" t="s">
        <v>1338</v>
      </c>
      <c r="D110" s="151"/>
      <c r="E110" s="96">
        <f>HLOOKUP($C110,$CB$2:$CE$3,2,0)</f>
        <v>35000</v>
      </c>
      <c r="F110" s="97">
        <f>D110*E110</f>
        <v>0</v>
      </c>
      <c r="G110" s="165"/>
      <c r="H110" s="101" t="s">
        <v>1015</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987</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1015</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1015</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1001</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1001</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1001</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1047</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1015</v>
      </c>
      <c r="I118" s="110" t="str">
        <f>VLOOKUP(H118,Presupuesto!$B$11:$C$565,2,0)</f>
        <v>EQUIPO DE COMPUTACION</v>
      </c>
      <c r="J118" s="98" t="str">
        <f t="shared" si="10"/>
        <v>Gestión Tecnologías de Información y Comunicación</v>
      </c>
      <c r="K118" s="98" t="s">
        <v>395</v>
      </c>
      <c r="L118" s="98"/>
    </row>
    <row r="119" spans="3:12" x14ac:dyDescent="0.25">
      <c r="C119" s="109" t="s">
        <v>1492</v>
      </c>
      <c r="D119" s="151"/>
      <c r="E119" s="100">
        <v>1500</v>
      </c>
      <c r="F119" s="97">
        <f t="shared" si="9"/>
        <v>0</v>
      </c>
      <c r="G119" s="165"/>
      <c r="H119" s="110" t="s">
        <v>947</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1015</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956</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956</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68"/>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4" t="s">
        <v>1340</v>
      </c>
      <c r="D132" s="158"/>
      <c r="E132" s="96">
        <f>HLOOKUP($C132,$CB$2:$CE$3,2,0)</f>
        <v>15000</v>
      </c>
      <c r="F132" s="97">
        <f>D132*E132</f>
        <v>0</v>
      </c>
      <c r="G132" s="165"/>
      <c r="H132" s="98" t="s">
        <v>1015</v>
      </c>
      <c r="I132" s="98" t="str">
        <f>VLOOKUP(H132,Presupuesto!$B$11:$C$565,2,0)</f>
        <v>EQUIPO DE COMPUTACION</v>
      </c>
      <c r="J132" s="219" t="s">
        <v>1459</v>
      </c>
      <c r="K132" s="98" t="s">
        <v>394</v>
      </c>
      <c r="L132" s="98"/>
    </row>
    <row r="133" spans="3:12" x14ac:dyDescent="0.25">
      <c r="C133" s="304" t="s">
        <v>1338</v>
      </c>
      <c r="D133" s="151"/>
      <c r="E133" s="96">
        <f>HLOOKUP($C133,$CB$2:$CE$3,2,0)</f>
        <v>35000</v>
      </c>
      <c r="F133" s="97">
        <f>D133*E133</f>
        <v>0</v>
      </c>
      <c r="G133" s="165"/>
      <c r="H133" s="101" t="s">
        <v>1015</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987</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1015</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1015</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1001</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1001</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1001</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1047</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1015</v>
      </c>
      <c r="I141" s="110" t="str">
        <f>VLOOKUP(H141,Presupuesto!$B$11:$C$565,2,0)</f>
        <v>EQUIPO DE COMPUTACION</v>
      </c>
      <c r="J141" s="98" t="str">
        <f t="shared" si="12"/>
        <v>Posgrado</v>
      </c>
      <c r="K141" s="98" t="s">
        <v>395</v>
      </c>
      <c r="L141" s="98"/>
    </row>
    <row r="142" spans="3:12" x14ac:dyDescent="0.25">
      <c r="C142" s="109" t="s">
        <v>1492</v>
      </c>
      <c r="D142" s="151"/>
      <c r="E142" s="100">
        <v>1500</v>
      </c>
      <c r="F142" s="97">
        <f t="shared" si="11"/>
        <v>0</v>
      </c>
      <c r="G142" s="165"/>
      <c r="H142" s="110" t="s">
        <v>947</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1015</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956</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956</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68"/>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4" t="s">
        <v>1340</v>
      </c>
      <c r="D155" s="158"/>
      <c r="E155" s="96">
        <f>HLOOKUP($C155,$CB$2:$CE$3,2,0)</f>
        <v>15000</v>
      </c>
      <c r="F155" s="97">
        <f>D155*E155</f>
        <v>0</v>
      </c>
      <c r="G155" s="165"/>
      <c r="H155" s="98" t="s">
        <v>1015</v>
      </c>
      <c r="I155" s="98" t="str">
        <f>VLOOKUP(H155,Presupuesto!$B$11:$C$565,2,0)</f>
        <v>EQUIPO DE COMPUTACION</v>
      </c>
      <c r="J155" s="219" t="s">
        <v>1459</v>
      </c>
      <c r="K155" s="98" t="s">
        <v>394</v>
      </c>
      <c r="L155" s="98"/>
    </row>
    <row r="156" spans="3:12" x14ac:dyDescent="0.25">
      <c r="C156" s="304" t="s">
        <v>1338</v>
      </c>
      <c r="D156" s="151"/>
      <c r="E156" s="96">
        <f>HLOOKUP($C156,$CB$2:$CE$3,2,0)</f>
        <v>35000</v>
      </c>
      <c r="F156" s="97">
        <f>D156*E156</f>
        <v>0</v>
      </c>
      <c r="G156" s="165"/>
      <c r="H156" s="101" t="s">
        <v>1015</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987</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1015</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1015</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1001</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1001</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1001</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1047</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1015</v>
      </c>
      <c r="I164" s="110" t="str">
        <f>VLOOKUP(H164,Presupuesto!$B$11:$C$565,2,0)</f>
        <v>EQUIPO DE COMPUTACION</v>
      </c>
      <c r="J164" s="98" t="str">
        <f t="shared" si="14"/>
        <v>Posgrado</v>
      </c>
      <c r="K164" s="98" t="s">
        <v>395</v>
      </c>
      <c r="L164" s="98"/>
    </row>
    <row r="165" spans="3:12" x14ac:dyDescent="0.25">
      <c r="C165" s="109" t="s">
        <v>1492</v>
      </c>
      <c r="D165" s="151"/>
      <c r="E165" s="100">
        <v>1500</v>
      </c>
      <c r="F165" s="97">
        <f t="shared" si="13"/>
        <v>0</v>
      </c>
      <c r="G165" s="165"/>
      <c r="H165" s="110" t="s">
        <v>947</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1015</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956</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956</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68"/>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4" t="s">
        <v>1340</v>
      </c>
      <c r="D178" s="158"/>
      <c r="E178" s="96">
        <f>HLOOKUP($C178,$CB$2:$CE$3,2,0)</f>
        <v>15000</v>
      </c>
      <c r="F178" s="97">
        <f>D178*E178</f>
        <v>0</v>
      </c>
      <c r="G178" s="165"/>
      <c r="H178" s="98" t="s">
        <v>1015</v>
      </c>
      <c r="I178" s="98" t="str">
        <f>VLOOKUP(H178,Presupuesto!$B$11:$C$565,2,0)</f>
        <v>EQUIPO DE COMPUTACION</v>
      </c>
      <c r="J178" s="219" t="s">
        <v>1459</v>
      </c>
      <c r="K178" s="98" t="s">
        <v>394</v>
      </c>
      <c r="L178" s="98"/>
    </row>
    <row r="179" spans="3:12" x14ac:dyDescent="0.25">
      <c r="C179" s="304" t="s">
        <v>1338</v>
      </c>
      <c r="D179" s="151"/>
      <c r="E179" s="96">
        <f>HLOOKUP($C179,$CB$2:$CE$3,2,0)</f>
        <v>35000</v>
      </c>
      <c r="F179" s="97">
        <f>D179*E179</f>
        <v>0</v>
      </c>
      <c r="G179" s="165"/>
      <c r="H179" s="101" t="s">
        <v>1015</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987</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1015</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1015</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1001</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1001</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1001</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1047</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1015</v>
      </c>
      <c r="I187" s="110" t="str">
        <f>VLOOKUP(H187,Presupuesto!$B$11:$C$565,2,0)</f>
        <v>EQUIPO DE COMPUTACION</v>
      </c>
      <c r="J187" s="98" t="str">
        <f t="shared" si="16"/>
        <v>Posgrado</v>
      </c>
      <c r="K187" s="98" t="s">
        <v>395</v>
      </c>
      <c r="L187" s="98"/>
    </row>
    <row r="188" spans="3:12" x14ac:dyDescent="0.25">
      <c r="C188" s="109" t="s">
        <v>1492</v>
      </c>
      <c r="D188" s="151"/>
      <c r="E188" s="100">
        <v>1500</v>
      </c>
      <c r="F188" s="97">
        <f t="shared" si="15"/>
        <v>0</v>
      </c>
      <c r="G188" s="165"/>
      <c r="H188" s="110" t="s">
        <v>947</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1015</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956</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956</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68"/>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4" t="s">
        <v>1340</v>
      </c>
      <c r="D201" s="158"/>
      <c r="E201" s="96">
        <f>HLOOKUP($C201,$CB$2:$CE$3,2,0)</f>
        <v>15000</v>
      </c>
      <c r="F201" s="97">
        <f>D201*E201</f>
        <v>0</v>
      </c>
      <c r="G201" s="165"/>
      <c r="H201" s="98" t="s">
        <v>1015</v>
      </c>
      <c r="I201" s="98" t="str">
        <f>VLOOKUP(H201,Presupuesto!$B$11:$C$565,2,0)</f>
        <v>EQUIPO DE COMPUTACION</v>
      </c>
      <c r="J201" s="219" t="s">
        <v>1459</v>
      </c>
      <c r="K201" s="98" t="s">
        <v>394</v>
      </c>
      <c r="L201" s="98"/>
    </row>
    <row r="202" spans="3:12" x14ac:dyDescent="0.25">
      <c r="C202" s="304" t="s">
        <v>1338</v>
      </c>
      <c r="D202" s="151"/>
      <c r="E202" s="96">
        <f>HLOOKUP($C202,$CB$2:$CE$3,2,0)</f>
        <v>35000</v>
      </c>
      <c r="F202" s="97">
        <f>D202*E202</f>
        <v>0</v>
      </c>
      <c r="G202" s="165"/>
      <c r="H202" s="101" t="s">
        <v>1015</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987</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1015</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1015</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1001</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1001</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1001</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1047</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1015</v>
      </c>
      <c r="I210" s="110" t="str">
        <f>VLOOKUP(H210,Presupuesto!$B$11:$C$565,2,0)</f>
        <v>EQUIPO DE COMPUTACION</v>
      </c>
      <c r="J210" s="98" t="str">
        <f t="shared" si="18"/>
        <v>Posgrado</v>
      </c>
      <c r="K210" s="98" t="s">
        <v>395</v>
      </c>
      <c r="L210" s="98"/>
    </row>
    <row r="211" spans="3:12" x14ac:dyDescent="0.25">
      <c r="C211" s="109" t="s">
        <v>1492</v>
      </c>
      <c r="D211" s="151"/>
      <c r="E211" s="100">
        <v>1500</v>
      </c>
      <c r="F211" s="97">
        <f t="shared" si="17"/>
        <v>0</v>
      </c>
      <c r="G211" s="165"/>
      <c r="H211" s="110" t="s">
        <v>947</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1015</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956</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956</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68"/>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4" t="s">
        <v>1340</v>
      </c>
      <c r="D224" s="158"/>
      <c r="E224" s="96">
        <f>HLOOKUP($C224,$CB$2:$CE$3,2,0)</f>
        <v>15000</v>
      </c>
      <c r="F224" s="97">
        <f>D224*E224</f>
        <v>0</v>
      </c>
      <c r="G224" s="165"/>
      <c r="H224" s="98" t="s">
        <v>1015</v>
      </c>
      <c r="I224" s="98" t="str">
        <f>VLOOKUP(H224,Presupuesto!$B$11:$C$565,2,0)</f>
        <v>EQUIPO DE COMPUTACION</v>
      </c>
      <c r="J224" s="219" t="s">
        <v>1459</v>
      </c>
      <c r="K224" s="98" t="s">
        <v>394</v>
      </c>
      <c r="L224" s="98"/>
    </row>
    <row r="225" spans="3:12" x14ac:dyDescent="0.25">
      <c r="C225" s="304" t="s">
        <v>1338</v>
      </c>
      <c r="D225" s="151"/>
      <c r="E225" s="96">
        <f>HLOOKUP($C225,$CB$2:$CE$3,2,0)</f>
        <v>35000</v>
      </c>
      <c r="F225" s="97">
        <f>D225*E225</f>
        <v>0</v>
      </c>
      <c r="G225" s="165"/>
      <c r="H225" s="101" t="s">
        <v>1015</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987</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1015</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1015</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1001</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1001</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1001</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1047</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1015</v>
      </c>
      <c r="I233" s="110" t="str">
        <f>VLOOKUP(H233,Presupuesto!$B$11:$C$565,2,0)</f>
        <v>EQUIPO DE COMPUTACION</v>
      </c>
      <c r="J233" s="98" t="str">
        <f t="shared" si="20"/>
        <v>Posgrado</v>
      </c>
      <c r="K233" s="98" t="s">
        <v>395</v>
      </c>
      <c r="L233" s="98"/>
    </row>
    <row r="234" spans="3:12" x14ac:dyDescent="0.25">
      <c r="C234" s="109" t="s">
        <v>1492</v>
      </c>
      <c r="D234" s="151"/>
      <c r="E234" s="100">
        <v>1500</v>
      </c>
      <c r="F234" s="97">
        <f t="shared" si="19"/>
        <v>0</v>
      </c>
      <c r="G234" s="165"/>
      <c r="H234" s="110" t="s">
        <v>947</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1015</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956</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956</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68"/>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4" t="s">
        <v>1340</v>
      </c>
      <c r="D247" s="158"/>
      <c r="E247" s="96">
        <f>HLOOKUP($C247,$CB$2:$CE$3,2,0)</f>
        <v>15000</v>
      </c>
      <c r="F247" s="97">
        <f>D247*E247</f>
        <v>0</v>
      </c>
      <c r="G247" s="165"/>
      <c r="H247" s="98" t="s">
        <v>1015</v>
      </c>
      <c r="I247" s="98" t="str">
        <f>VLOOKUP(H247,Presupuesto!$B$11:$C$565,2,0)</f>
        <v>EQUIPO DE COMPUTACION</v>
      </c>
      <c r="J247" s="219" t="s">
        <v>1459</v>
      </c>
      <c r="K247" s="98" t="s">
        <v>394</v>
      </c>
      <c r="L247" s="98"/>
    </row>
    <row r="248" spans="3:12" x14ac:dyDescent="0.25">
      <c r="C248" s="304" t="s">
        <v>1338</v>
      </c>
      <c r="D248" s="151"/>
      <c r="E248" s="96">
        <f>HLOOKUP($C248,$CB$2:$CE$3,2,0)</f>
        <v>35000</v>
      </c>
      <c r="F248" s="97">
        <f>D248*E248</f>
        <v>0</v>
      </c>
      <c r="G248" s="165"/>
      <c r="H248" s="101" t="s">
        <v>1015</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987</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1015</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1015</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1001</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1001</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1001</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1047</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1015</v>
      </c>
      <c r="I256" s="110" t="str">
        <f>VLOOKUP(H256,Presupuesto!$B$11:$C$565,2,0)</f>
        <v>EQUIPO DE COMPUTACION</v>
      </c>
      <c r="J256" s="98" t="str">
        <f t="shared" si="22"/>
        <v>Posgrado</v>
      </c>
      <c r="K256" s="98" t="s">
        <v>395</v>
      </c>
      <c r="L256" s="98"/>
    </row>
    <row r="257" spans="3:12" x14ac:dyDescent="0.25">
      <c r="C257" s="109" t="s">
        <v>1492</v>
      </c>
      <c r="D257" s="151"/>
      <c r="E257" s="100">
        <v>1500</v>
      </c>
      <c r="F257" s="97">
        <f t="shared" si="21"/>
        <v>0</v>
      </c>
      <c r="G257" s="165"/>
      <c r="H257" s="110" t="s">
        <v>947</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1015</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956</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956</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68"/>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4" t="s">
        <v>1340</v>
      </c>
      <c r="D270" s="158"/>
      <c r="E270" s="96">
        <f>HLOOKUP($C270,$CB$2:$CE$3,2,0)</f>
        <v>15000</v>
      </c>
      <c r="F270" s="97">
        <f>D270*E270</f>
        <v>0</v>
      </c>
      <c r="G270" s="165"/>
      <c r="H270" s="98" t="s">
        <v>1015</v>
      </c>
      <c r="I270" s="98" t="str">
        <f>VLOOKUP(H270,Presupuesto!$B$11:$C$565,2,0)</f>
        <v>EQUIPO DE COMPUTACION</v>
      </c>
      <c r="J270" s="219" t="s">
        <v>1489</v>
      </c>
      <c r="K270" s="98" t="s">
        <v>394</v>
      </c>
      <c r="L270" s="98"/>
    </row>
    <row r="271" spans="3:12" x14ac:dyDescent="0.25">
      <c r="C271" s="304" t="s">
        <v>1338</v>
      </c>
      <c r="D271" s="151"/>
      <c r="E271" s="96">
        <f>HLOOKUP($C271,$CB$2:$CE$3,2,0)</f>
        <v>35000</v>
      </c>
      <c r="F271" s="97">
        <f>D271*E271</f>
        <v>0</v>
      </c>
      <c r="G271" s="165"/>
      <c r="H271" s="101" t="s">
        <v>1015</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987</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1015</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1015</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1001</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1001</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1001</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1047</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1015</v>
      </c>
      <c r="I279" s="110" t="str">
        <f>VLOOKUP(H279,Presupuesto!$B$11:$C$565,2,0)</f>
        <v>EQUIPO DE COMPUTACION</v>
      </c>
      <c r="J279" s="98" t="str">
        <f t="shared" si="24"/>
        <v>Desarrollo del Sistema de Educación Superior</v>
      </c>
      <c r="K279" s="98" t="s">
        <v>395</v>
      </c>
      <c r="L279" s="98"/>
    </row>
    <row r="280" spans="3:12" x14ac:dyDescent="0.25">
      <c r="C280" s="109" t="s">
        <v>1492</v>
      </c>
      <c r="D280" s="151"/>
      <c r="E280" s="100">
        <v>1500</v>
      </c>
      <c r="F280" s="97">
        <f t="shared" si="23"/>
        <v>0</v>
      </c>
      <c r="G280" s="165"/>
      <c r="H280" s="110" t="s">
        <v>947</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1015</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956</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956</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C61" sqref="C61"/>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2" t="s">
        <v>251</v>
      </c>
      <c r="B1" s="473" t="s">
        <v>252</v>
      </c>
      <c r="C1" s="470" t="s">
        <v>253</v>
      </c>
      <c r="D1" s="470" t="s">
        <v>497</v>
      </c>
      <c r="E1" s="470" t="s">
        <v>499</v>
      </c>
      <c r="F1" s="470" t="s">
        <v>501</v>
      </c>
      <c r="G1" s="470" t="s">
        <v>503</v>
      </c>
      <c r="H1" s="470" t="s">
        <v>505</v>
      </c>
      <c r="I1" s="470" t="s">
        <v>507</v>
      </c>
      <c r="J1" s="470" t="s">
        <v>254</v>
      </c>
      <c r="K1" s="470" t="s">
        <v>510</v>
      </c>
      <c r="L1" s="470" t="s">
        <v>255</v>
      </c>
      <c r="M1" s="470" t="s">
        <v>512</v>
      </c>
      <c r="N1" s="470" t="s">
        <v>514</v>
      </c>
      <c r="O1" s="470" t="s">
        <v>516</v>
      </c>
      <c r="P1" s="470" t="s">
        <v>256</v>
      </c>
      <c r="Q1" s="470" t="s">
        <v>517</v>
      </c>
      <c r="R1" s="470" t="s">
        <v>520</v>
      </c>
      <c r="S1" s="470" t="s">
        <v>257</v>
      </c>
      <c r="T1" s="470" t="s">
        <v>522</v>
      </c>
      <c r="U1" s="470" t="s">
        <v>258</v>
      </c>
      <c r="V1" s="470" t="s">
        <v>523</v>
      </c>
      <c r="W1" s="470" t="s">
        <v>524</v>
      </c>
      <c r="X1" s="470" t="s">
        <v>528</v>
      </c>
      <c r="Y1" s="470" t="s">
        <v>274</v>
      </c>
      <c r="Z1" s="470" t="s">
        <v>529</v>
      </c>
      <c r="AA1" s="470" t="s">
        <v>531</v>
      </c>
      <c r="AB1" s="470" t="s">
        <v>533</v>
      </c>
      <c r="AC1" s="470" t="s">
        <v>275</v>
      </c>
      <c r="AD1" s="470" t="s">
        <v>535</v>
      </c>
      <c r="AE1" s="470" t="s">
        <v>537</v>
      </c>
      <c r="AF1" s="470" t="s">
        <v>539</v>
      </c>
      <c r="AG1" s="470" t="s">
        <v>541</v>
      </c>
      <c r="AH1" s="470" t="s">
        <v>250</v>
      </c>
      <c r="AI1" s="470" t="s">
        <v>543</v>
      </c>
      <c r="AJ1" s="473" t="s">
        <v>259</v>
      </c>
      <c r="AK1" s="470" t="s">
        <v>545</v>
      </c>
      <c r="AL1" s="470" t="s">
        <v>260</v>
      </c>
      <c r="AM1" s="470" t="s">
        <v>547</v>
      </c>
      <c r="AN1" s="470" t="s">
        <v>549</v>
      </c>
      <c r="AO1" s="470" t="s">
        <v>261</v>
      </c>
      <c r="AP1" s="470" t="s">
        <v>551</v>
      </c>
      <c r="AQ1" s="470" t="s">
        <v>553</v>
      </c>
      <c r="AR1" s="470" t="s">
        <v>262</v>
      </c>
      <c r="AS1" s="470" t="s">
        <v>554</v>
      </c>
      <c r="AT1" s="470" t="s">
        <v>556</v>
      </c>
      <c r="AU1" s="470" t="s">
        <v>557</v>
      </c>
      <c r="AV1" s="470" t="s">
        <v>558</v>
      </c>
      <c r="AW1" s="470" t="s">
        <v>560</v>
      </c>
      <c r="AX1" s="470" t="s">
        <v>562</v>
      </c>
      <c r="AY1" s="470" t="s">
        <v>563</v>
      </c>
      <c r="AZ1" s="470" t="s">
        <v>263</v>
      </c>
      <c r="BA1" s="470" t="s">
        <v>565</v>
      </c>
      <c r="BB1" s="470" t="s">
        <v>567</v>
      </c>
      <c r="BC1" s="470" t="s">
        <v>569</v>
      </c>
      <c r="BD1" s="470" t="s">
        <v>571</v>
      </c>
      <c r="BE1" s="470" t="s">
        <v>573</v>
      </c>
      <c r="BF1" s="470" t="s">
        <v>575</v>
      </c>
      <c r="BG1" s="470" t="s">
        <v>577</v>
      </c>
      <c r="BH1" s="470" t="s">
        <v>579</v>
      </c>
      <c r="BI1" s="470" t="s">
        <v>276</v>
      </c>
      <c r="BJ1" s="470" t="s">
        <v>581</v>
      </c>
      <c r="BK1" s="470" t="s">
        <v>583</v>
      </c>
      <c r="BL1" s="470" t="s">
        <v>585</v>
      </c>
      <c r="BM1" s="470" t="s">
        <v>587</v>
      </c>
      <c r="BN1" s="470" t="s">
        <v>589</v>
      </c>
      <c r="BO1" s="470" t="s">
        <v>591</v>
      </c>
      <c r="BP1" s="470" t="s">
        <v>593</v>
      </c>
      <c r="BQ1" s="470" t="s">
        <v>595</v>
      </c>
      <c r="BR1" s="470" t="s">
        <v>597</v>
      </c>
      <c r="BS1" s="470" t="s">
        <v>599</v>
      </c>
      <c r="BT1" s="473" t="s">
        <v>264</v>
      </c>
      <c r="BU1" s="470" t="s">
        <v>265</v>
      </c>
      <c r="BV1" s="470" t="s">
        <v>601</v>
      </c>
      <c r="BW1" s="470" t="s">
        <v>266</v>
      </c>
      <c r="BX1" s="470" t="s">
        <v>603</v>
      </c>
      <c r="BY1" s="470" t="s">
        <v>605</v>
      </c>
      <c r="BZ1" s="473" t="s">
        <v>267</v>
      </c>
      <c r="CA1" s="470" t="s">
        <v>268</v>
      </c>
      <c r="CB1" s="470" t="s">
        <v>607</v>
      </c>
      <c r="CC1" s="470" t="s">
        <v>269</v>
      </c>
      <c r="CD1" s="470" t="s">
        <v>609</v>
      </c>
      <c r="CE1" s="470" t="s">
        <v>611</v>
      </c>
      <c r="CF1" s="470" t="s">
        <v>613</v>
      </c>
      <c r="CG1" s="473" t="s">
        <v>270</v>
      </c>
      <c r="CH1" s="470" t="s">
        <v>619</v>
      </c>
      <c r="CI1" s="470" t="s">
        <v>621</v>
      </c>
      <c r="CJ1" s="470" t="s">
        <v>271</v>
      </c>
      <c r="CK1" s="470" t="s">
        <v>615</v>
      </c>
      <c r="CL1" s="470" t="s">
        <v>617</v>
      </c>
      <c r="CM1" s="470" t="s">
        <v>272</v>
      </c>
      <c r="CN1" s="470" t="s">
        <v>623</v>
      </c>
      <c r="CO1" s="470" t="s">
        <v>273</v>
      </c>
      <c r="CP1" s="470" t="s">
        <v>624</v>
      </c>
      <c r="CQ1" s="469" t="s">
        <v>277</v>
      </c>
      <c r="CR1" s="473" t="s">
        <v>278</v>
      </c>
      <c r="CS1" s="470" t="s">
        <v>625</v>
      </c>
      <c r="CT1" s="470" t="s">
        <v>626</v>
      </c>
      <c r="CU1" s="470" t="s">
        <v>628</v>
      </c>
      <c r="CV1" s="470" t="s">
        <v>279</v>
      </c>
      <c r="CW1" s="470" t="s">
        <v>630</v>
      </c>
      <c r="CX1" s="470" t="s">
        <v>632</v>
      </c>
      <c r="CY1" s="470" t="s">
        <v>634</v>
      </c>
      <c r="CZ1" s="470" t="s">
        <v>636</v>
      </c>
      <c r="DA1" s="470" t="s">
        <v>638</v>
      </c>
      <c r="DB1" s="470" t="s">
        <v>640</v>
      </c>
      <c r="DC1" s="473" t="s">
        <v>280</v>
      </c>
      <c r="DD1" s="470" t="s">
        <v>281</v>
      </c>
      <c r="DE1" s="470" t="s">
        <v>642</v>
      </c>
      <c r="DF1" s="470" t="s">
        <v>282</v>
      </c>
      <c r="DG1" s="470" t="s">
        <v>644</v>
      </c>
      <c r="DH1" s="470" t="s">
        <v>646</v>
      </c>
      <c r="DI1" s="470" t="s">
        <v>648</v>
      </c>
      <c r="DJ1" s="470" t="s">
        <v>650</v>
      </c>
      <c r="DK1" s="470" t="s">
        <v>652</v>
      </c>
      <c r="DL1" s="470" t="s">
        <v>654</v>
      </c>
      <c r="DM1" s="470" t="s">
        <v>656</v>
      </c>
      <c r="DN1" s="470" t="s">
        <v>283</v>
      </c>
      <c r="DO1" s="470" t="s">
        <v>658</v>
      </c>
      <c r="DP1" s="470" t="s">
        <v>660</v>
      </c>
      <c r="DQ1" s="470" t="s">
        <v>662</v>
      </c>
      <c r="DR1" s="473" t="s">
        <v>284</v>
      </c>
      <c r="DS1" s="470" t="s">
        <v>664</v>
      </c>
      <c r="DT1" s="470" t="s">
        <v>285</v>
      </c>
      <c r="DU1" s="470" t="s">
        <v>666</v>
      </c>
      <c r="DV1" s="470" t="s">
        <v>286</v>
      </c>
      <c r="DW1" s="470" t="s">
        <v>668</v>
      </c>
      <c r="DX1" s="470" t="s">
        <v>670</v>
      </c>
      <c r="DY1" s="470" t="s">
        <v>672</v>
      </c>
      <c r="DZ1" s="470" t="s">
        <v>674</v>
      </c>
      <c r="EA1" s="470" t="s">
        <v>676</v>
      </c>
      <c r="EB1" s="470" t="s">
        <v>678</v>
      </c>
      <c r="EC1" s="470" t="s">
        <v>680</v>
      </c>
      <c r="ED1" s="470" t="s">
        <v>682</v>
      </c>
      <c r="EE1" s="470" t="s">
        <v>684</v>
      </c>
      <c r="EF1" s="470" t="s">
        <v>686</v>
      </c>
      <c r="EG1" s="470" t="s">
        <v>688</v>
      </c>
      <c r="EH1" s="473" t="s">
        <v>287</v>
      </c>
      <c r="EI1" s="470" t="s">
        <v>690</v>
      </c>
      <c r="EJ1" s="470" t="s">
        <v>288</v>
      </c>
      <c r="EK1" s="470" t="s">
        <v>692</v>
      </c>
      <c r="EL1" s="470" t="s">
        <v>694</v>
      </c>
      <c r="EM1" s="470" t="s">
        <v>289</v>
      </c>
      <c r="EN1" s="470" t="s">
        <v>696</v>
      </c>
      <c r="EO1" s="470" t="s">
        <v>698</v>
      </c>
      <c r="EP1" s="470" t="s">
        <v>290</v>
      </c>
      <c r="EQ1" s="470" t="s">
        <v>700</v>
      </c>
      <c r="ER1" s="470" t="s">
        <v>702</v>
      </c>
      <c r="ES1" s="470" t="s">
        <v>704</v>
      </c>
      <c r="ET1" s="470" t="s">
        <v>291</v>
      </c>
      <c r="EU1" s="470" t="s">
        <v>706</v>
      </c>
      <c r="EV1" s="470" t="s">
        <v>708</v>
      </c>
      <c r="EW1" s="473" t="s">
        <v>292</v>
      </c>
      <c r="EX1" s="470" t="s">
        <v>293</v>
      </c>
      <c r="EY1" s="470" t="s">
        <v>710</v>
      </c>
      <c r="EZ1" s="470" t="s">
        <v>712</v>
      </c>
      <c r="FA1" s="470" t="s">
        <v>714</v>
      </c>
      <c r="FB1" s="470" t="s">
        <v>716</v>
      </c>
      <c r="FC1" s="470" t="s">
        <v>294</v>
      </c>
      <c r="FD1" s="470" t="s">
        <v>718</v>
      </c>
      <c r="FE1" s="470" t="s">
        <v>720</v>
      </c>
      <c r="FF1" s="470" t="s">
        <v>722</v>
      </c>
      <c r="FG1" s="470" t="s">
        <v>724</v>
      </c>
      <c r="FH1" s="470" t="s">
        <v>726</v>
      </c>
      <c r="FI1" s="470" t="s">
        <v>295</v>
      </c>
      <c r="FJ1" s="470" t="s">
        <v>729</v>
      </c>
      <c r="FK1" s="470" t="s">
        <v>296</v>
      </c>
      <c r="FL1" s="470" t="s">
        <v>732</v>
      </c>
      <c r="FM1" s="470" t="s">
        <v>733</v>
      </c>
      <c r="FN1" s="470" t="s">
        <v>735</v>
      </c>
      <c r="FO1" s="470" t="s">
        <v>297</v>
      </c>
      <c r="FP1" s="470" t="s">
        <v>738</v>
      </c>
      <c r="FQ1" s="470" t="s">
        <v>739</v>
      </c>
      <c r="FR1" s="470" t="s">
        <v>741</v>
      </c>
      <c r="FS1" s="470" t="s">
        <v>298</v>
      </c>
      <c r="FT1" s="470" t="s">
        <v>744</v>
      </c>
      <c r="FU1" s="470" t="s">
        <v>746</v>
      </c>
      <c r="FV1" s="470" t="s">
        <v>748</v>
      </c>
      <c r="FW1" s="473" t="s">
        <v>299</v>
      </c>
      <c r="FX1" s="473" t="s">
        <v>300</v>
      </c>
      <c r="FY1" s="470" t="s">
        <v>306</v>
      </c>
      <c r="FZ1" s="470" t="s">
        <v>750</v>
      </c>
      <c r="GA1" s="470" t="s">
        <v>752</v>
      </c>
      <c r="GB1" s="470" t="s">
        <v>754</v>
      </c>
      <c r="GC1" s="470" t="s">
        <v>756</v>
      </c>
      <c r="GD1" s="470" t="s">
        <v>758</v>
      </c>
      <c r="GE1" s="470" t="s">
        <v>760</v>
      </c>
      <c r="GF1" s="473" t="s">
        <v>301</v>
      </c>
      <c r="GG1" s="470" t="s">
        <v>307</v>
      </c>
      <c r="GH1" s="470" t="s">
        <v>762</v>
      </c>
      <c r="GI1" s="470" t="s">
        <v>764</v>
      </c>
      <c r="GJ1" s="470" t="s">
        <v>765</v>
      </c>
      <c r="GK1" s="470" t="s">
        <v>308</v>
      </c>
      <c r="GL1" s="470" t="s">
        <v>768</v>
      </c>
      <c r="GM1" s="470" t="s">
        <v>769</v>
      </c>
      <c r="GN1" s="473" t="s">
        <v>302</v>
      </c>
      <c r="GO1" s="470" t="s">
        <v>303</v>
      </c>
      <c r="GP1" s="470" t="s">
        <v>771</v>
      </c>
      <c r="GQ1" s="470" t="s">
        <v>773</v>
      </c>
      <c r="GR1" s="470" t="s">
        <v>775</v>
      </c>
      <c r="GS1" s="470" t="s">
        <v>777</v>
      </c>
      <c r="GT1" s="470" t="s">
        <v>779</v>
      </c>
      <c r="GU1" s="473" t="s">
        <v>304</v>
      </c>
      <c r="GV1" s="470" t="s">
        <v>305</v>
      </c>
      <c r="GW1" s="470" t="s">
        <v>781</v>
      </c>
      <c r="GX1" s="470" t="s">
        <v>783</v>
      </c>
      <c r="GY1" s="470" t="s">
        <v>785</v>
      </c>
      <c r="GZ1" s="470" t="s">
        <v>787</v>
      </c>
      <c r="HA1" s="470" t="s">
        <v>789</v>
      </c>
      <c r="HB1" s="470" t="s">
        <v>791</v>
      </c>
      <c r="HC1" s="469" t="s">
        <v>309</v>
      </c>
      <c r="HD1" s="473" t="s">
        <v>310</v>
      </c>
      <c r="HE1" s="470" t="s">
        <v>311</v>
      </c>
      <c r="HF1" s="470" t="s">
        <v>793</v>
      </c>
      <c r="HG1" s="470" t="s">
        <v>795</v>
      </c>
      <c r="HH1" s="470" t="s">
        <v>797</v>
      </c>
      <c r="HI1" s="470" t="s">
        <v>799</v>
      </c>
      <c r="HJ1" s="470" t="s">
        <v>312</v>
      </c>
      <c r="HK1" s="470" t="s">
        <v>802</v>
      </c>
      <c r="HL1" s="470" t="s">
        <v>329</v>
      </c>
      <c r="HM1" s="470" t="s">
        <v>840</v>
      </c>
      <c r="HN1" s="470" t="s">
        <v>842</v>
      </c>
      <c r="HO1" s="470" t="s">
        <v>844</v>
      </c>
      <c r="HP1" s="473" t="s">
        <v>313</v>
      </c>
      <c r="HQ1" s="470" t="s">
        <v>804</v>
      </c>
      <c r="HR1" s="470" t="s">
        <v>806</v>
      </c>
      <c r="HS1" s="470" t="s">
        <v>314</v>
      </c>
      <c r="HT1" s="470" t="s">
        <v>809</v>
      </c>
      <c r="HU1" s="470" t="s">
        <v>811</v>
      </c>
      <c r="HV1" s="470" t="s">
        <v>812</v>
      </c>
      <c r="HW1" s="470" t="s">
        <v>814</v>
      </c>
      <c r="HX1" s="473" t="s">
        <v>315</v>
      </c>
      <c r="HY1" s="470" t="s">
        <v>816</v>
      </c>
      <c r="HZ1" s="470" t="s">
        <v>818</v>
      </c>
      <c r="IA1" s="470" t="s">
        <v>820</v>
      </c>
      <c r="IB1" s="470" t="s">
        <v>316</v>
      </c>
      <c r="IC1" s="470" t="s">
        <v>822</v>
      </c>
      <c r="ID1" s="470" t="s">
        <v>824</v>
      </c>
      <c r="IE1" s="470" t="s">
        <v>317</v>
      </c>
      <c r="IF1" s="470" t="s">
        <v>826</v>
      </c>
      <c r="IG1" s="470" t="s">
        <v>828</v>
      </c>
      <c r="IH1" s="470" t="s">
        <v>318</v>
      </c>
      <c r="II1" s="470" t="s">
        <v>830</v>
      </c>
      <c r="IJ1" s="470" t="s">
        <v>832</v>
      </c>
      <c r="IK1" s="470" t="s">
        <v>834</v>
      </c>
      <c r="IL1" s="470" t="s">
        <v>836</v>
      </c>
      <c r="IM1" s="470" t="s">
        <v>319</v>
      </c>
      <c r="IN1" s="470" t="s">
        <v>838</v>
      </c>
      <c r="IO1" s="473" t="s">
        <v>320</v>
      </c>
      <c r="IP1" s="470" t="s">
        <v>846</v>
      </c>
      <c r="IQ1" s="470" t="s">
        <v>848</v>
      </c>
      <c r="IR1" s="470" t="s">
        <v>321</v>
      </c>
      <c r="IS1" s="470" t="s">
        <v>850</v>
      </c>
      <c r="IT1" s="470" t="s">
        <v>852</v>
      </c>
      <c r="IU1" s="470" t="s">
        <v>854</v>
      </c>
      <c r="IV1" s="473" t="s">
        <v>322</v>
      </c>
      <c r="IW1" s="470" t="s">
        <v>856</v>
      </c>
      <c r="IX1" s="470" t="s">
        <v>323</v>
      </c>
      <c r="IY1" s="470" t="s">
        <v>859</v>
      </c>
      <c r="IZ1" s="470" t="s">
        <v>861</v>
      </c>
      <c r="JA1" s="470" t="s">
        <v>863</v>
      </c>
      <c r="JB1" s="470" t="s">
        <v>865</v>
      </c>
      <c r="JC1" s="470" t="s">
        <v>867</v>
      </c>
      <c r="JD1" s="470" t="s">
        <v>869</v>
      </c>
      <c r="JE1" s="470" t="s">
        <v>324</v>
      </c>
      <c r="JF1" s="470" t="s">
        <v>872</v>
      </c>
      <c r="JG1" s="470" t="s">
        <v>874</v>
      </c>
      <c r="JH1" s="470" t="s">
        <v>876</v>
      </c>
      <c r="JI1" s="470" t="s">
        <v>878</v>
      </c>
      <c r="JJ1" s="470" t="s">
        <v>880</v>
      </c>
      <c r="JK1" s="470" t="s">
        <v>882</v>
      </c>
      <c r="JL1" s="470" t="s">
        <v>884</v>
      </c>
      <c r="JM1" s="470" t="s">
        <v>886</v>
      </c>
      <c r="JN1" s="470" t="s">
        <v>325</v>
      </c>
      <c r="JO1" s="470" t="s">
        <v>889</v>
      </c>
      <c r="JP1" s="470" t="s">
        <v>891</v>
      </c>
      <c r="JQ1" s="470" t="s">
        <v>893</v>
      </c>
      <c r="JR1" s="470" t="s">
        <v>895</v>
      </c>
      <c r="JS1" s="470" t="s">
        <v>896</v>
      </c>
      <c r="JT1" s="470" t="s">
        <v>898</v>
      </c>
      <c r="JU1" s="470" t="s">
        <v>900</v>
      </c>
      <c r="JV1" s="470" t="s">
        <v>902</v>
      </c>
      <c r="JW1" s="470" t="s">
        <v>904</v>
      </c>
      <c r="JX1" s="470" t="s">
        <v>906</v>
      </c>
      <c r="JY1" s="470" t="s">
        <v>908</v>
      </c>
      <c r="JZ1" s="470" t="s">
        <v>910</v>
      </c>
      <c r="KA1" s="470" t="s">
        <v>912</v>
      </c>
      <c r="KB1" s="470" t="s">
        <v>914</v>
      </c>
      <c r="KC1" s="470" t="s">
        <v>916</v>
      </c>
      <c r="KD1" s="470" t="s">
        <v>918</v>
      </c>
      <c r="KE1" s="470" t="s">
        <v>920</v>
      </c>
      <c r="KF1" s="470" t="s">
        <v>922</v>
      </c>
      <c r="KG1" s="470" t="s">
        <v>924</v>
      </c>
      <c r="KH1" s="470" t="s">
        <v>926</v>
      </c>
      <c r="KI1" s="470" t="s">
        <v>928</v>
      </c>
      <c r="KJ1" s="470" t="s">
        <v>930</v>
      </c>
      <c r="KK1" s="470" t="s">
        <v>932</v>
      </c>
      <c r="KL1" s="470" t="s">
        <v>934</v>
      </c>
      <c r="KM1" s="470" t="s">
        <v>936</v>
      </c>
      <c r="KN1" s="470" t="s">
        <v>938</v>
      </c>
      <c r="KO1" s="473" t="s">
        <v>326</v>
      </c>
      <c r="KP1" s="470" t="s">
        <v>940</v>
      </c>
      <c r="KQ1" s="470" t="s">
        <v>327</v>
      </c>
      <c r="KR1" s="470" t="s">
        <v>943</v>
      </c>
      <c r="KS1" s="470" t="s">
        <v>945</v>
      </c>
      <c r="KT1" s="470" t="s">
        <v>947</v>
      </c>
      <c r="KU1" s="470" t="s">
        <v>949</v>
      </c>
      <c r="KV1" s="470" t="s">
        <v>328</v>
      </c>
      <c r="KW1" s="470" t="s">
        <v>952</v>
      </c>
      <c r="KX1" s="470" t="s">
        <v>954</v>
      </c>
      <c r="KY1" s="470" t="s">
        <v>956</v>
      </c>
      <c r="KZ1" s="470" t="s">
        <v>958</v>
      </c>
      <c r="LA1" s="470" t="s">
        <v>960</v>
      </c>
      <c r="LB1" s="470" t="s">
        <v>962</v>
      </c>
      <c r="LC1" s="470" t="s">
        <v>964</v>
      </c>
      <c r="LD1" s="469" t="s">
        <v>330</v>
      </c>
      <c r="LE1" s="473" t="s">
        <v>331</v>
      </c>
      <c r="LF1" s="470" t="s">
        <v>332</v>
      </c>
      <c r="LG1" s="470" t="s">
        <v>346</v>
      </c>
      <c r="LH1" s="470" t="s">
        <v>966</v>
      </c>
      <c r="LI1" s="470" t="s">
        <v>968</v>
      </c>
      <c r="LJ1" s="470" t="s">
        <v>970</v>
      </c>
      <c r="LK1" s="470" t="s">
        <v>972</v>
      </c>
      <c r="LL1" s="470" t="s">
        <v>347</v>
      </c>
      <c r="LM1" s="470" t="s">
        <v>974</v>
      </c>
      <c r="LN1" s="470" t="s">
        <v>348</v>
      </c>
      <c r="LO1" s="470" t="s">
        <v>976</v>
      </c>
      <c r="LP1" s="470" t="s">
        <v>333</v>
      </c>
      <c r="LQ1" s="470" t="s">
        <v>978</v>
      </c>
      <c r="LR1" s="470" t="s">
        <v>349</v>
      </c>
      <c r="LS1" s="470" t="s">
        <v>980</v>
      </c>
      <c r="LT1" s="470" t="s">
        <v>982</v>
      </c>
      <c r="LU1" s="470" t="s">
        <v>350</v>
      </c>
      <c r="LV1" s="473" t="s">
        <v>334</v>
      </c>
      <c r="LW1" s="470" t="s">
        <v>335</v>
      </c>
      <c r="LX1" s="470" t="s">
        <v>984</v>
      </c>
      <c r="LY1" s="470" t="s">
        <v>986</v>
      </c>
      <c r="LZ1" s="470" t="s">
        <v>987</v>
      </c>
      <c r="MA1" s="470" t="s">
        <v>989</v>
      </c>
      <c r="MB1" s="470" t="s">
        <v>990</v>
      </c>
      <c r="MC1" s="470" t="s">
        <v>992</v>
      </c>
      <c r="MD1" s="470" t="s">
        <v>994</v>
      </c>
      <c r="ME1" s="470" t="s">
        <v>996</v>
      </c>
      <c r="MF1" s="470" t="s">
        <v>998</v>
      </c>
      <c r="MG1" s="470" t="s">
        <v>336</v>
      </c>
      <c r="MH1" s="470" t="s">
        <v>1001</v>
      </c>
      <c r="MI1" s="470" t="s">
        <v>1002</v>
      </c>
      <c r="MJ1" s="470" t="s">
        <v>1004</v>
      </c>
      <c r="MK1" s="470" t="s">
        <v>337</v>
      </c>
      <c r="ML1" s="470" t="s">
        <v>1007</v>
      </c>
      <c r="MM1" s="470" t="s">
        <v>1008</v>
      </c>
      <c r="MN1" s="470" t="s">
        <v>1010</v>
      </c>
      <c r="MO1" s="470" t="s">
        <v>1012</v>
      </c>
      <c r="MP1" s="470" t="s">
        <v>338</v>
      </c>
      <c r="MQ1" s="470" t="s">
        <v>1015</v>
      </c>
      <c r="MR1" s="470" t="s">
        <v>1017</v>
      </c>
      <c r="MS1" s="470" t="s">
        <v>1019</v>
      </c>
      <c r="MT1" s="470" t="s">
        <v>1021</v>
      </c>
      <c r="MU1" s="470" t="s">
        <v>339</v>
      </c>
      <c r="MV1" s="470" t="s">
        <v>1024</v>
      </c>
      <c r="MW1" s="470" t="s">
        <v>1026</v>
      </c>
      <c r="MX1" s="470" t="s">
        <v>1028</v>
      </c>
      <c r="MY1" s="470" t="s">
        <v>1030</v>
      </c>
      <c r="MZ1" s="470" t="s">
        <v>1032</v>
      </c>
      <c r="NA1" s="470" t="s">
        <v>1034</v>
      </c>
      <c r="NB1" s="470" t="s">
        <v>1036</v>
      </c>
      <c r="NC1" s="470" t="s">
        <v>1038</v>
      </c>
      <c r="ND1" s="470" t="s">
        <v>1040</v>
      </c>
      <c r="NE1" s="470" t="s">
        <v>1042</v>
      </c>
      <c r="NF1" s="470" t="s">
        <v>1044</v>
      </c>
      <c r="NG1" s="470" t="s">
        <v>1045</v>
      </c>
      <c r="NH1" s="473" t="s">
        <v>340</v>
      </c>
      <c r="NI1" s="470" t="s">
        <v>341</v>
      </c>
      <c r="NJ1" s="470" t="s">
        <v>1047</v>
      </c>
      <c r="NK1" s="470" t="s">
        <v>1049</v>
      </c>
      <c r="NL1" s="470" t="s">
        <v>1051</v>
      </c>
      <c r="NM1" s="470" t="s">
        <v>1053</v>
      </c>
      <c r="NN1" s="473" t="s">
        <v>342</v>
      </c>
      <c r="NO1" s="470" t="s">
        <v>343</v>
      </c>
      <c r="NP1" s="470" t="s">
        <v>1054</v>
      </c>
      <c r="NQ1" s="470" t="s">
        <v>344</v>
      </c>
      <c r="NR1" s="470" t="s">
        <v>1056</v>
      </c>
      <c r="NS1" s="470" t="s">
        <v>1058</v>
      </c>
      <c r="NT1" s="470" t="s">
        <v>345</v>
      </c>
      <c r="NU1" s="470" t="s">
        <v>1060</v>
      </c>
      <c r="NV1" s="469" t="s">
        <v>351</v>
      </c>
      <c r="NW1" s="473" t="s">
        <v>352</v>
      </c>
      <c r="NX1" s="470" t="s">
        <v>353</v>
      </c>
      <c r="NY1" s="470" t="s">
        <v>1063</v>
      </c>
      <c r="NZ1" s="470" t="s">
        <v>1065</v>
      </c>
      <c r="OA1" s="470" t="s">
        <v>354</v>
      </c>
      <c r="OB1" s="470" t="s">
        <v>364</v>
      </c>
      <c r="OC1" s="470" t="s">
        <v>1067</v>
      </c>
      <c r="OD1" s="470" t="s">
        <v>1069</v>
      </c>
      <c r="OE1" s="470" t="s">
        <v>1071</v>
      </c>
      <c r="OF1" s="470" t="s">
        <v>1073</v>
      </c>
      <c r="OG1" s="470" t="s">
        <v>1075</v>
      </c>
      <c r="OH1" s="470" t="s">
        <v>1077</v>
      </c>
      <c r="OI1" s="470" t="s">
        <v>1079</v>
      </c>
      <c r="OJ1" s="470" t="s">
        <v>1081</v>
      </c>
      <c r="OK1" s="470" t="s">
        <v>1083</v>
      </c>
      <c r="OL1" s="470" t="s">
        <v>1085</v>
      </c>
      <c r="OM1" s="470" t="s">
        <v>1087</v>
      </c>
      <c r="ON1" s="470" t="s">
        <v>1089</v>
      </c>
      <c r="OO1" s="470" t="s">
        <v>1091</v>
      </c>
      <c r="OP1" s="470" t="s">
        <v>1093</v>
      </c>
      <c r="OQ1" s="470" t="s">
        <v>1095</v>
      </c>
      <c r="OR1" s="470" t="s">
        <v>1097</v>
      </c>
      <c r="OS1" s="470" t="s">
        <v>1099</v>
      </c>
      <c r="OT1" s="470" t="s">
        <v>1101</v>
      </c>
      <c r="OU1" s="470" t="s">
        <v>1103</v>
      </c>
      <c r="OV1" s="470" t="s">
        <v>1105</v>
      </c>
      <c r="OW1" s="470" t="s">
        <v>1107</v>
      </c>
      <c r="OX1" s="470" t="s">
        <v>1109</v>
      </c>
      <c r="OY1" s="470" t="s">
        <v>365</v>
      </c>
      <c r="OZ1" s="470" t="s">
        <v>1112</v>
      </c>
      <c r="PA1" s="470" t="s">
        <v>1114</v>
      </c>
      <c r="PB1" s="470" t="s">
        <v>1115</v>
      </c>
      <c r="PC1" s="470" t="s">
        <v>1117</v>
      </c>
      <c r="PD1" s="470" t="s">
        <v>1119</v>
      </c>
      <c r="PE1" s="470" t="s">
        <v>1121</v>
      </c>
      <c r="PF1" s="470" t="s">
        <v>1123</v>
      </c>
      <c r="PG1" s="470" t="s">
        <v>1125</v>
      </c>
      <c r="PH1" s="470" t="s">
        <v>1127</v>
      </c>
      <c r="PI1" s="470" t="s">
        <v>1129</v>
      </c>
      <c r="PJ1" s="470" t="s">
        <v>1131</v>
      </c>
      <c r="PK1" s="470" t="s">
        <v>1133</v>
      </c>
      <c r="PL1" s="470" t="s">
        <v>1135</v>
      </c>
      <c r="PM1" s="470" t="s">
        <v>1137</v>
      </c>
      <c r="PN1" s="470" t="s">
        <v>1139</v>
      </c>
      <c r="PO1" s="470" t="s">
        <v>1141</v>
      </c>
      <c r="PP1" s="470" t="s">
        <v>1143</v>
      </c>
      <c r="PQ1" s="470" t="s">
        <v>1145</v>
      </c>
      <c r="PR1" s="470" t="s">
        <v>1147</v>
      </c>
      <c r="PS1" s="470" t="s">
        <v>1149</v>
      </c>
      <c r="PT1" s="470" t="s">
        <v>1151</v>
      </c>
      <c r="PU1" s="470" t="s">
        <v>1153</v>
      </c>
      <c r="PV1" s="470" t="s">
        <v>1155</v>
      </c>
      <c r="PW1" s="470" t="s">
        <v>1157</v>
      </c>
      <c r="PX1" s="470" t="s">
        <v>1159</v>
      </c>
      <c r="PY1" s="470" t="s">
        <v>1161</v>
      </c>
      <c r="PZ1" s="470" t="s">
        <v>355</v>
      </c>
      <c r="QA1" s="470" t="s">
        <v>1163</v>
      </c>
      <c r="QB1" s="470" t="s">
        <v>1165</v>
      </c>
      <c r="QC1" s="470" t="s">
        <v>1167</v>
      </c>
      <c r="QD1" s="470" t="s">
        <v>1169</v>
      </c>
      <c r="QE1" s="470" t="s">
        <v>1171</v>
      </c>
      <c r="QF1" s="473" t="s">
        <v>356</v>
      </c>
      <c r="QG1" s="470" t="s">
        <v>357</v>
      </c>
      <c r="QH1" s="470" t="s">
        <v>1173</v>
      </c>
      <c r="QI1" s="470" t="s">
        <v>1175</v>
      </c>
      <c r="QJ1" s="470" t="s">
        <v>1177</v>
      </c>
      <c r="QK1" s="470" t="s">
        <v>1179</v>
      </c>
      <c r="QL1" s="470" t="s">
        <v>1181</v>
      </c>
      <c r="QM1" s="470" t="s">
        <v>1183</v>
      </c>
      <c r="QN1" s="473" t="s">
        <v>358</v>
      </c>
      <c r="QO1" s="470" t="s">
        <v>1185</v>
      </c>
      <c r="QP1" s="470" t="s">
        <v>359</v>
      </c>
      <c r="QQ1" s="470" t="s">
        <v>366</v>
      </c>
      <c r="QR1" s="470" t="s">
        <v>1187</v>
      </c>
      <c r="QS1" s="470" t="s">
        <v>1189</v>
      </c>
      <c r="QT1" s="470" t="s">
        <v>1191</v>
      </c>
      <c r="QU1" s="470" t="s">
        <v>1193</v>
      </c>
      <c r="QV1" s="470" t="s">
        <v>1195</v>
      </c>
      <c r="QW1" s="470" t="s">
        <v>1197</v>
      </c>
      <c r="QX1" s="470" t="s">
        <v>1199</v>
      </c>
      <c r="QY1" s="470" t="s">
        <v>1201</v>
      </c>
      <c r="QZ1" s="470" t="s">
        <v>1203</v>
      </c>
      <c r="RA1" s="470" t="s">
        <v>1205</v>
      </c>
      <c r="RB1" s="470" t="s">
        <v>1207</v>
      </c>
      <c r="RC1" s="470" t="s">
        <v>1209</v>
      </c>
      <c r="RD1" s="470" t="s">
        <v>1211</v>
      </c>
      <c r="RE1" s="470" t="s">
        <v>1213</v>
      </c>
      <c r="RF1" s="473" t="s">
        <v>360</v>
      </c>
      <c r="RG1" s="470" t="s">
        <v>361</v>
      </c>
      <c r="RH1" s="470" t="s">
        <v>1215</v>
      </c>
      <c r="RI1" s="470" t="s">
        <v>1217</v>
      </c>
      <c r="RJ1" s="473" t="s">
        <v>362</v>
      </c>
      <c r="RK1" s="470" t="s">
        <v>363</v>
      </c>
      <c r="RL1" s="470" t="s">
        <v>1219</v>
      </c>
      <c r="RM1" s="470" t="s">
        <v>1220</v>
      </c>
      <c r="RN1" s="470" t="s">
        <v>1221</v>
      </c>
      <c r="RO1" s="470" t="s">
        <v>1222</v>
      </c>
      <c r="RP1" s="470" t="s">
        <v>1224</v>
      </c>
      <c r="RQ1" s="470" t="s">
        <v>1225</v>
      </c>
      <c r="RR1" s="470" t="s">
        <v>1227</v>
      </c>
      <c r="RS1" s="470" t="s">
        <v>1228</v>
      </c>
      <c r="RT1" s="469" t="s">
        <v>367</v>
      </c>
      <c r="RU1" s="473" t="s">
        <v>368</v>
      </c>
      <c r="RV1" s="470" t="s">
        <v>369</v>
      </c>
      <c r="RW1" s="470" t="s">
        <v>1230</v>
      </c>
      <c r="RX1" s="470" t="s">
        <v>1232</v>
      </c>
      <c r="RY1" s="470" t="s">
        <v>370</v>
      </c>
      <c r="RZ1" s="470" t="s">
        <v>1234</v>
      </c>
      <c r="SA1" s="470" t="s">
        <v>1236</v>
      </c>
      <c r="SB1" s="470" t="s">
        <v>1238</v>
      </c>
      <c r="SC1" s="470" t="s">
        <v>1240</v>
      </c>
      <c r="SD1" s="473" t="s">
        <v>371</v>
      </c>
      <c r="SE1" s="470" t="s">
        <v>372</v>
      </c>
      <c r="SF1" s="470" t="s">
        <v>1242</v>
      </c>
      <c r="SG1" s="470" t="s">
        <v>1244</v>
      </c>
      <c r="SH1" s="470" t="s">
        <v>1246</v>
      </c>
      <c r="SI1" s="470" t="s">
        <v>1248</v>
      </c>
      <c r="SJ1" s="470" t="s">
        <v>1250</v>
      </c>
      <c r="SK1" s="470" t="s">
        <v>1252</v>
      </c>
      <c r="SL1" s="470" t="s">
        <v>1254</v>
      </c>
      <c r="SM1" s="470" t="s">
        <v>1256</v>
      </c>
      <c r="SN1" s="470" t="s">
        <v>1258</v>
      </c>
      <c r="SO1" s="470" t="s">
        <v>1260</v>
      </c>
      <c r="SP1" s="470" t="s">
        <v>1262</v>
      </c>
      <c r="SQ1" s="470" t="s">
        <v>1264</v>
      </c>
      <c r="SR1" s="470" t="s">
        <v>1266</v>
      </c>
      <c r="SS1" s="470" t="s">
        <v>1268</v>
      </c>
      <c r="ST1" s="470" t="s">
        <v>1270</v>
      </c>
      <c r="SU1" s="469" t="s">
        <v>373</v>
      </c>
      <c r="SV1" s="473" t="s">
        <v>374</v>
      </c>
      <c r="SW1" s="470" t="s">
        <v>375</v>
      </c>
      <c r="SX1" s="470" t="s">
        <v>1272</v>
      </c>
      <c r="SY1" s="470" t="s">
        <v>1274</v>
      </c>
      <c r="SZ1" s="470" t="s">
        <v>1276</v>
      </c>
      <c r="TA1" s="470" t="s">
        <v>1278</v>
      </c>
      <c r="TB1" s="470" t="s">
        <v>1280</v>
      </c>
      <c r="TC1" s="470" t="s">
        <v>376</v>
      </c>
      <c r="TD1" s="470" t="s">
        <v>1282</v>
      </c>
      <c r="TE1" s="470" t="s">
        <v>1284</v>
      </c>
      <c r="TF1" s="470" t="s">
        <v>1286</v>
      </c>
      <c r="TG1" s="470" t="s">
        <v>1288</v>
      </c>
      <c r="TH1" s="470" t="s">
        <v>1290</v>
      </c>
      <c r="TI1" s="470" t="s">
        <v>1292</v>
      </c>
      <c r="TJ1" s="473" t="s">
        <v>377</v>
      </c>
      <c r="TK1" s="470" t="s">
        <v>378</v>
      </c>
      <c r="TL1" s="470" t="s">
        <v>379</v>
      </c>
      <c r="TM1" s="470" t="s">
        <v>1294</v>
      </c>
      <c r="TN1" s="470" t="s">
        <v>1296</v>
      </c>
      <c r="TO1" s="470" t="s">
        <v>1297</v>
      </c>
      <c r="TP1" s="470" t="s">
        <v>1299</v>
      </c>
      <c r="TQ1" s="470" t="s">
        <v>1301</v>
      </c>
      <c r="TR1" s="470" t="s">
        <v>1303</v>
      </c>
      <c r="TS1" s="470" t="s">
        <v>1305</v>
      </c>
      <c r="TT1" s="470" t="s">
        <v>1307</v>
      </c>
      <c r="TU1" s="470" t="s">
        <v>1309</v>
      </c>
      <c r="TV1" s="470" t="s">
        <v>1311</v>
      </c>
      <c r="TW1" s="470" t="s">
        <v>1313</v>
      </c>
      <c r="TX1" s="470" t="s">
        <v>1315</v>
      </c>
      <c r="TY1" s="470" t="s">
        <v>1317</v>
      </c>
      <c r="TZ1" s="470" t="s">
        <v>1319</v>
      </c>
      <c r="UA1" s="470" t="s">
        <v>1321</v>
      </c>
      <c r="UB1" s="470" t="s">
        <v>1323</v>
      </c>
      <c r="UC1" s="469" t="s">
        <v>1325</v>
      </c>
      <c r="UD1" s="470" t="s">
        <v>1327</v>
      </c>
      <c r="UE1" s="470" t="s">
        <v>1329</v>
      </c>
      <c r="UF1" s="470" t="s">
        <v>1331</v>
      </c>
      <c r="UG1" s="470" t="s">
        <v>1333</v>
      </c>
      <c r="UH1" s="470" t="s">
        <v>1335</v>
      </c>
      <c r="UI1" s="471"/>
    </row>
    <row r="2" spans="1:555" s="122" customFormat="1" hidden="1" x14ac:dyDescent="0.25">
      <c r="A2" s="467" t="s">
        <v>1358</v>
      </c>
      <c r="B2" s="467" t="s">
        <v>1360</v>
      </c>
      <c r="C2" s="467" t="s">
        <v>471</v>
      </c>
      <c r="D2" s="467" t="s">
        <v>1359</v>
      </c>
      <c r="E2" s="467" t="s">
        <v>1361</v>
      </c>
      <c r="F2" s="467" t="s">
        <v>472</v>
      </c>
      <c r="G2" s="468" t="s">
        <v>1362</v>
      </c>
      <c r="H2" s="467" t="s">
        <v>1363</v>
      </c>
      <c r="I2" s="467" t="s">
        <v>1364</v>
      </c>
      <c r="J2" s="467" t="s">
        <v>1459</v>
      </c>
      <c r="K2" s="467" t="s">
        <v>1365</v>
      </c>
      <c r="L2" s="467" t="s">
        <v>1366</v>
      </c>
      <c r="M2" s="467" t="s">
        <v>1367</v>
      </c>
      <c r="N2" s="467" t="s">
        <v>1368</v>
      </c>
      <c r="O2" s="467" t="s">
        <v>1369</v>
      </c>
      <c r="P2" s="467" t="s">
        <v>1489</v>
      </c>
      <c r="Q2" s="467" t="s">
        <v>1531</v>
      </c>
      <c r="R2" s="462" t="str">
        <f>+Presupuesto!D11</f>
        <v>Recurrente</v>
      </c>
      <c r="S2" s="462" t="str">
        <f>+Presupuesto!E11</f>
        <v>Programa / Proyecto 2016</v>
      </c>
      <c r="T2" s="467"/>
      <c r="U2" s="467" t="s">
        <v>394</v>
      </c>
      <c r="V2" s="467" t="s">
        <v>412</v>
      </c>
      <c r="W2" s="467" t="s">
        <v>395</v>
      </c>
      <c r="X2" s="467" t="s">
        <v>396</v>
      </c>
      <c r="Y2" s="467" t="s">
        <v>397</v>
      </c>
      <c r="Z2" s="467" t="s">
        <v>398</v>
      </c>
      <c r="AA2" s="467" t="s">
        <v>399</v>
      </c>
      <c r="AB2" s="467" t="s">
        <v>400</v>
      </c>
      <c r="AC2" s="467" t="s">
        <v>401</v>
      </c>
      <c r="AD2" s="467" t="s">
        <v>402</v>
      </c>
      <c r="AE2" s="467" t="s">
        <v>403</v>
      </c>
      <c r="AF2" s="467" t="s">
        <v>404</v>
      </c>
      <c r="AG2" s="467"/>
      <c r="AH2" s="467" t="s">
        <v>420</v>
      </c>
      <c r="AI2" s="467" t="s">
        <v>421</v>
      </c>
      <c r="AJ2" s="467" t="s">
        <v>422</v>
      </c>
      <c r="AK2" s="467" t="s">
        <v>423</v>
      </c>
      <c r="AL2" s="467" t="s">
        <v>424</v>
      </c>
      <c r="AM2" s="467" t="s">
        <v>427</v>
      </c>
      <c r="AN2" s="467" t="s">
        <v>425</v>
      </c>
      <c r="AO2" s="467" t="s">
        <v>426</v>
      </c>
      <c r="AP2" s="467" t="s">
        <v>428</v>
      </c>
      <c r="AQ2" s="467" t="s">
        <v>429</v>
      </c>
      <c r="AR2" s="467" t="s">
        <v>430</v>
      </c>
      <c r="AS2" s="467" t="s">
        <v>431</v>
      </c>
      <c r="AT2" s="467" t="s">
        <v>432</v>
      </c>
      <c r="AU2" s="467" t="s">
        <v>433</v>
      </c>
      <c r="AV2" s="467" t="s">
        <v>434</v>
      </c>
      <c r="AW2" s="467" t="s">
        <v>435</v>
      </c>
      <c r="AX2" s="467" t="s">
        <v>436</v>
      </c>
      <c r="AY2" s="467" t="s">
        <v>437</v>
      </c>
      <c r="AZ2" s="467" t="s">
        <v>438</v>
      </c>
      <c r="BA2" s="467" t="s">
        <v>439</v>
      </c>
      <c r="BB2" s="467" t="s">
        <v>440</v>
      </c>
      <c r="BC2" s="467" t="s">
        <v>441</v>
      </c>
      <c r="BD2" s="467" t="s">
        <v>442</v>
      </c>
      <c r="BE2" s="467" t="s">
        <v>443</v>
      </c>
      <c r="BF2" s="467" t="s">
        <v>444</v>
      </c>
      <c r="BG2" s="467" t="s">
        <v>445</v>
      </c>
      <c r="BH2" s="467" t="s">
        <v>446</v>
      </c>
      <c r="BI2" s="467" t="s">
        <v>447</v>
      </c>
      <c r="BJ2" s="467" t="s">
        <v>448</v>
      </c>
      <c r="BK2" s="467" t="s">
        <v>449</v>
      </c>
      <c r="BL2" s="467" t="s">
        <v>450</v>
      </c>
      <c r="BM2" s="467" t="s">
        <v>451</v>
      </c>
      <c r="BN2" s="467" t="s">
        <v>452</v>
      </c>
      <c r="BO2" s="467" t="s">
        <v>453</v>
      </c>
      <c r="BP2" s="467" t="s">
        <v>454</v>
      </c>
      <c r="BQ2" s="467" t="s">
        <v>455</v>
      </c>
      <c r="BR2" s="467" t="s">
        <v>456</v>
      </c>
      <c r="BS2" s="467" t="s">
        <v>457</v>
      </c>
      <c r="BT2" s="467" t="s">
        <v>458</v>
      </c>
      <c r="BU2" s="467" t="s">
        <v>459</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x14ac:dyDescent="0.25">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5605.2314999999999</v>
      </c>
      <c r="BC3" s="464">
        <f>+'Cuadro Resumen'!D213</f>
        <v>5165.6055000000006</v>
      </c>
      <c r="BD3" s="464">
        <f>+'Cuadro Resumen'!E213</f>
        <v>6594.39</v>
      </c>
      <c r="BE3" s="464">
        <f>+'Cuadro Resumen'!F213</f>
        <v>6154.7640000000001</v>
      </c>
      <c r="BF3" s="464">
        <f>+'Cuadro Resumen'!C214</f>
        <v>4945.7925000000005</v>
      </c>
      <c r="BG3" s="464">
        <f>+'Cuadro Resumen'!D214</f>
        <v>4506.1665000000003</v>
      </c>
      <c r="BH3" s="464">
        <f>+'Cuadro Resumen'!E214</f>
        <v>5934.951</v>
      </c>
      <c r="BI3" s="464">
        <f>+'Cuadro Resumen'!F214</f>
        <v>5495.3249999999998</v>
      </c>
      <c r="BJ3" s="464">
        <f>+'Cuadro Resumen'!C215</f>
        <v>4286.3535000000002</v>
      </c>
      <c r="BK3" s="464">
        <f>+'Cuadro Resumen'!D215</f>
        <v>3956.634</v>
      </c>
      <c r="BL3" s="464">
        <f>+'Cuadro Resumen'!E215</f>
        <v>5275.5120000000006</v>
      </c>
      <c r="BM3" s="464">
        <f>+'Cuadro Resumen'!F215</f>
        <v>4835.8860000000004</v>
      </c>
      <c r="BN3" s="464">
        <f>+'Cuadro Resumen'!C216</f>
        <v>3626.9145000000003</v>
      </c>
      <c r="BO3" s="464">
        <f>+'Cuadro Resumen'!D216</f>
        <v>3297.1950000000002</v>
      </c>
      <c r="BP3" s="464">
        <f>+'Cuadro Resumen'!E216</f>
        <v>4616.0730000000003</v>
      </c>
      <c r="BQ3" s="464">
        <f>+'Cuadro Resumen'!F216</f>
        <v>4286.3535000000002</v>
      </c>
      <c r="BR3" s="464">
        <f>+'Cuadro Resumen'!C217</f>
        <v>3187.2885000000001</v>
      </c>
      <c r="BS3" s="464">
        <f>+'Cuadro Resumen'!D217</f>
        <v>2967.4755</v>
      </c>
      <c r="BT3" s="464">
        <f>+'Cuadro Resumen'!E217</f>
        <v>4066.5405000000001</v>
      </c>
      <c r="BU3" s="464">
        <f>+'Cuadro Resumen'!F217</f>
        <v>3736.8210000000004</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x14ac:dyDescent="0.3"/>
    <row r="5" spans="1:555" ht="53.25" thickBot="1" x14ac:dyDescent="0.3">
      <c r="C5" s="87" t="s">
        <v>385</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 t="shared" ref="F17:F51" si="0">D17*E17</f>
        <v>0</v>
      </c>
      <c r="G17" s="161"/>
      <c r="H17" s="142"/>
      <c r="I17" s="130" t="e">
        <f>VLOOKUP(H17,Presupuesto!$B$11:$C$565,2,0)</f>
        <v>#N/A</v>
      </c>
      <c r="J17" s="219" t="s">
        <v>1489</v>
      </c>
      <c r="K17" s="98" t="s">
        <v>394</v>
      </c>
    </row>
    <row r="18" spans="3:11" x14ac:dyDescent="0.25">
      <c r="C18" s="141"/>
      <c r="D18" s="158"/>
      <c r="E18" s="123"/>
      <c r="F18" s="97">
        <f t="shared" ref="F18:F24" si="1">D18*E18</f>
        <v>0</v>
      </c>
      <c r="G18" s="161"/>
      <c r="H18" s="142"/>
      <c r="I18" s="130" t="e">
        <f>VLOOKUP(H18,Presupuesto!$B$11:$C$565,2,0)</f>
        <v>#N/A</v>
      </c>
      <c r="J18" s="98" t="str">
        <f t="shared" ref="J18:J51" si="2">$J$17</f>
        <v>Desarrollo del Sistema de Educación Superior</v>
      </c>
      <c r="K18" s="98" t="s">
        <v>412</v>
      </c>
    </row>
    <row r="19" spans="3:11" x14ac:dyDescent="0.25">
      <c r="C19" s="141"/>
      <c r="D19" s="158"/>
      <c r="E19" s="123"/>
      <c r="F19" s="97">
        <f t="shared" si="1"/>
        <v>0</v>
      </c>
      <c r="G19" s="161"/>
      <c r="H19" s="142"/>
      <c r="I19" s="130" t="e">
        <f>VLOOKUP(H19,Presupuesto!$B$11:$C$565,2,0)</f>
        <v>#N/A</v>
      </c>
      <c r="J19" s="98" t="str">
        <f t="shared" si="2"/>
        <v>Desarrollo del Sistema de Educación Superior</v>
      </c>
      <c r="K19" s="98" t="s">
        <v>412</v>
      </c>
    </row>
    <row r="20" spans="3:11" x14ac:dyDescent="0.25">
      <c r="C20" s="141"/>
      <c r="D20" s="158"/>
      <c r="E20" s="123"/>
      <c r="F20" s="97">
        <f t="shared" si="1"/>
        <v>0</v>
      </c>
      <c r="G20" s="161"/>
      <c r="H20" s="142"/>
      <c r="I20" s="130" t="e">
        <f>VLOOKUP(H20,Presupuesto!$B$11:$C$565,2,0)</f>
        <v>#N/A</v>
      </c>
      <c r="J20" s="98" t="str">
        <f t="shared" si="2"/>
        <v>Desarrollo del Sistema de Educación Superior</v>
      </c>
      <c r="K20" s="98" t="s">
        <v>412</v>
      </c>
    </row>
    <row r="21" spans="3:11" x14ac:dyDescent="0.25">
      <c r="C21" s="141"/>
      <c r="D21" s="158"/>
      <c r="E21" s="123"/>
      <c r="F21" s="97">
        <f t="shared" si="1"/>
        <v>0</v>
      </c>
      <c r="G21" s="161"/>
      <c r="H21" s="142"/>
      <c r="I21" s="130" t="e">
        <f>VLOOKUP(H21,Presupuesto!$B$11:$C$565,2,0)</f>
        <v>#N/A</v>
      </c>
      <c r="J21" s="98" t="str">
        <f t="shared" si="2"/>
        <v>Desarrollo del Sistema de Educación Superior</v>
      </c>
      <c r="K21" s="98" t="s">
        <v>412</v>
      </c>
    </row>
    <row r="22" spans="3:11" x14ac:dyDescent="0.25">
      <c r="C22" s="141"/>
      <c r="D22" s="158"/>
      <c r="E22" s="123"/>
      <c r="F22" s="97">
        <f t="shared" si="1"/>
        <v>0</v>
      </c>
      <c r="G22" s="161"/>
      <c r="H22" s="142"/>
      <c r="I22" s="130" t="e">
        <f>VLOOKUP(H22,Presupuesto!$B$11:$C$565,2,0)</f>
        <v>#N/A</v>
      </c>
      <c r="J22" s="98" t="str">
        <f t="shared" si="2"/>
        <v>Desarrollo del Sistema de Educación Superior</v>
      </c>
      <c r="K22" s="98" t="s">
        <v>401</v>
      </c>
    </row>
    <row r="23" spans="3:11" x14ac:dyDescent="0.25">
      <c r="C23" s="141"/>
      <c r="D23" s="158"/>
      <c r="E23" s="123"/>
      <c r="F23" s="97">
        <f t="shared" si="1"/>
        <v>0</v>
      </c>
      <c r="G23" s="161"/>
      <c r="H23" s="142"/>
      <c r="I23" s="130" t="e">
        <f>VLOOKUP(H23,Presupuesto!$B$11:$C$565,2,0)</f>
        <v>#N/A</v>
      </c>
      <c r="J23" s="98" t="str">
        <f t="shared" si="2"/>
        <v>Desarrollo del Sistema de Educación Superior</v>
      </c>
      <c r="K23" s="98" t="s">
        <v>412</v>
      </c>
    </row>
    <row r="24" spans="3:11" x14ac:dyDescent="0.25">
      <c r="C24" s="141"/>
      <c r="D24" s="158"/>
      <c r="E24" s="123"/>
      <c r="F24" s="97">
        <f t="shared" si="1"/>
        <v>0</v>
      </c>
      <c r="G24" s="161"/>
      <c r="H24" s="142"/>
      <c r="I24" s="130" t="e">
        <f>VLOOKUP(H24,Presupuesto!$B$11:$C$565,2,0)</f>
        <v>#N/A</v>
      </c>
      <c r="J24" s="98" t="str">
        <f t="shared" si="2"/>
        <v>Desarrollo del Sistema de Educación Superior</v>
      </c>
      <c r="K24" s="98" t="s">
        <v>412</v>
      </c>
    </row>
    <row r="25" spans="3:11" x14ac:dyDescent="0.25">
      <c r="C25" s="141"/>
      <c r="D25" s="158"/>
      <c r="E25" s="123"/>
      <c r="F25" s="97">
        <f t="shared" si="0"/>
        <v>0</v>
      </c>
      <c r="G25" s="161"/>
      <c r="H25" s="142"/>
      <c r="I25" s="130" t="e">
        <f>VLOOKUP(H25,Presupuesto!$B$11:$C$565,2,0)</f>
        <v>#N/A</v>
      </c>
      <c r="J25" s="98" t="str">
        <f t="shared" si="2"/>
        <v>Desarrollo del Sistema de Educación Superior</v>
      </c>
      <c r="K25" s="98" t="s">
        <v>412</v>
      </c>
    </row>
    <row r="26" spans="3:11" x14ac:dyDescent="0.25">
      <c r="C26" s="141"/>
      <c r="D26" s="158"/>
      <c r="E26" s="123"/>
      <c r="F26" s="97">
        <f t="shared" si="0"/>
        <v>0</v>
      </c>
      <c r="G26" s="161"/>
      <c r="H26" s="142"/>
      <c r="I26" s="130" t="e">
        <f>VLOOKUP(H26,Presupuesto!$B$11:$C$565,2,0)</f>
        <v>#N/A</v>
      </c>
      <c r="J26" s="98" t="str">
        <f t="shared" si="2"/>
        <v>Desarrollo del Sistema de Educación Superior</v>
      </c>
      <c r="K26" s="98" t="s">
        <v>412</v>
      </c>
    </row>
    <row r="27" spans="3:11" x14ac:dyDescent="0.25">
      <c r="C27" s="141"/>
      <c r="D27" s="158"/>
      <c r="E27" s="123"/>
      <c r="F27" s="97">
        <f t="shared" si="0"/>
        <v>0</v>
      </c>
      <c r="G27" s="161"/>
      <c r="H27" s="142"/>
      <c r="I27" s="130" t="e">
        <f>VLOOKUP(H27,Presupuesto!$B$11:$C$565,2,0)</f>
        <v>#N/A</v>
      </c>
      <c r="J27" s="98" t="str">
        <f t="shared" si="2"/>
        <v>Desarrollo del Sistema de Educación Superior</v>
      </c>
      <c r="K27" s="98" t="s">
        <v>412</v>
      </c>
    </row>
    <row r="28" spans="3:11" x14ac:dyDescent="0.25">
      <c r="C28" s="141"/>
      <c r="D28" s="158"/>
      <c r="E28" s="123"/>
      <c r="F28" s="97">
        <f t="shared" si="0"/>
        <v>0</v>
      </c>
      <c r="G28" s="161"/>
      <c r="H28" s="142"/>
      <c r="I28" s="130" t="e">
        <f>VLOOKUP(H28,Presupuesto!$B$11:$C$565,2,0)</f>
        <v>#N/A</v>
      </c>
      <c r="J28" s="98" t="str">
        <f t="shared" si="2"/>
        <v>Desarrollo del Sistema de Educación Superior</v>
      </c>
      <c r="K28" s="98" t="s">
        <v>412</v>
      </c>
    </row>
    <row r="29" spans="3:11" x14ac:dyDescent="0.25">
      <c r="C29" s="141"/>
      <c r="D29" s="158"/>
      <c r="E29" s="123"/>
      <c r="F29" s="97">
        <f t="shared" si="0"/>
        <v>0</v>
      </c>
      <c r="G29" s="161"/>
      <c r="H29" s="142"/>
      <c r="I29" s="130" t="e">
        <f>VLOOKUP(H29,Presupuesto!$B$11:$C$565,2,0)</f>
        <v>#N/A</v>
      </c>
      <c r="J29" s="98" t="str">
        <f t="shared" si="2"/>
        <v>Desarrollo del Sistema de Educación Superior</v>
      </c>
      <c r="K29" s="98" t="s">
        <v>412</v>
      </c>
    </row>
    <row r="30" spans="3:11" x14ac:dyDescent="0.25">
      <c r="C30" s="141"/>
      <c r="D30" s="158"/>
      <c r="E30" s="123"/>
      <c r="F30" s="97">
        <f t="shared" si="0"/>
        <v>0</v>
      </c>
      <c r="G30" s="161"/>
      <c r="H30" s="142"/>
      <c r="I30" s="130" t="e">
        <f>VLOOKUP(H30,Presupuesto!$B$11:$C$565,2,0)</f>
        <v>#N/A</v>
      </c>
      <c r="J30" s="98" t="str">
        <f t="shared" si="2"/>
        <v>Desarrollo del Sistema de Educación Superior</v>
      </c>
      <c r="K30" s="98" t="s">
        <v>412</v>
      </c>
    </row>
    <row r="31" spans="3:11" x14ac:dyDescent="0.25">
      <c r="C31" s="141"/>
      <c r="D31" s="158"/>
      <c r="E31" s="123"/>
      <c r="F31" s="97">
        <f t="shared" si="0"/>
        <v>0</v>
      </c>
      <c r="G31" s="161"/>
      <c r="H31" s="142"/>
      <c r="I31" s="130" t="e">
        <f>VLOOKUP(H31,Presupuesto!$B$11:$C$565,2,0)</f>
        <v>#N/A</v>
      </c>
      <c r="J31" s="98" t="str">
        <f t="shared" si="2"/>
        <v>Desarrollo del Sistema de Educación Superior</v>
      </c>
      <c r="K31" s="98" t="s">
        <v>412</v>
      </c>
    </row>
    <row r="32" spans="3:11" x14ac:dyDescent="0.25">
      <c r="C32" s="141"/>
      <c r="D32" s="158"/>
      <c r="E32" s="123"/>
      <c r="F32" s="97">
        <f t="shared" si="0"/>
        <v>0</v>
      </c>
      <c r="G32" s="161"/>
      <c r="H32" s="142"/>
      <c r="I32" s="130" t="e">
        <f>VLOOKUP(H32,Presupuesto!$B$11:$C$565,2,0)</f>
        <v>#N/A</v>
      </c>
      <c r="J32" s="98" t="str">
        <f t="shared" si="2"/>
        <v>Desarrollo del Sistema de Educación Superior</v>
      </c>
      <c r="K32" s="98" t="s">
        <v>412</v>
      </c>
    </row>
    <row r="33" spans="3:11" x14ac:dyDescent="0.25">
      <c r="C33" s="141"/>
      <c r="D33" s="158"/>
      <c r="E33" s="123"/>
      <c r="F33" s="97">
        <f t="shared" si="0"/>
        <v>0</v>
      </c>
      <c r="G33" s="161"/>
      <c r="H33" s="142"/>
      <c r="I33" s="130" t="e">
        <f>VLOOKUP(H33,Presupuesto!$B$11:$C$565,2,0)</f>
        <v>#N/A</v>
      </c>
      <c r="J33" s="98" t="str">
        <f t="shared" si="2"/>
        <v>Desarrollo del Sistema de Educación Superior</v>
      </c>
      <c r="K33" s="98" t="s">
        <v>412</v>
      </c>
    </row>
    <row r="34" spans="3:11" x14ac:dyDescent="0.25">
      <c r="C34" s="141"/>
      <c r="D34" s="158"/>
      <c r="E34" s="123"/>
      <c r="F34" s="97">
        <f t="shared" si="0"/>
        <v>0</v>
      </c>
      <c r="G34" s="161"/>
      <c r="H34" s="142"/>
      <c r="I34" s="130" t="e">
        <f>VLOOKUP(H34,Presupuesto!$B$11:$C$565,2,0)</f>
        <v>#N/A</v>
      </c>
      <c r="J34" s="98" t="str">
        <f t="shared" si="2"/>
        <v>Desarrollo del Sistema de Educación Superior</v>
      </c>
      <c r="K34" s="98" t="s">
        <v>412</v>
      </c>
    </row>
    <row r="35" spans="3:11" x14ac:dyDescent="0.25">
      <c r="C35" s="141"/>
      <c r="D35" s="158"/>
      <c r="E35" s="123"/>
      <c r="F35" s="97">
        <f t="shared" si="0"/>
        <v>0</v>
      </c>
      <c r="G35" s="161"/>
      <c r="H35" s="142"/>
      <c r="I35" s="130" t="e">
        <f>VLOOKUP(H35,Presupuesto!$B$11:$C$565,2,0)</f>
        <v>#N/A</v>
      </c>
      <c r="J35" s="98" t="str">
        <f t="shared" si="2"/>
        <v>Desarrollo del Sistema de Educación Superior</v>
      </c>
      <c r="K35" s="98" t="s">
        <v>412</v>
      </c>
    </row>
    <row r="36" spans="3:11" x14ac:dyDescent="0.25">
      <c r="C36" s="141"/>
      <c r="D36" s="158"/>
      <c r="E36" s="123"/>
      <c r="F36" s="97">
        <f t="shared" si="0"/>
        <v>0</v>
      </c>
      <c r="G36" s="161"/>
      <c r="H36" s="142"/>
      <c r="I36" s="130" t="e">
        <f>VLOOKUP(H36,Presupuesto!$B$11:$C$565,2,0)</f>
        <v>#N/A</v>
      </c>
      <c r="J36" s="98" t="str">
        <f t="shared" si="2"/>
        <v>Desarrollo del Sistema de Educación Superior</v>
      </c>
      <c r="K36" s="98" t="s">
        <v>412</v>
      </c>
    </row>
    <row r="37" spans="3:11" x14ac:dyDescent="0.25">
      <c r="C37" s="141"/>
      <c r="D37" s="158"/>
      <c r="E37" s="123"/>
      <c r="F37" s="97">
        <f t="shared" si="0"/>
        <v>0</v>
      </c>
      <c r="G37" s="161"/>
      <c r="H37" s="142"/>
      <c r="I37" s="130" t="e">
        <f>VLOOKUP(H37,Presupuesto!$B$11:$C$565,2,0)</f>
        <v>#N/A</v>
      </c>
      <c r="J37" s="98" t="str">
        <f t="shared" si="2"/>
        <v>Desarrollo del Sistema de Educación Superior</v>
      </c>
      <c r="K37" s="98" t="s">
        <v>412</v>
      </c>
    </row>
    <row r="38" spans="3:11" x14ac:dyDescent="0.25">
      <c r="C38" s="141"/>
      <c r="D38" s="158"/>
      <c r="E38" s="123"/>
      <c r="F38" s="97">
        <f t="shared" si="0"/>
        <v>0</v>
      </c>
      <c r="G38" s="161"/>
      <c r="H38" s="142"/>
      <c r="I38" s="130" t="e">
        <f>VLOOKUP(H38,Presupuesto!$B$11:$C$565,2,0)</f>
        <v>#N/A</v>
      </c>
      <c r="J38" s="98" t="str">
        <f t="shared" si="2"/>
        <v>Desarrollo del Sistema de Educación Superior</v>
      </c>
      <c r="K38" s="98" t="s">
        <v>412</v>
      </c>
    </row>
    <row r="39" spans="3:11" x14ac:dyDescent="0.25">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x14ac:dyDescent="0.25">
      <c r="C40" s="143"/>
      <c r="D40" s="151"/>
      <c r="E40" s="118"/>
      <c r="F40" s="97">
        <f t="shared" si="3"/>
        <v>0</v>
      </c>
      <c r="G40" s="161"/>
      <c r="H40" s="144"/>
      <c r="I40" s="130" t="e">
        <f>VLOOKUP(H40,Presupuesto!$B$11:$C$565,2,0)</f>
        <v>#N/A</v>
      </c>
      <c r="J40" s="98" t="str">
        <f t="shared" si="2"/>
        <v>Desarrollo del Sistema de Educación Superior</v>
      </c>
      <c r="K40" s="98" t="s">
        <v>412</v>
      </c>
    </row>
    <row r="41" spans="3:11" x14ac:dyDescent="0.25">
      <c r="C41" s="143"/>
      <c r="D41" s="151"/>
      <c r="E41" s="118"/>
      <c r="F41" s="97">
        <f t="shared" si="3"/>
        <v>0</v>
      </c>
      <c r="G41" s="161"/>
      <c r="H41" s="144"/>
      <c r="I41" s="130" t="e">
        <f>VLOOKUP(H41,Presupuesto!$B$11:$C$565,2,0)</f>
        <v>#N/A</v>
      </c>
      <c r="J41" s="98" t="str">
        <f t="shared" si="2"/>
        <v>Desarrollo del Sistema de Educación Superior</v>
      </c>
      <c r="K41" s="98" t="s">
        <v>412</v>
      </c>
    </row>
    <row r="42" spans="3:11" x14ac:dyDescent="0.25">
      <c r="C42" s="143"/>
      <c r="D42" s="151"/>
      <c r="E42" s="118"/>
      <c r="F42" s="97">
        <f t="shared" si="3"/>
        <v>0</v>
      </c>
      <c r="G42" s="161"/>
      <c r="H42" s="144"/>
      <c r="I42" s="130" t="e">
        <f>VLOOKUP(H42,Presupuesto!$B$11:$C$565,2,0)</f>
        <v>#N/A</v>
      </c>
      <c r="J42" s="98" t="str">
        <f t="shared" si="2"/>
        <v>Desarrollo del Sistema de Educación Superior</v>
      </c>
      <c r="K42" s="98" t="s">
        <v>412</v>
      </c>
    </row>
    <row r="43" spans="3:11" x14ac:dyDescent="0.25">
      <c r="C43" s="143"/>
      <c r="D43" s="151"/>
      <c r="E43" s="118"/>
      <c r="F43" s="97">
        <f t="shared" si="3"/>
        <v>0</v>
      </c>
      <c r="G43" s="161"/>
      <c r="H43" s="144"/>
      <c r="I43" s="130" t="e">
        <f>VLOOKUP(H43,Presupuesto!$B$11:$C$565,2,0)</f>
        <v>#N/A</v>
      </c>
      <c r="J43" s="98" t="str">
        <f t="shared" si="2"/>
        <v>Desarrollo del Sistema de Educación Superior</v>
      </c>
      <c r="K43" s="98" t="s">
        <v>412</v>
      </c>
    </row>
    <row r="44" spans="3:11" x14ac:dyDescent="0.25">
      <c r="C44" s="143"/>
      <c r="D44" s="151"/>
      <c r="E44" s="118"/>
      <c r="F44" s="97">
        <f t="shared" si="3"/>
        <v>0</v>
      </c>
      <c r="G44" s="161"/>
      <c r="H44" s="144"/>
      <c r="I44" s="130" t="e">
        <f>VLOOKUP(H44,Presupuesto!$B$11:$C$565,2,0)</f>
        <v>#N/A</v>
      </c>
      <c r="J44" s="98" t="str">
        <f t="shared" si="2"/>
        <v>Desarrollo del Sistema de Educación Superior</v>
      </c>
      <c r="K44" s="98" t="s">
        <v>412</v>
      </c>
    </row>
    <row r="45" spans="3:11" x14ac:dyDescent="0.25">
      <c r="C45" s="143"/>
      <c r="D45" s="151"/>
      <c r="E45" s="118"/>
      <c r="F45" s="97">
        <f t="shared" si="3"/>
        <v>0</v>
      </c>
      <c r="G45" s="161"/>
      <c r="H45" s="144"/>
      <c r="I45" s="130" t="e">
        <f>VLOOKUP(H45,Presupuesto!$B$11:$C$565,2,0)</f>
        <v>#N/A</v>
      </c>
      <c r="J45" s="98" t="str">
        <f t="shared" si="2"/>
        <v>Desarrollo del Sistema de Educación Superior</v>
      </c>
      <c r="K45" s="98" t="s">
        <v>412</v>
      </c>
    </row>
    <row r="46" spans="3:11" x14ac:dyDescent="0.25">
      <c r="C46" s="143"/>
      <c r="D46" s="151"/>
      <c r="E46" s="118"/>
      <c r="F46" s="97">
        <f t="shared" si="0"/>
        <v>0</v>
      </c>
      <c r="G46" s="161"/>
      <c r="H46" s="144"/>
      <c r="I46" s="130" t="e">
        <f>VLOOKUP(H46,Presupuesto!$B$11:$C$565,2,0)</f>
        <v>#N/A</v>
      </c>
      <c r="J46" s="98" t="str">
        <f t="shared" si="2"/>
        <v>Desarrollo del Sistema de Educación Superior</v>
      </c>
      <c r="K46" s="98" t="s">
        <v>412</v>
      </c>
    </row>
    <row r="47" spans="3:11" x14ac:dyDescent="0.25">
      <c r="C47" s="145"/>
      <c r="D47" s="151"/>
      <c r="E47" s="118"/>
      <c r="F47" s="97">
        <f t="shared" si="0"/>
        <v>0</v>
      </c>
      <c r="G47" s="161"/>
      <c r="H47" s="146"/>
      <c r="I47" s="130" t="e">
        <f>VLOOKUP(H47,Presupuesto!$B$11:$C$565,2,0)</f>
        <v>#N/A</v>
      </c>
      <c r="J47" s="98" t="str">
        <f t="shared" si="2"/>
        <v>Desarrollo del Sistema de Educación Superior</v>
      </c>
      <c r="K47" s="98" t="s">
        <v>403</v>
      </c>
    </row>
    <row r="48" spans="3:11" x14ac:dyDescent="0.25">
      <c r="C48" s="145"/>
      <c r="D48" s="151"/>
      <c r="E48" s="118"/>
      <c r="F48" s="97">
        <f t="shared" si="0"/>
        <v>0</v>
      </c>
      <c r="G48" s="161"/>
      <c r="H48" s="146"/>
      <c r="I48" s="130" t="e">
        <f>VLOOKUP(H48,Presupuesto!$B$11:$C$565,2,0)</f>
        <v>#N/A</v>
      </c>
      <c r="J48" s="98" t="str">
        <f t="shared" si="2"/>
        <v>Desarrollo del Sistema de Educación Superior</v>
      </c>
      <c r="K48" s="98" t="s">
        <v>412</v>
      </c>
    </row>
    <row r="49" spans="3:11" x14ac:dyDescent="0.25">
      <c r="C49" s="145"/>
      <c r="D49" s="151"/>
      <c r="E49" s="118"/>
      <c r="F49" s="97">
        <f t="shared" si="0"/>
        <v>0</v>
      </c>
      <c r="G49" s="161"/>
      <c r="H49" s="146"/>
      <c r="I49" s="130" t="e">
        <f>VLOOKUP(H49,Presupuesto!$B$11:$C$565,2,0)</f>
        <v>#N/A</v>
      </c>
      <c r="J49" s="98" t="str">
        <f t="shared" si="2"/>
        <v>Desarrollo del Sistema de Educación Superior</v>
      </c>
      <c r="K49" s="98" t="s">
        <v>412</v>
      </c>
    </row>
    <row r="50" spans="3:11" x14ac:dyDescent="0.25">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x14ac:dyDescent="0.3">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x14ac:dyDescent="0.3">
      <c r="F53" s="90"/>
      <c r="G53" s="89"/>
      <c r="H53" s="90"/>
      <c r="I53" s="90"/>
    </row>
    <row r="54" spans="3:11" ht="15.75" thickBot="1" x14ac:dyDescent="0.3">
      <c r="C54" s="157" t="s">
        <v>53</v>
      </c>
      <c r="D54" s="373">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68"/>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f>HLOOKUP(C61,$AH$2:$BU$3,2,0)</f>
        <v>620</v>
      </c>
      <c r="F61" s="97">
        <f t="shared" ref="F61:F95" si="4">D61*E61</f>
        <v>0</v>
      </c>
      <c r="G61" s="161"/>
      <c r="H61" s="142"/>
      <c r="I61" s="130" t="e">
        <f>VLOOKUP(H61,Presupuesto!$B$11:$C$565,2,0)</f>
        <v>#N/A</v>
      </c>
      <c r="J61" s="219" t="s">
        <v>1489</v>
      </c>
      <c r="K61" s="98" t="s">
        <v>394</v>
      </c>
    </row>
    <row r="62" spans="3:11" x14ac:dyDescent="0.25">
      <c r="C62" s="141"/>
      <c r="D62" s="158"/>
      <c r="E62" s="123"/>
      <c r="F62" s="97">
        <f t="shared" si="4"/>
        <v>0</v>
      </c>
      <c r="G62" s="161"/>
      <c r="H62" s="142"/>
      <c r="I62" s="130" t="e">
        <f>VLOOKUP(H62,Presupuesto!$B$11:$C$565,2,0)</f>
        <v>#N/A</v>
      </c>
      <c r="J62" s="98" t="str">
        <f>$J$61</f>
        <v>Desarrollo del Sistema de Educación Superior</v>
      </c>
      <c r="K62" s="98" t="s">
        <v>412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3">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68"/>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1489</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3">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68"/>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1489</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68"/>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1489</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68"/>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1489</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68"/>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1489</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68"/>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1489</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68"/>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1489</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68"/>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1489</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68"/>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1489</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68"/>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1489</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68"/>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1489</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68"/>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1489</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68"/>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1489</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68"/>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1489</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68"/>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1489</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68"/>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1489</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68"/>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1489</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68"/>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1489</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B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497</v>
      </c>
      <c r="E1" s="181" t="s">
        <v>499</v>
      </c>
      <c r="F1" s="181" t="s">
        <v>501</v>
      </c>
      <c r="G1" s="181" t="s">
        <v>503</v>
      </c>
      <c r="H1" s="181" t="s">
        <v>505</v>
      </c>
      <c r="I1" s="181" t="s">
        <v>507</v>
      </c>
      <c r="J1" s="181" t="s">
        <v>254</v>
      </c>
      <c r="K1" s="181" t="s">
        <v>510</v>
      </c>
      <c r="L1" s="181" t="s">
        <v>255</v>
      </c>
      <c r="M1" s="181" t="s">
        <v>512</v>
      </c>
      <c r="N1" s="181" t="s">
        <v>514</v>
      </c>
      <c r="O1" s="181" t="s">
        <v>516</v>
      </c>
      <c r="P1" s="181" t="s">
        <v>256</v>
      </c>
      <c r="Q1" s="181" t="s">
        <v>517</v>
      </c>
      <c r="R1" s="181" t="s">
        <v>520</v>
      </c>
      <c r="S1" s="181" t="s">
        <v>257</v>
      </c>
      <c r="T1" s="181" t="s">
        <v>522</v>
      </c>
      <c r="U1" s="181" t="s">
        <v>258</v>
      </c>
      <c r="V1" s="181" t="s">
        <v>523</v>
      </c>
      <c r="W1" s="181" t="s">
        <v>524</v>
      </c>
      <c r="X1" s="181" t="s">
        <v>528</v>
      </c>
      <c r="Y1" s="181" t="s">
        <v>274</v>
      </c>
      <c r="Z1" s="181" t="s">
        <v>529</v>
      </c>
      <c r="AA1" s="181" t="s">
        <v>531</v>
      </c>
      <c r="AB1" s="181" t="s">
        <v>533</v>
      </c>
      <c r="AC1" s="181" t="s">
        <v>275</v>
      </c>
      <c r="AD1" s="181" t="s">
        <v>535</v>
      </c>
      <c r="AE1" s="181" t="s">
        <v>537</v>
      </c>
      <c r="AF1" s="181" t="s">
        <v>539</v>
      </c>
      <c r="AG1" s="181" t="s">
        <v>541</v>
      </c>
      <c r="AH1" s="181" t="s">
        <v>250</v>
      </c>
      <c r="AI1" s="181" t="s">
        <v>543</v>
      </c>
      <c r="AJ1" s="190" t="s">
        <v>259</v>
      </c>
      <c r="AK1" s="181" t="s">
        <v>545</v>
      </c>
      <c r="AL1" s="181" t="s">
        <v>260</v>
      </c>
      <c r="AM1" s="181" t="s">
        <v>547</v>
      </c>
      <c r="AN1" s="181" t="s">
        <v>549</v>
      </c>
      <c r="AO1" s="181" t="s">
        <v>261</v>
      </c>
      <c r="AP1" s="181" t="s">
        <v>551</v>
      </c>
      <c r="AQ1" s="181" t="s">
        <v>553</v>
      </c>
      <c r="AR1" s="181" t="s">
        <v>262</v>
      </c>
      <c r="AS1" s="181" t="s">
        <v>554</v>
      </c>
      <c r="AT1" s="181" t="s">
        <v>556</v>
      </c>
      <c r="AU1" s="181" t="s">
        <v>557</v>
      </c>
      <c r="AV1" s="181" t="s">
        <v>558</v>
      </c>
      <c r="AW1" s="181" t="s">
        <v>560</v>
      </c>
      <c r="AX1" s="181" t="s">
        <v>562</v>
      </c>
      <c r="AY1" s="181" t="s">
        <v>563</v>
      </c>
      <c r="AZ1" s="181" t="s">
        <v>263</v>
      </c>
      <c r="BA1" s="181" t="s">
        <v>565</v>
      </c>
      <c r="BB1" s="181" t="s">
        <v>567</v>
      </c>
      <c r="BC1" s="181" t="s">
        <v>569</v>
      </c>
      <c r="BD1" s="181" t="s">
        <v>571</v>
      </c>
      <c r="BE1" s="181" t="s">
        <v>573</v>
      </c>
      <c r="BF1" s="181" t="s">
        <v>575</v>
      </c>
      <c r="BG1" s="181" t="s">
        <v>577</v>
      </c>
      <c r="BH1" s="181" t="s">
        <v>579</v>
      </c>
      <c r="BI1" s="181" t="s">
        <v>276</v>
      </c>
      <c r="BJ1" s="181" t="s">
        <v>581</v>
      </c>
      <c r="BK1" s="181" t="s">
        <v>583</v>
      </c>
      <c r="BL1" s="181" t="s">
        <v>585</v>
      </c>
      <c r="BM1" s="181" t="s">
        <v>587</v>
      </c>
      <c r="BN1" s="181" t="s">
        <v>589</v>
      </c>
      <c r="BO1" s="181" t="s">
        <v>591</v>
      </c>
      <c r="BP1" s="181" t="s">
        <v>593</v>
      </c>
      <c r="BQ1" s="181" t="s">
        <v>595</v>
      </c>
      <c r="BR1" s="181" t="s">
        <v>597</v>
      </c>
      <c r="BS1" s="181" t="s">
        <v>599</v>
      </c>
      <c r="BT1" s="190" t="s">
        <v>264</v>
      </c>
      <c r="BU1" s="181" t="s">
        <v>265</v>
      </c>
      <c r="BV1" s="181" t="s">
        <v>601</v>
      </c>
      <c r="BW1" s="181" t="s">
        <v>266</v>
      </c>
      <c r="BX1" s="181" t="s">
        <v>603</v>
      </c>
      <c r="BY1" s="181" t="s">
        <v>605</v>
      </c>
      <c r="BZ1" s="190" t="s">
        <v>267</v>
      </c>
      <c r="CA1" s="181" t="s">
        <v>268</v>
      </c>
      <c r="CB1" s="181" t="s">
        <v>607</v>
      </c>
      <c r="CC1" s="181" t="s">
        <v>269</v>
      </c>
      <c r="CD1" s="181" t="s">
        <v>609</v>
      </c>
      <c r="CE1" s="181" t="s">
        <v>611</v>
      </c>
      <c r="CF1" s="181" t="s">
        <v>613</v>
      </c>
      <c r="CG1" s="190" t="s">
        <v>270</v>
      </c>
      <c r="CH1" s="181" t="s">
        <v>619</v>
      </c>
      <c r="CI1" s="181" t="s">
        <v>621</v>
      </c>
      <c r="CJ1" s="181" t="s">
        <v>271</v>
      </c>
      <c r="CK1" s="181" t="s">
        <v>615</v>
      </c>
      <c r="CL1" s="181" t="s">
        <v>617</v>
      </c>
      <c r="CM1" s="181" t="s">
        <v>272</v>
      </c>
      <c r="CN1" s="181" t="s">
        <v>623</v>
      </c>
      <c r="CO1" s="181" t="s">
        <v>273</v>
      </c>
      <c r="CP1" s="181" t="s">
        <v>624</v>
      </c>
      <c r="CQ1" s="178" t="s">
        <v>277</v>
      </c>
      <c r="CR1" s="190" t="s">
        <v>278</v>
      </c>
      <c r="CS1" s="181" t="s">
        <v>625</v>
      </c>
      <c r="CT1" s="181" t="s">
        <v>626</v>
      </c>
      <c r="CU1" s="181" t="s">
        <v>628</v>
      </c>
      <c r="CV1" s="181" t="s">
        <v>279</v>
      </c>
      <c r="CW1" s="181" t="s">
        <v>630</v>
      </c>
      <c r="CX1" s="181" t="s">
        <v>632</v>
      </c>
      <c r="CY1" s="181" t="s">
        <v>634</v>
      </c>
      <c r="CZ1" s="181" t="s">
        <v>636</v>
      </c>
      <c r="DA1" s="181" t="s">
        <v>638</v>
      </c>
      <c r="DB1" s="181" t="s">
        <v>640</v>
      </c>
      <c r="DC1" s="190" t="s">
        <v>280</v>
      </c>
      <c r="DD1" s="181" t="s">
        <v>281</v>
      </c>
      <c r="DE1" s="181" t="s">
        <v>642</v>
      </c>
      <c r="DF1" s="181" t="s">
        <v>282</v>
      </c>
      <c r="DG1" s="181" t="s">
        <v>644</v>
      </c>
      <c r="DH1" s="181" t="s">
        <v>646</v>
      </c>
      <c r="DI1" s="181" t="s">
        <v>648</v>
      </c>
      <c r="DJ1" s="181" t="s">
        <v>650</v>
      </c>
      <c r="DK1" s="181" t="s">
        <v>652</v>
      </c>
      <c r="DL1" s="181" t="s">
        <v>654</v>
      </c>
      <c r="DM1" s="181" t="s">
        <v>656</v>
      </c>
      <c r="DN1" s="181" t="s">
        <v>283</v>
      </c>
      <c r="DO1" s="181" t="s">
        <v>658</v>
      </c>
      <c r="DP1" s="181" t="s">
        <v>660</v>
      </c>
      <c r="DQ1" s="181" t="s">
        <v>662</v>
      </c>
      <c r="DR1" s="190" t="s">
        <v>284</v>
      </c>
      <c r="DS1" s="181" t="s">
        <v>664</v>
      </c>
      <c r="DT1" s="181" t="s">
        <v>285</v>
      </c>
      <c r="DU1" s="181" t="s">
        <v>666</v>
      </c>
      <c r="DV1" s="181" t="s">
        <v>286</v>
      </c>
      <c r="DW1" s="181" t="s">
        <v>668</v>
      </c>
      <c r="DX1" s="181" t="s">
        <v>670</v>
      </c>
      <c r="DY1" s="181" t="s">
        <v>672</v>
      </c>
      <c r="DZ1" s="181" t="s">
        <v>674</v>
      </c>
      <c r="EA1" s="181" t="s">
        <v>676</v>
      </c>
      <c r="EB1" s="181" t="s">
        <v>678</v>
      </c>
      <c r="EC1" s="181" t="s">
        <v>680</v>
      </c>
      <c r="ED1" s="181" t="s">
        <v>682</v>
      </c>
      <c r="EE1" s="181" t="s">
        <v>684</v>
      </c>
      <c r="EF1" s="181" t="s">
        <v>686</v>
      </c>
      <c r="EG1" s="181" t="s">
        <v>688</v>
      </c>
      <c r="EH1" s="190" t="s">
        <v>287</v>
      </c>
      <c r="EI1" s="181" t="s">
        <v>690</v>
      </c>
      <c r="EJ1" s="181" t="s">
        <v>288</v>
      </c>
      <c r="EK1" s="181" t="s">
        <v>692</v>
      </c>
      <c r="EL1" s="181" t="s">
        <v>694</v>
      </c>
      <c r="EM1" s="181" t="s">
        <v>289</v>
      </c>
      <c r="EN1" s="181" t="s">
        <v>696</v>
      </c>
      <c r="EO1" s="181" t="s">
        <v>698</v>
      </c>
      <c r="EP1" s="181" t="s">
        <v>290</v>
      </c>
      <c r="EQ1" s="181" t="s">
        <v>700</v>
      </c>
      <c r="ER1" s="181" t="s">
        <v>702</v>
      </c>
      <c r="ES1" s="181" t="s">
        <v>704</v>
      </c>
      <c r="ET1" s="181" t="s">
        <v>291</v>
      </c>
      <c r="EU1" s="181" t="s">
        <v>706</v>
      </c>
      <c r="EV1" s="181" t="s">
        <v>708</v>
      </c>
      <c r="EW1" s="190" t="s">
        <v>292</v>
      </c>
      <c r="EX1" s="181" t="s">
        <v>293</v>
      </c>
      <c r="EY1" s="181" t="s">
        <v>710</v>
      </c>
      <c r="EZ1" s="181" t="s">
        <v>712</v>
      </c>
      <c r="FA1" s="181" t="s">
        <v>714</v>
      </c>
      <c r="FB1" s="181" t="s">
        <v>716</v>
      </c>
      <c r="FC1" s="181" t="s">
        <v>294</v>
      </c>
      <c r="FD1" s="181" t="s">
        <v>718</v>
      </c>
      <c r="FE1" s="181" t="s">
        <v>720</v>
      </c>
      <c r="FF1" s="181" t="s">
        <v>722</v>
      </c>
      <c r="FG1" s="181" t="s">
        <v>724</v>
      </c>
      <c r="FH1" s="181" t="s">
        <v>726</v>
      </c>
      <c r="FI1" s="181" t="s">
        <v>295</v>
      </c>
      <c r="FJ1" s="181" t="s">
        <v>729</v>
      </c>
      <c r="FK1" s="181" t="s">
        <v>296</v>
      </c>
      <c r="FL1" s="181" t="s">
        <v>732</v>
      </c>
      <c r="FM1" s="181" t="s">
        <v>733</v>
      </c>
      <c r="FN1" s="181" t="s">
        <v>735</v>
      </c>
      <c r="FO1" s="181" t="s">
        <v>297</v>
      </c>
      <c r="FP1" s="181" t="s">
        <v>738</v>
      </c>
      <c r="FQ1" s="181" t="s">
        <v>739</v>
      </c>
      <c r="FR1" s="181" t="s">
        <v>741</v>
      </c>
      <c r="FS1" s="181" t="s">
        <v>298</v>
      </c>
      <c r="FT1" s="181" t="s">
        <v>744</v>
      </c>
      <c r="FU1" s="181" t="s">
        <v>746</v>
      </c>
      <c r="FV1" s="181" t="s">
        <v>748</v>
      </c>
      <c r="FW1" s="190" t="s">
        <v>299</v>
      </c>
      <c r="FX1" s="190" t="s">
        <v>300</v>
      </c>
      <c r="FY1" s="181" t="s">
        <v>306</v>
      </c>
      <c r="FZ1" s="181" t="s">
        <v>750</v>
      </c>
      <c r="GA1" s="181" t="s">
        <v>752</v>
      </c>
      <c r="GB1" s="181" t="s">
        <v>754</v>
      </c>
      <c r="GC1" s="181" t="s">
        <v>756</v>
      </c>
      <c r="GD1" s="181" t="s">
        <v>758</v>
      </c>
      <c r="GE1" s="181" t="s">
        <v>760</v>
      </c>
      <c r="GF1" s="190" t="s">
        <v>301</v>
      </c>
      <c r="GG1" s="181" t="s">
        <v>307</v>
      </c>
      <c r="GH1" s="181" t="s">
        <v>762</v>
      </c>
      <c r="GI1" s="181" t="s">
        <v>764</v>
      </c>
      <c r="GJ1" s="181" t="s">
        <v>765</v>
      </c>
      <c r="GK1" s="181" t="s">
        <v>308</v>
      </c>
      <c r="GL1" s="181" t="s">
        <v>768</v>
      </c>
      <c r="GM1" s="181" t="s">
        <v>769</v>
      </c>
      <c r="GN1" s="190" t="s">
        <v>302</v>
      </c>
      <c r="GO1" s="181" t="s">
        <v>303</v>
      </c>
      <c r="GP1" s="181" t="s">
        <v>771</v>
      </c>
      <c r="GQ1" s="181" t="s">
        <v>773</v>
      </c>
      <c r="GR1" s="181" t="s">
        <v>775</v>
      </c>
      <c r="GS1" s="181" t="s">
        <v>777</v>
      </c>
      <c r="GT1" s="181" t="s">
        <v>779</v>
      </c>
      <c r="GU1" s="190" t="s">
        <v>304</v>
      </c>
      <c r="GV1" s="181" t="s">
        <v>305</v>
      </c>
      <c r="GW1" s="181" t="s">
        <v>781</v>
      </c>
      <c r="GX1" s="181" t="s">
        <v>783</v>
      </c>
      <c r="GY1" s="181" t="s">
        <v>785</v>
      </c>
      <c r="GZ1" s="181" t="s">
        <v>787</v>
      </c>
      <c r="HA1" s="181" t="s">
        <v>789</v>
      </c>
      <c r="HB1" s="181" t="s">
        <v>791</v>
      </c>
      <c r="HC1" s="178" t="s">
        <v>309</v>
      </c>
      <c r="HD1" s="190" t="s">
        <v>310</v>
      </c>
      <c r="HE1" s="181" t="s">
        <v>311</v>
      </c>
      <c r="HF1" s="181" t="s">
        <v>793</v>
      </c>
      <c r="HG1" s="181" t="s">
        <v>795</v>
      </c>
      <c r="HH1" s="181" t="s">
        <v>797</v>
      </c>
      <c r="HI1" s="181" t="s">
        <v>799</v>
      </c>
      <c r="HJ1" s="181" t="s">
        <v>312</v>
      </c>
      <c r="HK1" s="181" t="s">
        <v>802</v>
      </c>
      <c r="HL1" s="181" t="s">
        <v>329</v>
      </c>
      <c r="HM1" s="181" t="s">
        <v>840</v>
      </c>
      <c r="HN1" s="181" t="s">
        <v>842</v>
      </c>
      <c r="HO1" s="181" t="s">
        <v>844</v>
      </c>
      <c r="HP1" s="190" t="s">
        <v>313</v>
      </c>
      <c r="HQ1" s="181" t="s">
        <v>804</v>
      </c>
      <c r="HR1" s="181" t="s">
        <v>806</v>
      </c>
      <c r="HS1" s="181" t="s">
        <v>314</v>
      </c>
      <c r="HT1" s="181" t="s">
        <v>809</v>
      </c>
      <c r="HU1" s="181" t="s">
        <v>811</v>
      </c>
      <c r="HV1" s="181" t="s">
        <v>812</v>
      </c>
      <c r="HW1" s="181" t="s">
        <v>814</v>
      </c>
      <c r="HX1" s="190" t="s">
        <v>315</v>
      </c>
      <c r="HY1" s="181" t="s">
        <v>816</v>
      </c>
      <c r="HZ1" s="181" t="s">
        <v>818</v>
      </c>
      <c r="IA1" s="181" t="s">
        <v>820</v>
      </c>
      <c r="IB1" s="181" t="s">
        <v>316</v>
      </c>
      <c r="IC1" s="181" t="s">
        <v>822</v>
      </c>
      <c r="ID1" s="181" t="s">
        <v>824</v>
      </c>
      <c r="IE1" s="181" t="s">
        <v>317</v>
      </c>
      <c r="IF1" s="181" t="s">
        <v>826</v>
      </c>
      <c r="IG1" s="181" t="s">
        <v>828</v>
      </c>
      <c r="IH1" s="181" t="s">
        <v>318</v>
      </c>
      <c r="II1" s="181" t="s">
        <v>830</v>
      </c>
      <c r="IJ1" s="181" t="s">
        <v>832</v>
      </c>
      <c r="IK1" s="181" t="s">
        <v>834</v>
      </c>
      <c r="IL1" s="181" t="s">
        <v>836</v>
      </c>
      <c r="IM1" s="181" t="s">
        <v>319</v>
      </c>
      <c r="IN1" s="181" t="s">
        <v>838</v>
      </c>
      <c r="IO1" s="190" t="s">
        <v>320</v>
      </c>
      <c r="IP1" s="181" t="s">
        <v>846</v>
      </c>
      <c r="IQ1" s="181" t="s">
        <v>848</v>
      </c>
      <c r="IR1" s="181" t="s">
        <v>321</v>
      </c>
      <c r="IS1" s="181" t="s">
        <v>850</v>
      </c>
      <c r="IT1" s="181" t="s">
        <v>852</v>
      </c>
      <c r="IU1" s="181" t="s">
        <v>854</v>
      </c>
      <c r="IV1" s="190" t="s">
        <v>322</v>
      </c>
      <c r="IW1" s="181" t="s">
        <v>856</v>
      </c>
      <c r="IX1" s="181" t="s">
        <v>323</v>
      </c>
      <c r="IY1" s="181" t="s">
        <v>859</v>
      </c>
      <c r="IZ1" s="181" t="s">
        <v>861</v>
      </c>
      <c r="JA1" s="181" t="s">
        <v>863</v>
      </c>
      <c r="JB1" s="181" t="s">
        <v>865</v>
      </c>
      <c r="JC1" s="181" t="s">
        <v>867</v>
      </c>
      <c r="JD1" s="181" t="s">
        <v>869</v>
      </c>
      <c r="JE1" s="181" t="s">
        <v>324</v>
      </c>
      <c r="JF1" s="181" t="s">
        <v>872</v>
      </c>
      <c r="JG1" s="181" t="s">
        <v>874</v>
      </c>
      <c r="JH1" s="181" t="s">
        <v>876</v>
      </c>
      <c r="JI1" s="181" t="s">
        <v>878</v>
      </c>
      <c r="JJ1" s="181" t="s">
        <v>880</v>
      </c>
      <c r="JK1" s="181" t="s">
        <v>882</v>
      </c>
      <c r="JL1" s="181" t="s">
        <v>884</v>
      </c>
      <c r="JM1" s="181" t="s">
        <v>886</v>
      </c>
      <c r="JN1" s="181" t="s">
        <v>325</v>
      </c>
      <c r="JO1" s="181" t="s">
        <v>889</v>
      </c>
      <c r="JP1" s="181" t="s">
        <v>891</v>
      </c>
      <c r="JQ1" s="181" t="s">
        <v>893</v>
      </c>
      <c r="JR1" s="181" t="s">
        <v>895</v>
      </c>
      <c r="JS1" s="181" t="s">
        <v>896</v>
      </c>
      <c r="JT1" s="181" t="s">
        <v>898</v>
      </c>
      <c r="JU1" s="181" t="s">
        <v>900</v>
      </c>
      <c r="JV1" s="181" t="s">
        <v>902</v>
      </c>
      <c r="JW1" s="181" t="s">
        <v>904</v>
      </c>
      <c r="JX1" s="181" t="s">
        <v>906</v>
      </c>
      <c r="JY1" s="181" t="s">
        <v>908</v>
      </c>
      <c r="JZ1" s="181" t="s">
        <v>910</v>
      </c>
      <c r="KA1" s="181" t="s">
        <v>912</v>
      </c>
      <c r="KB1" s="181" t="s">
        <v>914</v>
      </c>
      <c r="KC1" s="181" t="s">
        <v>916</v>
      </c>
      <c r="KD1" s="181" t="s">
        <v>918</v>
      </c>
      <c r="KE1" s="181" t="s">
        <v>920</v>
      </c>
      <c r="KF1" s="181" t="s">
        <v>922</v>
      </c>
      <c r="KG1" s="181" t="s">
        <v>924</v>
      </c>
      <c r="KH1" s="181" t="s">
        <v>926</v>
      </c>
      <c r="KI1" s="181" t="s">
        <v>928</v>
      </c>
      <c r="KJ1" s="181" t="s">
        <v>930</v>
      </c>
      <c r="KK1" s="181" t="s">
        <v>932</v>
      </c>
      <c r="KL1" s="181" t="s">
        <v>934</v>
      </c>
      <c r="KM1" s="181" t="s">
        <v>936</v>
      </c>
      <c r="KN1" s="181" t="s">
        <v>938</v>
      </c>
      <c r="KO1" s="190" t="s">
        <v>326</v>
      </c>
      <c r="KP1" s="181" t="s">
        <v>940</v>
      </c>
      <c r="KQ1" s="181" t="s">
        <v>327</v>
      </c>
      <c r="KR1" s="181" t="s">
        <v>943</v>
      </c>
      <c r="KS1" s="181" t="s">
        <v>945</v>
      </c>
      <c r="KT1" s="181" t="s">
        <v>947</v>
      </c>
      <c r="KU1" s="181" t="s">
        <v>949</v>
      </c>
      <c r="KV1" s="181" t="s">
        <v>328</v>
      </c>
      <c r="KW1" s="181" t="s">
        <v>952</v>
      </c>
      <c r="KX1" s="181" t="s">
        <v>954</v>
      </c>
      <c r="KY1" s="181" t="s">
        <v>956</v>
      </c>
      <c r="KZ1" s="181" t="s">
        <v>958</v>
      </c>
      <c r="LA1" s="181" t="s">
        <v>960</v>
      </c>
      <c r="LB1" s="181" t="s">
        <v>962</v>
      </c>
      <c r="LC1" s="181" t="s">
        <v>964</v>
      </c>
      <c r="LD1" s="178" t="s">
        <v>330</v>
      </c>
      <c r="LE1" s="190" t="s">
        <v>331</v>
      </c>
      <c r="LF1" s="181" t="s">
        <v>332</v>
      </c>
      <c r="LG1" s="181" t="s">
        <v>346</v>
      </c>
      <c r="LH1" s="181" t="s">
        <v>966</v>
      </c>
      <c r="LI1" s="181" t="s">
        <v>968</v>
      </c>
      <c r="LJ1" s="181" t="s">
        <v>970</v>
      </c>
      <c r="LK1" s="181" t="s">
        <v>972</v>
      </c>
      <c r="LL1" s="181" t="s">
        <v>347</v>
      </c>
      <c r="LM1" s="181" t="s">
        <v>974</v>
      </c>
      <c r="LN1" s="181" t="s">
        <v>348</v>
      </c>
      <c r="LO1" s="181" t="s">
        <v>976</v>
      </c>
      <c r="LP1" s="181" t="s">
        <v>333</v>
      </c>
      <c r="LQ1" s="181" t="s">
        <v>978</v>
      </c>
      <c r="LR1" s="181" t="s">
        <v>349</v>
      </c>
      <c r="LS1" s="181" t="s">
        <v>980</v>
      </c>
      <c r="LT1" s="181" t="s">
        <v>982</v>
      </c>
      <c r="LU1" s="181" t="s">
        <v>350</v>
      </c>
      <c r="LV1" s="190" t="s">
        <v>334</v>
      </c>
      <c r="LW1" s="181" t="s">
        <v>335</v>
      </c>
      <c r="LX1" s="181" t="s">
        <v>984</v>
      </c>
      <c r="LY1" s="181" t="s">
        <v>986</v>
      </c>
      <c r="LZ1" s="181" t="s">
        <v>987</v>
      </c>
      <c r="MA1" s="181" t="s">
        <v>989</v>
      </c>
      <c r="MB1" s="181" t="s">
        <v>990</v>
      </c>
      <c r="MC1" s="181" t="s">
        <v>992</v>
      </c>
      <c r="MD1" s="181" t="s">
        <v>994</v>
      </c>
      <c r="ME1" s="181" t="s">
        <v>996</v>
      </c>
      <c r="MF1" s="181" t="s">
        <v>998</v>
      </c>
      <c r="MG1" s="181" t="s">
        <v>336</v>
      </c>
      <c r="MH1" s="181" t="s">
        <v>1001</v>
      </c>
      <c r="MI1" s="181" t="s">
        <v>1002</v>
      </c>
      <c r="MJ1" s="181" t="s">
        <v>1004</v>
      </c>
      <c r="MK1" s="181" t="s">
        <v>337</v>
      </c>
      <c r="ML1" s="181" t="s">
        <v>1007</v>
      </c>
      <c r="MM1" s="181" t="s">
        <v>1008</v>
      </c>
      <c r="MN1" s="181" t="s">
        <v>1010</v>
      </c>
      <c r="MO1" s="181" t="s">
        <v>1012</v>
      </c>
      <c r="MP1" s="181" t="s">
        <v>338</v>
      </c>
      <c r="MQ1" s="181" t="s">
        <v>1015</v>
      </c>
      <c r="MR1" s="181" t="s">
        <v>1017</v>
      </c>
      <c r="MS1" s="181" t="s">
        <v>1019</v>
      </c>
      <c r="MT1" s="181" t="s">
        <v>1021</v>
      </c>
      <c r="MU1" s="181" t="s">
        <v>339</v>
      </c>
      <c r="MV1" s="181" t="s">
        <v>1024</v>
      </c>
      <c r="MW1" s="181" t="s">
        <v>1026</v>
      </c>
      <c r="MX1" s="181" t="s">
        <v>1028</v>
      </c>
      <c r="MY1" s="181" t="s">
        <v>1030</v>
      </c>
      <c r="MZ1" s="181" t="s">
        <v>1032</v>
      </c>
      <c r="NA1" s="181" t="s">
        <v>1034</v>
      </c>
      <c r="NB1" s="181" t="s">
        <v>1036</v>
      </c>
      <c r="NC1" s="181" t="s">
        <v>1038</v>
      </c>
      <c r="ND1" s="181" t="s">
        <v>1040</v>
      </c>
      <c r="NE1" s="181" t="s">
        <v>1042</v>
      </c>
      <c r="NF1" s="181" t="s">
        <v>1044</v>
      </c>
      <c r="NG1" s="181" t="s">
        <v>1045</v>
      </c>
      <c r="NH1" s="190" t="s">
        <v>340</v>
      </c>
      <c r="NI1" s="181" t="s">
        <v>341</v>
      </c>
      <c r="NJ1" s="181" t="s">
        <v>1047</v>
      </c>
      <c r="NK1" s="181" t="s">
        <v>1049</v>
      </c>
      <c r="NL1" s="181" t="s">
        <v>1051</v>
      </c>
      <c r="NM1" s="181" t="s">
        <v>1053</v>
      </c>
      <c r="NN1" s="190" t="s">
        <v>342</v>
      </c>
      <c r="NO1" s="181" t="s">
        <v>343</v>
      </c>
      <c r="NP1" s="181" t="s">
        <v>1054</v>
      </c>
      <c r="NQ1" s="181" t="s">
        <v>344</v>
      </c>
      <c r="NR1" s="181" t="s">
        <v>1056</v>
      </c>
      <c r="NS1" s="181" t="s">
        <v>1058</v>
      </c>
      <c r="NT1" s="181" t="s">
        <v>345</v>
      </c>
      <c r="NU1" s="181" t="s">
        <v>1060</v>
      </c>
      <c r="NV1" s="178" t="s">
        <v>351</v>
      </c>
      <c r="NW1" s="190" t="s">
        <v>352</v>
      </c>
      <c r="NX1" s="181" t="s">
        <v>353</v>
      </c>
      <c r="NY1" s="181" t="s">
        <v>1063</v>
      </c>
      <c r="NZ1" s="181" t="s">
        <v>1065</v>
      </c>
      <c r="OA1" s="181" t="s">
        <v>354</v>
      </c>
      <c r="OB1" s="181" t="s">
        <v>364</v>
      </c>
      <c r="OC1" s="181" t="s">
        <v>1067</v>
      </c>
      <c r="OD1" s="181" t="s">
        <v>1069</v>
      </c>
      <c r="OE1" s="181" t="s">
        <v>1071</v>
      </c>
      <c r="OF1" s="181" t="s">
        <v>1073</v>
      </c>
      <c r="OG1" s="181" t="s">
        <v>1075</v>
      </c>
      <c r="OH1" s="181" t="s">
        <v>1077</v>
      </c>
      <c r="OI1" s="181" t="s">
        <v>1079</v>
      </c>
      <c r="OJ1" s="181" t="s">
        <v>1081</v>
      </c>
      <c r="OK1" s="181" t="s">
        <v>1083</v>
      </c>
      <c r="OL1" s="181" t="s">
        <v>1085</v>
      </c>
      <c r="OM1" s="181" t="s">
        <v>1087</v>
      </c>
      <c r="ON1" s="181" t="s">
        <v>1089</v>
      </c>
      <c r="OO1" s="181" t="s">
        <v>1091</v>
      </c>
      <c r="OP1" s="181" t="s">
        <v>1093</v>
      </c>
      <c r="OQ1" s="181" t="s">
        <v>1095</v>
      </c>
      <c r="OR1" s="181" t="s">
        <v>1097</v>
      </c>
      <c r="OS1" s="181" t="s">
        <v>1099</v>
      </c>
      <c r="OT1" s="181" t="s">
        <v>1101</v>
      </c>
      <c r="OU1" s="181" t="s">
        <v>1103</v>
      </c>
      <c r="OV1" s="181" t="s">
        <v>1105</v>
      </c>
      <c r="OW1" s="181" t="s">
        <v>1107</v>
      </c>
      <c r="OX1" s="181" t="s">
        <v>1109</v>
      </c>
      <c r="OY1" s="181" t="s">
        <v>365</v>
      </c>
      <c r="OZ1" s="181" t="s">
        <v>1112</v>
      </c>
      <c r="PA1" s="181" t="s">
        <v>1114</v>
      </c>
      <c r="PB1" s="181" t="s">
        <v>1115</v>
      </c>
      <c r="PC1" s="181" t="s">
        <v>1117</v>
      </c>
      <c r="PD1" s="181" t="s">
        <v>1119</v>
      </c>
      <c r="PE1" s="181" t="s">
        <v>1121</v>
      </c>
      <c r="PF1" s="181" t="s">
        <v>1123</v>
      </c>
      <c r="PG1" s="181" t="s">
        <v>1125</v>
      </c>
      <c r="PH1" s="181" t="s">
        <v>1127</v>
      </c>
      <c r="PI1" s="181" t="s">
        <v>1129</v>
      </c>
      <c r="PJ1" s="181" t="s">
        <v>1131</v>
      </c>
      <c r="PK1" s="181" t="s">
        <v>1133</v>
      </c>
      <c r="PL1" s="181" t="s">
        <v>1135</v>
      </c>
      <c r="PM1" s="181" t="s">
        <v>1137</v>
      </c>
      <c r="PN1" s="181" t="s">
        <v>1139</v>
      </c>
      <c r="PO1" s="181" t="s">
        <v>1141</v>
      </c>
      <c r="PP1" s="181" t="s">
        <v>1143</v>
      </c>
      <c r="PQ1" s="181" t="s">
        <v>1145</v>
      </c>
      <c r="PR1" s="181" t="s">
        <v>1147</v>
      </c>
      <c r="PS1" s="181" t="s">
        <v>1149</v>
      </c>
      <c r="PT1" s="181" t="s">
        <v>1151</v>
      </c>
      <c r="PU1" s="181" t="s">
        <v>1153</v>
      </c>
      <c r="PV1" s="181" t="s">
        <v>1155</v>
      </c>
      <c r="PW1" s="181" t="s">
        <v>1157</v>
      </c>
      <c r="PX1" s="181" t="s">
        <v>1159</v>
      </c>
      <c r="PY1" s="181" t="s">
        <v>1161</v>
      </c>
      <c r="PZ1" s="181" t="s">
        <v>355</v>
      </c>
      <c r="QA1" s="181" t="s">
        <v>1163</v>
      </c>
      <c r="QB1" s="181" t="s">
        <v>1165</v>
      </c>
      <c r="QC1" s="181" t="s">
        <v>1167</v>
      </c>
      <c r="QD1" s="181" t="s">
        <v>1169</v>
      </c>
      <c r="QE1" s="181" t="s">
        <v>1171</v>
      </c>
      <c r="QF1" s="190" t="s">
        <v>356</v>
      </c>
      <c r="QG1" s="181" t="s">
        <v>357</v>
      </c>
      <c r="QH1" s="181" t="s">
        <v>1173</v>
      </c>
      <c r="QI1" s="181" t="s">
        <v>1175</v>
      </c>
      <c r="QJ1" s="181" t="s">
        <v>1177</v>
      </c>
      <c r="QK1" s="181" t="s">
        <v>1179</v>
      </c>
      <c r="QL1" s="181" t="s">
        <v>1181</v>
      </c>
      <c r="QM1" s="181" t="s">
        <v>1183</v>
      </c>
      <c r="QN1" s="190" t="s">
        <v>358</v>
      </c>
      <c r="QO1" s="181" t="s">
        <v>1185</v>
      </c>
      <c r="QP1" s="181" t="s">
        <v>359</v>
      </c>
      <c r="QQ1" s="181" t="s">
        <v>366</v>
      </c>
      <c r="QR1" s="181" t="s">
        <v>1187</v>
      </c>
      <c r="QS1" s="181" t="s">
        <v>1189</v>
      </c>
      <c r="QT1" s="181" t="s">
        <v>1191</v>
      </c>
      <c r="QU1" s="181" t="s">
        <v>1193</v>
      </c>
      <c r="QV1" s="181" t="s">
        <v>1195</v>
      </c>
      <c r="QW1" s="181" t="s">
        <v>1197</v>
      </c>
      <c r="QX1" s="181" t="s">
        <v>1199</v>
      </c>
      <c r="QY1" s="181" t="s">
        <v>1201</v>
      </c>
      <c r="QZ1" s="181" t="s">
        <v>1203</v>
      </c>
      <c r="RA1" s="181" t="s">
        <v>1205</v>
      </c>
      <c r="RB1" s="181" t="s">
        <v>1207</v>
      </c>
      <c r="RC1" s="181" t="s">
        <v>1209</v>
      </c>
      <c r="RD1" s="181" t="s">
        <v>1211</v>
      </c>
      <c r="RE1" s="181" t="s">
        <v>1213</v>
      </c>
      <c r="RF1" s="190" t="s">
        <v>360</v>
      </c>
      <c r="RG1" s="181" t="s">
        <v>361</v>
      </c>
      <c r="RH1" s="181" t="s">
        <v>1215</v>
      </c>
      <c r="RI1" s="181" t="s">
        <v>1217</v>
      </c>
      <c r="RJ1" s="190" t="s">
        <v>362</v>
      </c>
      <c r="RK1" s="181" t="s">
        <v>363</v>
      </c>
      <c r="RL1" s="181" t="s">
        <v>1219</v>
      </c>
      <c r="RM1" s="181" t="s">
        <v>1220</v>
      </c>
      <c r="RN1" s="181" t="s">
        <v>1221</v>
      </c>
      <c r="RO1" s="181" t="s">
        <v>1222</v>
      </c>
      <c r="RP1" s="181" t="s">
        <v>1224</v>
      </c>
      <c r="RQ1" s="181" t="s">
        <v>1225</v>
      </c>
      <c r="RR1" s="181" t="s">
        <v>1227</v>
      </c>
      <c r="RS1" s="181" t="s">
        <v>1228</v>
      </c>
      <c r="RT1" s="178" t="s">
        <v>367</v>
      </c>
      <c r="RU1" s="190" t="s">
        <v>368</v>
      </c>
      <c r="RV1" s="181" t="s">
        <v>369</v>
      </c>
      <c r="RW1" s="181" t="s">
        <v>1230</v>
      </c>
      <c r="RX1" s="181" t="s">
        <v>1232</v>
      </c>
      <c r="RY1" s="181" t="s">
        <v>370</v>
      </c>
      <c r="RZ1" s="181" t="s">
        <v>1234</v>
      </c>
      <c r="SA1" s="181" t="s">
        <v>1236</v>
      </c>
      <c r="SB1" s="181" t="s">
        <v>1238</v>
      </c>
      <c r="SC1" s="181" t="s">
        <v>1240</v>
      </c>
      <c r="SD1" s="190" t="s">
        <v>371</v>
      </c>
      <c r="SE1" s="181" t="s">
        <v>372</v>
      </c>
      <c r="SF1" s="181" t="s">
        <v>1242</v>
      </c>
      <c r="SG1" s="181" t="s">
        <v>1244</v>
      </c>
      <c r="SH1" s="181" t="s">
        <v>1246</v>
      </c>
      <c r="SI1" s="181" t="s">
        <v>1248</v>
      </c>
      <c r="SJ1" s="181" t="s">
        <v>1250</v>
      </c>
      <c r="SK1" s="181" t="s">
        <v>1252</v>
      </c>
      <c r="SL1" s="181" t="s">
        <v>1254</v>
      </c>
      <c r="SM1" s="181" t="s">
        <v>1256</v>
      </c>
      <c r="SN1" s="181" t="s">
        <v>1258</v>
      </c>
      <c r="SO1" s="181" t="s">
        <v>1260</v>
      </c>
      <c r="SP1" s="181" t="s">
        <v>1262</v>
      </c>
      <c r="SQ1" s="181" t="s">
        <v>1264</v>
      </c>
      <c r="SR1" s="181" t="s">
        <v>1266</v>
      </c>
      <c r="SS1" s="181" t="s">
        <v>1268</v>
      </c>
      <c r="ST1" s="181" t="s">
        <v>1270</v>
      </c>
      <c r="SU1" s="178" t="s">
        <v>373</v>
      </c>
      <c r="SV1" s="190" t="s">
        <v>374</v>
      </c>
      <c r="SW1" s="181" t="s">
        <v>375</v>
      </c>
      <c r="SX1" s="181" t="s">
        <v>1272</v>
      </c>
      <c r="SY1" s="181" t="s">
        <v>1274</v>
      </c>
      <c r="SZ1" s="181" t="s">
        <v>1276</v>
      </c>
      <c r="TA1" s="181" t="s">
        <v>1278</v>
      </c>
      <c r="TB1" s="181" t="s">
        <v>1280</v>
      </c>
      <c r="TC1" s="181" t="s">
        <v>376</v>
      </c>
      <c r="TD1" s="181" t="s">
        <v>1282</v>
      </c>
      <c r="TE1" s="181" t="s">
        <v>1284</v>
      </c>
      <c r="TF1" s="181" t="s">
        <v>1286</v>
      </c>
      <c r="TG1" s="181" t="s">
        <v>1288</v>
      </c>
      <c r="TH1" s="181" t="s">
        <v>1290</v>
      </c>
      <c r="TI1" s="181" t="s">
        <v>1292</v>
      </c>
      <c r="TJ1" s="190" t="s">
        <v>377</v>
      </c>
      <c r="TK1" s="181" t="s">
        <v>378</v>
      </c>
      <c r="TL1" s="181" t="s">
        <v>379</v>
      </c>
      <c r="TM1" s="181" t="s">
        <v>1294</v>
      </c>
      <c r="TN1" s="181" t="s">
        <v>1296</v>
      </c>
      <c r="TO1" s="181" t="s">
        <v>1297</v>
      </c>
      <c r="TP1" s="181" t="s">
        <v>1299</v>
      </c>
      <c r="TQ1" s="181" t="s">
        <v>1301</v>
      </c>
      <c r="TR1" s="181" t="s">
        <v>1303</v>
      </c>
      <c r="TS1" s="181" t="s">
        <v>1305</v>
      </c>
      <c r="TT1" s="181" t="s">
        <v>1307</v>
      </c>
      <c r="TU1" s="181" t="s">
        <v>1309</v>
      </c>
      <c r="TV1" s="181" t="s">
        <v>1311</v>
      </c>
      <c r="TW1" s="181" t="s">
        <v>1313</v>
      </c>
      <c r="TX1" s="181" t="s">
        <v>1315</v>
      </c>
      <c r="TY1" s="181" t="s">
        <v>1317</v>
      </c>
      <c r="TZ1" s="181" t="s">
        <v>1319</v>
      </c>
      <c r="UA1" s="181" t="s">
        <v>1321</v>
      </c>
      <c r="UB1" s="181" t="s">
        <v>1323</v>
      </c>
      <c r="UC1" s="178" t="s">
        <v>1325</v>
      </c>
      <c r="UD1" s="181" t="s">
        <v>1327</v>
      </c>
      <c r="UE1" s="181" t="s">
        <v>1329</v>
      </c>
      <c r="UF1" s="181" t="s">
        <v>1331</v>
      </c>
      <c r="UG1" s="181" t="s">
        <v>1333</v>
      </c>
      <c r="UH1" s="181" t="s">
        <v>1335</v>
      </c>
      <c r="UI1" s="184"/>
    </row>
    <row r="2" spans="1:555" s="122" customFormat="1" hidden="1" x14ac:dyDescent="0.25">
      <c r="A2" s="122" t="s">
        <v>1358</v>
      </c>
      <c r="B2" s="122" t="s">
        <v>1360</v>
      </c>
      <c r="C2" s="122" t="s">
        <v>471</v>
      </c>
      <c r="D2" s="122" t="s">
        <v>1359</v>
      </c>
      <c r="E2" s="122" t="s">
        <v>1361</v>
      </c>
      <c r="F2" s="122" t="s">
        <v>472</v>
      </c>
      <c r="G2" s="160" t="s">
        <v>1362</v>
      </c>
      <c r="H2" s="122" t="s">
        <v>1363</v>
      </c>
      <c r="I2" s="122" t="s">
        <v>1364</v>
      </c>
      <c r="J2" s="122" t="s">
        <v>1459</v>
      </c>
      <c r="K2" s="122" t="s">
        <v>1365</v>
      </c>
      <c r="L2" s="122" t="s">
        <v>1366</v>
      </c>
      <c r="M2" s="122" t="s">
        <v>1367</v>
      </c>
      <c r="N2" s="122" t="s">
        <v>1368</v>
      </c>
      <c r="O2" s="122" t="s">
        <v>1369</v>
      </c>
      <c r="P2" s="122" t="s">
        <v>1489</v>
      </c>
      <c r="Q2" s="122" t="s">
        <v>1531</v>
      </c>
      <c r="R2" s="462" t="str">
        <f>+Presupuesto!D11</f>
        <v>Recurrente</v>
      </c>
      <c r="S2" s="46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row>
    <row r="3" spans="1:555" hidden="1" x14ac:dyDescent="0.25">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9">
        <f>+'Cuadro Resumen'!C215</f>
        <v>4286.3535000000002</v>
      </c>
      <c r="BK3" s="459">
        <f>+'Cuadro Resumen'!D215</f>
        <v>3956.634</v>
      </c>
      <c r="BL3" s="459">
        <f>+'Cuadro Resumen'!E215</f>
        <v>5275.5120000000006</v>
      </c>
      <c r="BM3" s="459">
        <f>+'Cuadro Resumen'!F215</f>
        <v>4835.8860000000004</v>
      </c>
      <c r="BN3" s="459">
        <f>+'Cuadro Resumen'!C216</f>
        <v>3626.9145000000003</v>
      </c>
      <c r="BO3" s="459">
        <f>+'Cuadro Resumen'!D216</f>
        <v>3297.1950000000002</v>
      </c>
      <c r="BP3" s="459">
        <f>+'Cuadro Resumen'!E216</f>
        <v>4616.0730000000003</v>
      </c>
      <c r="BQ3" s="459">
        <f>+'Cuadro Resumen'!F216</f>
        <v>4286.3535000000002</v>
      </c>
      <c r="BR3" s="459">
        <f>+'Cuadro Resumen'!C217</f>
        <v>3187.2885000000001</v>
      </c>
      <c r="BS3" s="459">
        <f>+'Cuadro Resumen'!D217</f>
        <v>2967.4755</v>
      </c>
      <c r="BT3" s="459">
        <f>+'Cuadro Resumen'!E217</f>
        <v>4066.5405000000001</v>
      </c>
      <c r="BU3" s="459">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3">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8"/>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1067</v>
      </c>
      <c r="I17" s="130" t="str">
        <f>VLOOKUP(H17,Presupuesto!$B$11:$C$565,2,0)</f>
        <v>BECAS</v>
      </c>
      <c r="J17" s="219" t="s">
        <v>1459</v>
      </c>
      <c r="K17" s="98" t="s">
        <v>394</v>
      </c>
      <c r="L17" s="98"/>
    </row>
    <row r="18" spans="3:12" x14ac:dyDescent="0.25">
      <c r="C18" s="141"/>
      <c r="D18" s="158"/>
      <c r="E18" s="123"/>
      <c r="F18" s="97">
        <f t="shared" si="0"/>
        <v>0</v>
      </c>
      <c r="G18" s="161"/>
      <c r="H18" s="142" t="s">
        <v>1069</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1071</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1073</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1075</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1077</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1079</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1081</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1083</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1085</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1087</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1089</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1091</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1093</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1095</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1097</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1099</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1101</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1103</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1105</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1107</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68"/>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1067</v>
      </c>
      <c r="I48" s="130" t="str">
        <f>VLOOKUP(H48,Presupuesto!$B$11:$C$565,2,0)</f>
        <v>BECAS</v>
      </c>
      <c r="J48" s="219" t="s">
        <v>1459</v>
      </c>
      <c r="K48" s="98" t="s">
        <v>394</v>
      </c>
      <c r="L48" s="98"/>
    </row>
    <row r="49" spans="3:12" x14ac:dyDescent="0.25">
      <c r="C49" s="141"/>
      <c r="D49" s="158"/>
      <c r="E49" s="123"/>
      <c r="F49" s="97">
        <f t="shared" si="3"/>
        <v>0</v>
      </c>
      <c r="G49" s="161"/>
      <c r="H49" s="142" t="s">
        <v>1069</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1071</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1073</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1075</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1077</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1079</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1081</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1083</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1085</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1087</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1089</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1091</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1093</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1095</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1097</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1099</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1101</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1103</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1105</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1107</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68"/>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1067</v>
      </c>
      <c r="I79" s="130" t="str">
        <f>VLOOKUP(H79,Presupuesto!$B$11:$C$565,2,0)</f>
        <v>BECAS</v>
      </c>
      <c r="J79" s="219" t="s">
        <v>1459</v>
      </c>
      <c r="K79" s="98" t="s">
        <v>394</v>
      </c>
      <c r="L79" s="98"/>
    </row>
    <row r="80" spans="3:12" x14ac:dyDescent="0.25">
      <c r="C80" s="141"/>
      <c r="D80" s="158"/>
      <c r="E80" s="123"/>
      <c r="F80" s="97">
        <f t="shared" si="5"/>
        <v>0</v>
      </c>
      <c r="G80" s="161"/>
      <c r="H80" s="142" t="s">
        <v>1069</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1071</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1073</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1075</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1077</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1079</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1081</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1083</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1085</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1087</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1089</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1091</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1093</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1095</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1097</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1099</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1101</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1103</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1105</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1107</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68"/>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1067</v>
      </c>
      <c r="I110" s="130" t="str">
        <f>VLOOKUP(H110,Presupuesto!$B$11:$C$565,2,0)</f>
        <v>BECAS</v>
      </c>
      <c r="J110" s="219" t="s">
        <v>1459</v>
      </c>
      <c r="K110" s="98" t="s">
        <v>394</v>
      </c>
      <c r="L110" s="98"/>
    </row>
    <row r="111" spans="3:12" x14ac:dyDescent="0.25">
      <c r="C111" s="141"/>
      <c r="D111" s="158"/>
      <c r="E111" s="123"/>
      <c r="F111" s="97">
        <f t="shared" si="7"/>
        <v>0</v>
      </c>
      <c r="G111" s="161"/>
      <c r="H111" s="142" t="s">
        <v>1069</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1071</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1073</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1075</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1077</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1079</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1081</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1083</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1085</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1087</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1089</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1091</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1093</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1095</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1097</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1099</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1101</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1103</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1105</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1107</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Referencia</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FINANZAS_04</cp:lastModifiedBy>
  <cp:lastPrinted>2015-09-29T21:25:40Z</cp:lastPrinted>
  <dcterms:created xsi:type="dcterms:W3CDTF">2010-05-02T01:28:32Z</dcterms:created>
  <dcterms:modified xsi:type="dcterms:W3CDTF">2015-10-01T20:50:45Z</dcterms:modified>
</cp:coreProperties>
</file>