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0" windowWidth="19035" windowHeight="5385" tabRatio="734" firstSheet="10" activeTab="1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OFICINA'!$C$12:$C$28</definedName>
    <definedName name="_xlnm._FilterDatabase" localSheetId="6" hidden="1">'4. EQUIPO TECNOLÓGICOS'!$J$11:$J$32</definedName>
    <definedName name="_xlnm._FilterDatabase" localSheetId="7" hidden="1">'5. ACTIVIDADES ESPECIALES'!$J$13:$J$888</definedName>
    <definedName name="_xlnm._FilterDatabase" localSheetId="8" hidden="1">'6. Becas'!$J$13:$J$131</definedName>
    <definedName name="_xlnm._FilterDatabase" localSheetId="9" hidden="1">'7. Infraestructura'!$J$12:$J$39</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O39" i="22"/>
  <c r="P39"/>
  <c r="D1642" i="12"/>
  <c r="C1643" s="1"/>
  <c r="D1598"/>
  <c r="C1599" s="1"/>
  <c r="D1554"/>
  <c r="C1555" s="1"/>
  <c r="D1510"/>
  <c r="C1511" s="1"/>
  <c r="J1680"/>
  <c r="I1680"/>
  <c r="F1680"/>
  <c r="J1679"/>
  <c r="I1679"/>
  <c r="F1679"/>
  <c r="J1678"/>
  <c r="I1678"/>
  <c r="F1678"/>
  <c r="J1677"/>
  <c r="I1677"/>
  <c r="F1677"/>
  <c r="J1676"/>
  <c r="I1676"/>
  <c r="F1676"/>
  <c r="J1675"/>
  <c r="I1675"/>
  <c r="F1675"/>
  <c r="J1674"/>
  <c r="I1674"/>
  <c r="F1674"/>
  <c r="J1673"/>
  <c r="I1673"/>
  <c r="F1673"/>
  <c r="J1672"/>
  <c r="I1672"/>
  <c r="F1672"/>
  <c r="J1671"/>
  <c r="I1671"/>
  <c r="F1671"/>
  <c r="J1670"/>
  <c r="I1670"/>
  <c r="F1670"/>
  <c r="J1669"/>
  <c r="I1669"/>
  <c r="F1669"/>
  <c r="J1668"/>
  <c r="I1668"/>
  <c r="F1668"/>
  <c r="J1667"/>
  <c r="I1667"/>
  <c r="F1667"/>
  <c r="J1666"/>
  <c r="I1666"/>
  <c r="F1666"/>
  <c r="J1665"/>
  <c r="I1665"/>
  <c r="F1665"/>
  <c r="J1664"/>
  <c r="I1664"/>
  <c r="F1664"/>
  <c r="J1663"/>
  <c r="I1663"/>
  <c r="F1663"/>
  <c r="J1662"/>
  <c r="I1662"/>
  <c r="F1662"/>
  <c r="J1661"/>
  <c r="I1661"/>
  <c r="F1661"/>
  <c r="J1660"/>
  <c r="I1660"/>
  <c r="F1660"/>
  <c r="J1659"/>
  <c r="I1659"/>
  <c r="F1659"/>
  <c r="J1658"/>
  <c r="I1658"/>
  <c r="F1658"/>
  <c r="J1657"/>
  <c r="I1657"/>
  <c r="F1657"/>
  <c r="J1656"/>
  <c r="I1656"/>
  <c r="F1656"/>
  <c r="J1655"/>
  <c r="I1655"/>
  <c r="F1655"/>
  <c r="J1654"/>
  <c r="I1654"/>
  <c r="F1654"/>
  <c r="J1653"/>
  <c r="I1653"/>
  <c r="F1653"/>
  <c r="J1652"/>
  <c r="I1652"/>
  <c r="F1652"/>
  <c r="J1651"/>
  <c r="I1651"/>
  <c r="F1651"/>
  <c r="J1650"/>
  <c r="I1650"/>
  <c r="F1650"/>
  <c r="J1649"/>
  <c r="I1649"/>
  <c r="F1649"/>
  <c r="J1648"/>
  <c r="I1648"/>
  <c r="F1648"/>
  <c r="J1647"/>
  <c r="I1647"/>
  <c r="F1647"/>
  <c r="I1646"/>
  <c r="E1646"/>
  <c r="F1646" s="1"/>
  <c r="D1639" s="1"/>
  <c r="N36" i="22" s="1"/>
  <c r="J1636" i="12"/>
  <c r="I1636"/>
  <c r="F1636"/>
  <c r="J1635"/>
  <c r="I1635"/>
  <c r="F1635"/>
  <c r="J1634"/>
  <c r="I1634"/>
  <c r="F1634"/>
  <c r="J1633"/>
  <c r="I1633"/>
  <c r="F1633"/>
  <c r="J1632"/>
  <c r="I1632"/>
  <c r="F1632"/>
  <c r="J1631"/>
  <c r="I1631"/>
  <c r="F1631"/>
  <c r="J1630"/>
  <c r="I1630"/>
  <c r="F1630"/>
  <c r="J1629"/>
  <c r="I1629"/>
  <c r="F1629"/>
  <c r="J1628"/>
  <c r="I1628"/>
  <c r="F1628"/>
  <c r="J1627"/>
  <c r="I1627"/>
  <c r="F1627"/>
  <c r="J1626"/>
  <c r="I1626"/>
  <c r="F1626"/>
  <c r="J1625"/>
  <c r="I1625"/>
  <c r="F1625"/>
  <c r="J1624"/>
  <c r="I1624"/>
  <c r="F1624"/>
  <c r="J1623"/>
  <c r="I1623"/>
  <c r="F1623"/>
  <c r="J1622"/>
  <c r="I1622"/>
  <c r="F1622"/>
  <c r="J1621"/>
  <c r="I1621"/>
  <c r="F1621"/>
  <c r="J1620"/>
  <c r="I1620"/>
  <c r="F1620"/>
  <c r="J1619"/>
  <c r="I1619"/>
  <c r="F1619"/>
  <c r="J1618"/>
  <c r="I1618"/>
  <c r="F1618"/>
  <c r="J1617"/>
  <c r="I1617"/>
  <c r="F1617"/>
  <c r="J1616"/>
  <c r="I1616"/>
  <c r="F1616"/>
  <c r="J1615"/>
  <c r="I1615"/>
  <c r="F1615"/>
  <c r="J1614"/>
  <c r="I1614"/>
  <c r="F1614"/>
  <c r="J1613"/>
  <c r="I1613"/>
  <c r="F1613"/>
  <c r="J1612"/>
  <c r="I1612"/>
  <c r="F1612"/>
  <c r="J1611"/>
  <c r="I1611"/>
  <c r="F1611"/>
  <c r="J1610"/>
  <c r="I1610"/>
  <c r="F1610"/>
  <c r="J1609"/>
  <c r="I1609"/>
  <c r="F1609"/>
  <c r="J1608"/>
  <c r="I1608"/>
  <c r="F1608"/>
  <c r="J1607"/>
  <c r="I1607"/>
  <c r="F1607"/>
  <c r="J1606"/>
  <c r="I1606"/>
  <c r="F1606"/>
  <c r="J1605"/>
  <c r="I1605"/>
  <c r="F1605"/>
  <c r="J1604"/>
  <c r="I1604"/>
  <c r="F1604"/>
  <c r="J1603"/>
  <c r="I1603"/>
  <c r="F1603"/>
  <c r="I1602"/>
  <c r="E1602"/>
  <c r="F1602" s="1"/>
  <c r="D1595" s="1"/>
  <c r="L36" i="22" s="1"/>
  <c r="O36"/>
  <c r="D1466" i="12"/>
  <c r="D1422"/>
  <c r="D1378"/>
  <c r="C1379" s="1"/>
  <c r="O33" i="22"/>
  <c r="O34"/>
  <c r="O35"/>
  <c r="D1334" i="12"/>
  <c r="J1592"/>
  <c r="I1592"/>
  <c r="F1592"/>
  <c r="J1591"/>
  <c r="I1591"/>
  <c r="F1591"/>
  <c r="J1590"/>
  <c r="I1590"/>
  <c r="F1590"/>
  <c r="J1589"/>
  <c r="I1589"/>
  <c r="F1589"/>
  <c r="J1588"/>
  <c r="I1588"/>
  <c r="F1588"/>
  <c r="J1587"/>
  <c r="I1587"/>
  <c r="F1587"/>
  <c r="J1586"/>
  <c r="I1586"/>
  <c r="F1586"/>
  <c r="J1585"/>
  <c r="I1585"/>
  <c r="F1585"/>
  <c r="J1584"/>
  <c r="I1584"/>
  <c r="F1584"/>
  <c r="J1583"/>
  <c r="I1583"/>
  <c r="F1583"/>
  <c r="J1582"/>
  <c r="I1582"/>
  <c r="F1582"/>
  <c r="J1581"/>
  <c r="I1581"/>
  <c r="F1581"/>
  <c r="J1580"/>
  <c r="I1580"/>
  <c r="F1580"/>
  <c r="J1579"/>
  <c r="I1579"/>
  <c r="F1579"/>
  <c r="J1578"/>
  <c r="I1578"/>
  <c r="F1578"/>
  <c r="J1577"/>
  <c r="I1577"/>
  <c r="F1577"/>
  <c r="J1576"/>
  <c r="I1576"/>
  <c r="F1576"/>
  <c r="J1575"/>
  <c r="I1575"/>
  <c r="F1575"/>
  <c r="J1574"/>
  <c r="I1574"/>
  <c r="F1574"/>
  <c r="J1573"/>
  <c r="I1573"/>
  <c r="F1573"/>
  <c r="J1572"/>
  <c r="I1572"/>
  <c r="F1572"/>
  <c r="J1571"/>
  <c r="I1571"/>
  <c r="F1571"/>
  <c r="J1570"/>
  <c r="I1570"/>
  <c r="F1570"/>
  <c r="J1569"/>
  <c r="I1569"/>
  <c r="F1569"/>
  <c r="J1568"/>
  <c r="I1568"/>
  <c r="F1568"/>
  <c r="J1567"/>
  <c r="I1567"/>
  <c r="F1567"/>
  <c r="J1566"/>
  <c r="I1566"/>
  <c r="F1566"/>
  <c r="J1565"/>
  <c r="I1565"/>
  <c r="F1565"/>
  <c r="J1564"/>
  <c r="I1564"/>
  <c r="F1564"/>
  <c r="J1563"/>
  <c r="I1563"/>
  <c r="F1563"/>
  <c r="J1562"/>
  <c r="I1562"/>
  <c r="F1562"/>
  <c r="J1561"/>
  <c r="I1561"/>
  <c r="F1561"/>
  <c r="J1560"/>
  <c r="I1560"/>
  <c r="F1560"/>
  <c r="J1559"/>
  <c r="I1559"/>
  <c r="F1559"/>
  <c r="I1558"/>
  <c r="E1558"/>
  <c r="F1558" s="1"/>
  <c r="J1548"/>
  <c r="I1548"/>
  <c r="F1548"/>
  <c r="J1547"/>
  <c r="I1547"/>
  <c r="F1547"/>
  <c r="J1546"/>
  <c r="I1546"/>
  <c r="F1546"/>
  <c r="J1545"/>
  <c r="I1545"/>
  <c r="F1545"/>
  <c r="J1544"/>
  <c r="I1544"/>
  <c r="F1544"/>
  <c r="J1543"/>
  <c r="I1543"/>
  <c r="F1543"/>
  <c r="J1542"/>
  <c r="I1542"/>
  <c r="F1542"/>
  <c r="J1541"/>
  <c r="I1541"/>
  <c r="F1541"/>
  <c r="J1540"/>
  <c r="I1540"/>
  <c r="F1540"/>
  <c r="J1539"/>
  <c r="I1539"/>
  <c r="F1539"/>
  <c r="J1538"/>
  <c r="I1538"/>
  <c r="F1538"/>
  <c r="J1537"/>
  <c r="I1537"/>
  <c r="F1537"/>
  <c r="J1536"/>
  <c r="I1536"/>
  <c r="F1536"/>
  <c r="J1535"/>
  <c r="I1535"/>
  <c r="F1535"/>
  <c r="J1534"/>
  <c r="I1534"/>
  <c r="F1534"/>
  <c r="J1533"/>
  <c r="I1533"/>
  <c r="F1533"/>
  <c r="J1532"/>
  <c r="I1532"/>
  <c r="F1532"/>
  <c r="J1531"/>
  <c r="I1531"/>
  <c r="F1531"/>
  <c r="J1530"/>
  <c r="I1530"/>
  <c r="F1530"/>
  <c r="J1529"/>
  <c r="I1529"/>
  <c r="F1529"/>
  <c r="J1528"/>
  <c r="I1528"/>
  <c r="F1528"/>
  <c r="J1527"/>
  <c r="I1527"/>
  <c r="F1527"/>
  <c r="J1526"/>
  <c r="I1526"/>
  <c r="F1526"/>
  <c r="J1525"/>
  <c r="I1525"/>
  <c r="F1525"/>
  <c r="J1524"/>
  <c r="I1524"/>
  <c r="F1524"/>
  <c r="J1523"/>
  <c r="I1523"/>
  <c r="F1523"/>
  <c r="J1522"/>
  <c r="I1522"/>
  <c r="F1522"/>
  <c r="J1521"/>
  <c r="I1521"/>
  <c r="F1521"/>
  <c r="J1520"/>
  <c r="I1520"/>
  <c r="F1520"/>
  <c r="J1519"/>
  <c r="I1519"/>
  <c r="F1519"/>
  <c r="J1518"/>
  <c r="I1518"/>
  <c r="F1518"/>
  <c r="J1517"/>
  <c r="I1517"/>
  <c r="F1517"/>
  <c r="J1516"/>
  <c r="I1516"/>
  <c r="F1516"/>
  <c r="J1515"/>
  <c r="I1515"/>
  <c r="F1515"/>
  <c r="I1514"/>
  <c r="E1514"/>
  <c r="F1514" s="1"/>
  <c r="D1507" s="1"/>
  <c r="H36" i="22" s="1"/>
  <c r="J1504" i="12"/>
  <c r="I1504"/>
  <c r="F1504"/>
  <c r="J1503"/>
  <c r="I1503"/>
  <c r="F1503"/>
  <c r="J1502"/>
  <c r="I1502"/>
  <c r="F1502"/>
  <c r="J1501"/>
  <c r="I1501"/>
  <c r="F1501"/>
  <c r="J1500"/>
  <c r="I1500"/>
  <c r="F1500"/>
  <c r="J1499"/>
  <c r="I1499"/>
  <c r="F1499"/>
  <c r="J1498"/>
  <c r="I1498"/>
  <c r="F1498"/>
  <c r="J1497"/>
  <c r="I1497"/>
  <c r="F1497"/>
  <c r="J1496"/>
  <c r="I1496"/>
  <c r="F1496"/>
  <c r="J1495"/>
  <c r="I1495"/>
  <c r="F1495"/>
  <c r="J1494"/>
  <c r="I1494"/>
  <c r="F1494"/>
  <c r="J1493"/>
  <c r="I1493"/>
  <c r="F1493"/>
  <c r="J1492"/>
  <c r="I1492"/>
  <c r="F1492"/>
  <c r="J1491"/>
  <c r="I1491"/>
  <c r="F1491"/>
  <c r="J1490"/>
  <c r="I1490"/>
  <c r="F1490"/>
  <c r="J1489"/>
  <c r="I1489"/>
  <c r="F1489"/>
  <c r="J1488"/>
  <c r="I1488"/>
  <c r="F1488"/>
  <c r="J1487"/>
  <c r="I1487"/>
  <c r="F1487"/>
  <c r="J1486"/>
  <c r="I1486"/>
  <c r="F1486"/>
  <c r="J1485"/>
  <c r="I1485"/>
  <c r="F1485"/>
  <c r="J1484"/>
  <c r="I1484"/>
  <c r="F1484"/>
  <c r="J1483"/>
  <c r="I1483"/>
  <c r="F1483"/>
  <c r="J1482"/>
  <c r="I1482"/>
  <c r="F1482"/>
  <c r="J1481"/>
  <c r="I1481"/>
  <c r="F1481"/>
  <c r="J1480"/>
  <c r="I1480"/>
  <c r="F1480"/>
  <c r="J1479"/>
  <c r="I1479"/>
  <c r="F1479"/>
  <c r="J1478"/>
  <c r="I1478"/>
  <c r="F1478"/>
  <c r="J1477"/>
  <c r="I1477"/>
  <c r="F1477"/>
  <c r="J1476"/>
  <c r="I1476"/>
  <c r="F1476"/>
  <c r="J1475"/>
  <c r="I1475"/>
  <c r="F1475"/>
  <c r="J1474"/>
  <c r="I1474"/>
  <c r="F1474"/>
  <c r="J1473"/>
  <c r="I1473"/>
  <c r="F1473"/>
  <c r="J1472"/>
  <c r="I1472"/>
  <c r="F1472"/>
  <c r="J1471"/>
  <c r="I1471"/>
  <c r="F1471"/>
  <c r="I1470"/>
  <c r="E1470"/>
  <c r="F1470" s="1"/>
  <c r="D1463" s="1"/>
  <c r="N35" i="22" s="1"/>
  <c r="P35" s="1"/>
  <c r="C1467" i="12"/>
  <c r="J1460"/>
  <c r="I1460"/>
  <c r="F1460"/>
  <c r="J1459"/>
  <c r="I1459"/>
  <c r="F1459"/>
  <c r="J1458"/>
  <c r="I1458"/>
  <c r="F1458"/>
  <c r="J1457"/>
  <c r="I1457"/>
  <c r="F1457"/>
  <c r="J1456"/>
  <c r="I1456"/>
  <c r="F1456"/>
  <c r="J1455"/>
  <c r="I1455"/>
  <c r="F1455"/>
  <c r="J1454"/>
  <c r="I1454"/>
  <c r="F1454"/>
  <c r="J1453"/>
  <c r="I1453"/>
  <c r="F1453"/>
  <c r="J1452"/>
  <c r="I1452"/>
  <c r="F1452"/>
  <c r="J1451"/>
  <c r="I1451"/>
  <c r="F1451"/>
  <c r="J1450"/>
  <c r="I1450"/>
  <c r="F1450"/>
  <c r="J1449"/>
  <c r="I1449"/>
  <c r="F1449"/>
  <c r="J1448"/>
  <c r="I1448"/>
  <c r="F1448"/>
  <c r="J1447"/>
  <c r="I1447"/>
  <c r="F1447"/>
  <c r="J1446"/>
  <c r="I1446"/>
  <c r="F1446"/>
  <c r="J1445"/>
  <c r="I1445"/>
  <c r="F1445"/>
  <c r="J1444"/>
  <c r="I1444"/>
  <c r="F1444"/>
  <c r="J1443"/>
  <c r="I1443"/>
  <c r="F1443"/>
  <c r="J1442"/>
  <c r="I1442"/>
  <c r="F1442"/>
  <c r="J1441"/>
  <c r="I1441"/>
  <c r="F1441"/>
  <c r="J1440"/>
  <c r="I1440"/>
  <c r="F1440"/>
  <c r="J1439"/>
  <c r="I1439"/>
  <c r="F1439"/>
  <c r="J1438"/>
  <c r="I1438"/>
  <c r="F1438"/>
  <c r="J1437"/>
  <c r="I1437"/>
  <c r="F1437"/>
  <c r="J1436"/>
  <c r="I1436"/>
  <c r="F1436"/>
  <c r="J1435"/>
  <c r="I1435"/>
  <c r="F1435"/>
  <c r="J1434"/>
  <c r="I1434"/>
  <c r="F1434"/>
  <c r="J1433"/>
  <c r="I1433"/>
  <c r="F1433"/>
  <c r="J1432"/>
  <c r="I1432"/>
  <c r="F1432"/>
  <c r="J1431"/>
  <c r="I1431"/>
  <c r="F1431"/>
  <c r="J1430"/>
  <c r="I1430"/>
  <c r="F1430"/>
  <c r="J1429"/>
  <c r="I1429"/>
  <c r="F1429"/>
  <c r="J1428"/>
  <c r="I1428"/>
  <c r="F1428"/>
  <c r="J1427"/>
  <c r="I1427"/>
  <c r="F1427"/>
  <c r="I1426"/>
  <c r="E1426"/>
  <c r="F1426" s="1"/>
  <c r="C1423"/>
  <c r="J1416"/>
  <c r="I1416"/>
  <c r="F1416"/>
  <c r="J1415"/>
  <c r="I1415"/>
  <c r="F1415"/>
  <c r="J1414"/>
  <c r="I1414"/>
  <c r="F1414"/>
  <c r="J1413"/>
  <c r="I1413"/>
  <c r="F1413"/>
  <c r="J1412"/>
  <c r="I1412"/>
  <c r="F1412"/>
  <c r="J1411"/>
  <c r="I1411"/>
  <c r="F1411"/>
  <c r="J1410"/>
  <c r="I1410"/>
  <c r="F1410"/>
  <c r="J1409"/>
  <c r="I1409"/>
  <c r="F1409"/>
  <c r="J1408"/>
  <c r="I1408"/>
  <c r="F1408"/>
  <c r="J1407"/>
  <c r="I1407"/>
  <c r="F1407"/>
  <c r="J1406"/>
  <c r="I1406"/>
  <c r="F1406"/>
  <c r="J1405"/>
  <c r="I1405"/>
  <c r="F1405"/>
  <c r="J1404"/>
  <c r="I1404"/>
  <c r="F1404"/>
  <c r="J1403"/>
  <c r="I1403"/>
  <c r="F1403"/>
  <c r="J1402"/>
  <c r="I1402"/>
  <c r="F1402"/>
  <c r="J1401"/>
  <c r="I1401"/>
  <c r="F1401"/>
  <c r="J1400"/>
  <c r="I1400"/>
  <c r="F1400"/>
  <c r="J1399"/>
  <c r="I1399"/>
  <c r="F1399"/>
  <c r="J1398"/>
  <c r="I1398"/>
  <c r="F1398"/>
  <c r="J1397"/>
  <c r="I1397"/>
  <c r="F1397"/>
  <c r="J1396"/>
  <c r="I1396"/>
  <c r="F1396"/>
  <c r="J1395"/>
  <c r="I1395"/>
  <c r="F1395"/>
  <c r="J1394"/>
  <c r="I1394"/>
  <c r="F1394"/>
  <c r="J1393"/>
  <c r="I1393"/>
  <c r="F1393"/>
  <c r="J1392"/>
  <c r="I1392"/>
  <c r="F1392"/>
  <c r="J1391"/>
  <c r="I1391"/>
  <c r="F1391"/>
  <c r="J1390"/>
  <c r="I1390"/>
  <c r="F1390"/>
  <c r="J1389"/>
  <c r="I1389"/>
  <c r="F1389"/>
  <c r="J1388"/>
  <c r="I1388"/>
  <c r="F1388"/>
  <c r="J1387"/>
  <c r="I1387"/>
  <c r="F1387"/>
  <c r="J1386"/>
  <c r="I1386"/>
  <c r="F1386"/>
  <c r="J1385"/>
  <c r="I1385"/>
  <c r="F1385"/>
  <c r="J1384"/>
  <c r="I1384"/>
  <c r="F1384"/>
  <c r="J1383"/>
  <c r="I1383"/>
  <c r="F1383"/>
  <c r="I1382"/>
  <c r="E1382"/>
  <c r="F1382" s="1"/>
  <c r="D1375" s="1"/>
  <c r="J34" i="22" s="1"/>
  <c r="J1372" i="12"/>
  <c r="I1372"/>
  <c r="F1372"/>
  <c r="J1371"/>
  <c r="I1371"/>
  <c r="F1371"/>
  <c r="J1370"/>
  <c r="I1370"/>
  <c r="F1370"/>
  <c r="J1369"/>
  <c r="I1369"/>
  <c r="F1369"/>
  <c r="J1368"/>
  <c r="I1368"/>
  <c r="F1368"/>
  <c r="J1367"/>
  <c r="I1367"/>
  <c r="F1367"/>
  <c r="J1366"/>
  <c r="I1366"/>
  <c r="F1366"/>
  <c r="J1365"/>
  <c r="I1365"/>
  <c r="F1365"/>
  <c r="J1364"/>
  <c r="I1364"/>
  <c r="F1364"/>
  <c r="J1363"/>
  <c r="I1363"/>
  <c r="F1363"/>
  <c r="J1362"/>
  <c r="I1362"/>
  <c r="F1362"/>
  <c r="J1361"/>
  <c r="I1361"/>
  <c r="F1361"/>
  <c r="J1360"/>
  <c r="I1360"/>
  <c r="F1360"/>
  <c r="J1359"/>
  <c r="I1359"/>
  <c r="F1359"/>
  <c r="J1358"/>
  <c r="I1358"/>
  <c r="F1358"/>
  <c r="J1357"/>
  <c r="I1357"/>
  <c r="F1357"/>
  <c r="J1356"/>
  <c r="I1356"/>
  <c r="F1356"/>
  <c r="J1355"/>
  <c r="I1355"/>
  <c r="F1355"/>
  <c r="J1354"/>
  <c r="I1354"/>
  <c r="F1354"/>
  <c r="J1353"/>
  <c r="I1353"/>
  <c r="F1353"/>
  <c r="J1352"/>
  <c r="I1352"/>
  <c r="F1352"/>
  <c r="J1351"/>
  <c r="I1351"/>
  <c r="F1351"/>
  <c r="J1350"/>
  <c r="I1350"/>
  <c r="F1350"/>
  <c r="J1349"/>
  <c r="I1349"/>
  <c r="F1349"/>
  <c r="J1348"/>
  <c r="I1348"/>
  <c r="F1348"/>
  <c r="J1347"/>
  <c r="I1347"/>
  <c r="F1347"/>
  <c r="J1346"/>
  <c r="I1346"/>
  <c r="F1346"/>
  <c r="J1345"/>
  <c r="I1345"/>
  <c r="F1345"/>
  <c r="J1344"/>
  <c r="I1344"/>
  <c r="F1344"/>
  <c r="J1343"/>
  <c r="I1343"/>
  <c r="F1343"/>
  <c r="J1342"/>
  <c r="I1342"/>
  <c r="F1342"/>
  <c r="J1341"/>
  <c r="I1341"/>
  <c r="F1341"/>
  <c r="J1340"/>
  <c r="I1340"/>
  <c r="F1340"/>
  <c r="J1339"/>
  <c r="I1339"/>
  <c r="F1339"/>
  <c r="I1338"/>
  <c r="E1338"/>
  <c r="F1338" s="1"/>
  <c r="C1335"/>
  <c r="D1290"/>
  <c r="C1291" s="1"/>
  <c r="D1246"/>
  <c r="C1247" s="1"/>
  <c r="D1202"/>
  <c r="C1203" s="1"/>
  <c r="D1158"/>
  <c r="D13" i="10"/>
  <c r="D13" i="9"/>
  <c r="D12" i="42"/>
  <c r="D1114" i="12"/>
  <c r="D1070"/>
  <c r="C1071" s="1"/>
  <c r="D1026"/>
  <c r="C1027" s="1"/>
  <c r="D982"/>
  <c r="C983" s="1"/>
  <c r="F1125"/>
  <c r="F1124"/>
  <c r="F1123"/>
  <c r="F1122"/>
  <c r="F1121"/>
  <c r="F1120"/>
  <c r="F1119"/>
  <c r="F1081"/>
  <c r="F1080"/>
  <c r="F1079"/>
  <c r="F1078"/>
  <c r="F1077"/>
  <c r="F1076"/>
  <c r="F1075"/>
  <c r="F1037"/>
  <c r="F1036"/>
  <c r="F1035"/>
  <c r="F1034"/>
  <c r="F1033"/>
  <c r="F1032"/>
  <c r="F1031"/>
  <c r="F993"/>
  <c r="F992"/>
  <c r="F991"/>
  <c r="F990"/>
  <c r="F989"/>
  <c r="F988"/>
  <c r="F987"/>
  <c r="D450" i="7"/>
  <c r="D469"/>
  <c r="C470" s="1"/>
  <c r="D938" i="12"/>
  <c r="C939" s="1"/>
  <c r="D894"/>
  <c r="C895" s="1"/>
  <c r="D850"/>
  <c r="D806"/>
  <c r="J1328"/>
  <c r="I1328"/>
  <c r="F1328"/>
  <c r="J1327"/>
  <c r="I1327"/>
  <c r="F1327"/>
  <c r="J1326"/>
  <c r="I1326"/>
  <c r="F1326"/>
  <c r="J1325"/>
  <c r="I1325"/>
  <c r="F1325"/>
  <c r="J1324"/>
  <c r="I1324"/>
  <c r="F1324"/>
  <c r="J1323"/>
  <c r="I1323"/>
  <c r="F1323"/>
  <c r="J1322"/>
  <c r="I1322"/>
  <c r="F1322"/>
  <c r="J1321"/>
  <c r="I1321"/>
  <c r="F1321"/>
  <c r="J1320"/>
  <c r="I1320"/>
  <c r="F1320"/>
  <c r="J1319"/>
  <c r="I1319"/>
  <c r="F1319"/>
  <c r="J1318"/>
  <c r="I1318"/>
  <c r="F1318"/>
  <c r="J1317"/>
  <c r="I1317"/>
  <c r="F1317"/>
  <c r="J1316"/>
  <c r="I1316"/>
  <c r="F1316"/>
  <c r="J1315"/>
  <c r="I1315"/>
  <c r="F1315"/>
  <c r="J1314"/>
  <c r="I1314"/>
  <c r="F1314"/>
  <c r="J1313"/>
  <c r="I1313"/>
  <c r="F1313"/>
  <c r="J1312"/>
  <c r="I1312"/>
  <c r="F1312"/>
  <c r="J1311"/>
  <c r="I1311"/>
  <c r="F1311"/>
  <c r="J1310"/>
  <c r="I1310"/>
  <c r="F1310"/>
  <c r="J1309"/>
  <c r="I1309"/>
  <c r="F1309"/>
  <c r="J1308"/>
  <c r="I1308"/>
  <c r="F1308"/>
  <c r="J1307"/>
  <c r="I1307"/>
  <c r="F1307"/>
  <c r="J1306"/>
  <c r="I1306"/>
  <c r="F1306"/>
  <c r="J1305"/>
  <c r="I1305"/>
  <c r="F1305"/>
  <c r="J1304"/>
  <c r="I1304"/>
  <c r="F1304"/>
  <c r="J1303"/>
  <c r="I1303"/>
  <c r="F1303"/>
  <c r="J1302"/>
  <c r="I1302"/>
  <c r="F1302"/>
  <c r="J1301"/>
  <c r="I1301"/>
  <c r="F1301"/>
  <c r="J1300"/>
  <c r="I1300"/>
  <c r="F1300"/>
  <c r="J1299"/>
  <c r="I1299"/>
  <c r="F1299"/>
  <c r="J1298"/>
  <c r="I1298"/>
  <c r="F1298"/>
  <c r="J1297"/>
  <c r="I1297"/>
  <c r="F1297"/>
  <c r="J1296"/>
  <c r="I1296"/>
  <c r="F1296"/>
  <c r="J1295"/>
  <c r="I1295"/>
  <c r="F1295"/>
  <c r="I1294"/>
  <c r="E1294"/>
  <c r="F1294" s="1"/>
  <c r="D1287" s="1"/>
  <c r="N32" i="22" s="1"/>
  <c r="J1284" i="12"/>
  <c r="I1284"/>
  <c r="F1284"/>
  <c r="J1283"/>
  <c r="I1283"/>
  <c r="F1283"/>
  <c r="J1282"/>
  <c r="I1282"/>
  <c r="F1282"/>
  <c r="J1281"/>
  <c r="I1281"/>
  <c r="F1281"/>
  <c r="J1280"/>
  <c r="I1280"/>
  <c r="F1280"/>
  <c r="J1279"/>
  <c r="I1279"/>
  <c r="F1279"/>
  <c r="J1278"/>
  <c r="I1278"/>
  <c r="F1278"/>
  <c r="J1277"/>
  <c r="I1277"/>
  <c r="F1277"/>
  <c r="J1276"/>
  <c r="I1276"/>
  <c r="F1276"/>
  <c r="J1275"/>
  <c r="I1275"/>
  <c r="F1275"/>
  <c r="J1274"/>
  <c r="I1274"/>
  <c r="F1274"/>
  <c r="J1273"/>
  <c r="I1273"/>
  <c r="F1273"/>
  <c r="J1272"/>
  <c r="I1272"/>
  <c r="F1272"/>
  <c r="J1271"/>
  <c r="I1271"/>
  <c r="F1271"/>
  <c r="J1270"/>
  <c r="I1270"/>
  <c r="F1270"/>
  <c r="J1269"/>
  <c r="I1269"/>
  <c r="F1269"/>
  <c r="J1268"/>
  <c r="I1268"/>
  <c r="F1268"/>
  <c r="J1267"/>
  <c r="I1267"/>
  <c r="F1267"/>
  <c r="J1266"/>
  <c r="I1266"/>
  <c r="F1266"/>
  <c r="J1265"/>
  <c r="I1265"/>
  <c r="F1265"/>
  <c r="J1264"/>
  <c r="I1264"/>
  <c r="F1264"/>
  <c r="J1263"/>
  <c r="I1263"/>
  <c r="F1263"/>
  <c r="J1262"/>
  <c r="I1262"/>
  <c r="F1262"/>
  <c r="J1261"/>
  <c r="I1261"/>
  <c r="F1261"/>
  <c r="J1260"/>
  <c r="I1260"/>
  <c r="F1260"/>
  <c r="J1259"/>
  <c r="I1259"/>
  <c r="F1259"/>
  <c r="J1258"/>
  <c r="I1258"/>
  <c r="F1258"/>
  <c r="J1257"/>
  <c r="I1257"/>
  <c r="F1257"/>
  <c r="J1256"/>
  <c r="I1256"/>
  <c r="F1256"/>
  <c r="J1255"/>
  <c r="I1255"/>
  <c r="F1255"/>
  <c r="J1254"/>
  <c r="I1254"/>
  <c r="F1254"/>
  <c r="J1253"/>
  <c r="I1253"/>
  <c r="F1253"/>
  <c r="J1252"/>
  <c r="I1252"/>
  <c r="F1252"/>
  <c r="J1251"/>
  <c r="I1251"/>
  <c r="F1251"/>
  <c r="I1250"/>
  <c r="E1250"/>
  <c r="F1250" s="1"/>
  <c r="D1243" s="1"/>
  <c r="L32" i="22" s="1"/>
  <c r="J1240" i="12"/>
  <c r="I1240"/>
  <c r="F1240"/>
  <c r="J1239"/>
  <c r="I1239"/>
  <c r="F1239"/>
  <c r="J1238"/>
  <c r="I1238"/>
  <c r="F1238"/>
  <c r="J1237"/>
  <c r="I1237"/>
  <c r="F1237"/>
  <c r="J1236"/>
  <c r="I1236"/>
  <c r="F1236"/>
  <c r="J1235"/>
  <c r="I1235"/>
  <c r="F1235"/>
  <c r="J1234"/>
  <c r="I1234"/>
  <c r="F1234"/>
  <c r="J1233"/>
  <c r="I1233"/>
  <c r="F1233"/>
  <c r="J1232"/>
  <c r="I1232"/>
  <c r="F1232"/>
  <c r="J1231"/>
  <c r="I1231"/>
  <c r="F1231"/>
  <c r="J1230"/>
  <c r="I1230"/>
  <c r="F1230"/>
  <c r="J1229"/>
  <c r="I1229"/>
  <c r="F1229"/>
  <c r="J1228"/>
  <c r="I1228"/>
  <c r="F1228"/>
  <c r="J1227"/>
  <c r="I1227"/>
  <c r="F1227"/>
  <c r="J1226"/>
  <c r="I1226"/>
  <c r="F1226"/>
  <c r="J1225"/>
  <c r="I1225"/>
  <c r="F1225"/>
  <c r="J1224"/>
  <c r="I1224"/>
  <c r="F1224"/>
  <c r="J1223"/>
  <c r="I1223"/>
  <c r="F1223"/>
  <c r="J1222"/>
  <c r="I1222"/>
  <c r="F1222"/>
  <c r="J1221"/>
  <c r="I1221"/>
  <c r="F1221"/>
  <c r="J1220"/>
  <c r="I1220"/>
  <c r="F1220"/>
  <c r="J1219"/>
  <c r="I1219"/>
  <c r="F1219"/>
  <c r="J1218"/>
  <c r="I1218"/>
  <c r="F1218"/>
  <c r="J1217"/>
  <c r="I1217"/>
  <c r="F1217"/>
  <c r="J1216"/>
  <c r="I1216"/>
  <c r="F1216"/>
  <c r="J1215"/>
  <c r="I1215"/>
  <c r="F1215"/>
  <c r="J1214"/>
  <c r="I1214"/>
  <c r="F1214"/>
  <c r="J1213"/>
  <c r="I1213"/>
  <c r="F1213"/>
  <c r="J1212"/>
  <c r="I1212"/>
  <c r="F1212"/>
  <c r="J1211"/>
  <c r="I1211"/>
  <c r="F1211"/>
  <c r="J1210"/>
  <c r="I1210"/>
  <c r="F1210"/>
  <c r="J1209"/>
  <c r="I1209"/>
  <c r="F1209"/>
  <c r="J1208"/>
  <c r="I1208"/>
  <c r="F1208"/>
  <c r="J1207"/>
  <c r="I1207"/>
  <c r="F1207"/>
  <c r="I1206"/>
  <c r="E1206"/>
  <c r="F1206" s="1"/>
  <c r="D1199" s="1"/>
  <c r="J31" i="22" s="1"/>
  <c r="J1196" i="12"/>
  <c r="I1196"/>
  <c r="F1196"/>
  <c r="J1195"/>
  <c r="I1195"/>
  <c r="F1195"/>
  <c r="J1194"/>
  <c r="I1194"/>
  <c r="F1194"/>
  <c r="J1193"/>
  <c r="I1193"/>
  <c r="F1193"/>
  <c r="J1192"/>
  <c r="I1192"/>
  <c r="F1192"/>
  <c r="J1191"/>
  <c r="I1191"/>
  <c r="F1191"/>
  <c r="J1190"/>
  <c r="I1190"/>
  <c r="F1190"/>
  <c r="J1189"/>
  <c r="I1189"/>
  <c r="F1189"/>
  <c r="J1188"/>
  <c r="I1188"/>
  <c r="F1188"/>
  <c r="J1187"/>
  <c r="I1187"/>
  <c r="F1187"/>
  <c r="J1186"/>
  <c r="I1186"/>
  <c r="F1186"/>
  <c r="J1185"/>
  <c r="I1185"/>
  <c r="F1185"/>
  <c r="J1184"/>
  <c r="I1184"/>
  <c r="F1184"/>
  <c r="J1183"/>
  <c r="I1183"/>
  <c r="F1183"/>
  <c r="J1182"/>
  <c r="I1182"/>
  <c r="F1182"/>
  <c r="J1181"/>
  <c r="I1181"/>
  <c r="F1181"/>
  <c r="J1180"/>
  <c r="I1180"/>
  <c r="F1180"/>
  <c r="J1179"/>
  <c r="I1179"/>
  <c r="F1179"/>
  <c r="J1178"/>
  <c r="I1178"/>
  <c r="F1178"/>
  <c r="J1177"/>
  <c r="I1177"/>
  <c r="F1177"/>
  <c r="J1176"/>
  <c r="I1176"/>
  <c r="F1176"/>
  <c r="J1175"/>
  <c r="I1175"/>
  <c r="F1175"/>
  <c r="J1174"/>
  <c r="I1174"/>
  <c r="F1174"/>
  <c r="J1173"/>
  <c r="I1173"/>
  <c r="F1173"/>
  <c r="J1172"/>
  <c r="I1172"/>
  <c r="F1172"/>
  <c r="J1171"/>
  <c r="I1171"/>
  <c r="F1171"/>
  <c r="J1170"/>
  <c r="I1170"/>
  <c r="F1170"/>
  <c r="J1169"/>
  <c r="I1169"/>
  <c r="F1169"/>
  <c r="J1168"/>
  <c r="I1168"/>
  <c r="F1168"/>
  <c r="J1167"/>
  <c r="I1167"/>
  <c r="F1167"/>
  <c r="J1166"/>
  <c r="I1166"/>
  <c r="F1166"/>
  <c r="J1165"/>
  <c r="I1165"/>
  <c r="F1165"/>
  <c r="J1164"/>
  <c r="I1164"/>
  <c r="F1164"/>
  <c r="J1163"/>
  <c r="I1163"/>
  <c r="F1163"/>
  <c r="I1162"/>
  <c r="E1162"/>
  <c r="F1162" s="1"/>
  <c r="C1159"/>
  <c r="J1152"/>
  <c r="I1152"/>
  <c r="F1152"/>
  <c r="J1151"/>
  <c r="I1151"/>
  <c r="F1151"/>
  <c r="J1150"/>
  <c r="I1150"/>
  <c r="F1150"/>
  <c r="J1149"/>
  <c r="I1149"/>
  <c r="F1149"/>
  <c r="J1148"/>
  <c r="I1148"/>
  <c r="F1148"/>
  <c r="J1147"/>
  <c r="I1147"/>
  <c r="F1147"/>
  <c r="J1146"/>
  <c r="I1146"/>
  <c r="F1146"/>
  <c r="J1145"/>
  <c r="I1145"/>
  <c r="F1145"/>
  <c r="J1144"/>
  <c r="I1144"/>
  <c r="F1144"/>
  <c r="J1143"/>
  <c r="I1143"/>
  <c r="F1143"/>
  <c r="J1142"/>
  <c r="I1142"/>
  <c r="F1142"/>
  <c r="J1141"/>
  <c r="I1141"/>
  <c r="F1141"/>
  <c r="J1140"/>
  <c r="I1140"/>
  <c r="F1140"/>
  <c r="J1139"/>
  <c r="I1139"/>
  <c r="F1139"/>
  <c r="J1138"/>
  <c r="I1138"/>
  <c r="F1138"/>
  <c r="J1137"/>
  <c r="I1137"/>
  <c r="F1137"/>
  <c r="J1136"/>
  <c r="I1136"/>
  <c r="F1136"/>
  <c r="J1135"/>
  <c r="I1135"/>
  <c r="F1135"/>
  <c r="J1134"/>
  <c r="I1134"/>
  <c r="F1134"/>
  <c r="J1133"/>
  <c r="I1133"/>
  <c r="F1133"/>
  <c r="J1132"/>
  <c r="I1132"/>
  <c r="F1132"/>
  <c r="J1131"/>
  <c r="I1131"/>
  <c r="F1131"/>
  <c r="J1130"/>
  <c r="I1130"/>
  <c r="F1130"/>
  <c r="J1129"/>
  <c r="I1129"/>
  <c r="F1129"/>
  <c r="J1128"/>
  <c r="I1128"/>
  <c r="F1128"/>
  <c r="J1127"/>
  <c r="I1127"/>
  <c r="F1127"/>
  <c r="J1126"/>
  <c r="I1126"/>
  <c r="F1126"/>
  <c r="J1125"/>
  <c r="I1125"/>
  <c r="J1124"/>
  <c r="I1124"/>
  <c r="J1123"/>
  <c r="I1123"/>
  <c r="J1122"/>
  <c r="I1122"/>
  <c r="J1121"/>
  <c r="I1121"/>
  <c r="J1120"/>
  <c r="I1120"/>
  <c r="J1119"/>
  <c r="I1119"/>
  <c r="I1118"/>
  <c r="E1118"/>
  <c r="F1118" s="1"/>
  <c r="C1115"/>
  <c r="J1108"/>
  <c r="I1108"/>
  <c r="F1108"/>
  <c r="J1107"/>
  <c r="I1107"/>
  <c r="F1107"/>
  <c r="J1106"/>
  <c r="I1106"/>
  <c r="F1106"/>
  <c r="J1105"/>
  <c r="I1105"/>
  <c r="F1105"/>
  <c r="J1104"/>
  <c r="I1104"/>
  <c r="F1104"/>
  <c r="J1103"/>
  <c r="I1103"/>
  <c r="F1103"/>
  <c r="J1102"/>
  <c r="I1102"/>
  <c r="F1102"/>
  <c r="J1101"/>
  <c r="I1101"/>
  <c r="F1101"/>
  <c r="J1100"/>
  <c r="I1100"/>
  <c r="F1100"/>
  <c r="J1099"/>
  <c r="I1099"/>
  <c r="F1099"/>
  <c r="J1098"/>
  <c r="I1098"/>
  <c r="F1098"/>
  <c r="J1097"/>
  <c r="I1097"/>
  <c r="F1097"/>
  <c r="J1096"/>
  <c r="I1096"/>
  <c r="F1096"/>
  <c r="J1095"/>
  <c r="I1095"/>
  <c r="F1095"/>
  <c r="J1094"/>
  <c r="I1094"/>
  <c r="F1094"/>
  <c r="J1093"/>
  <c r="I1093"/>
  <c r="F1093"/>
  <c r="J1092"/>
  <c r="I1092"/>
  <c r="F1092"/>
  <c r="J1091"/>
  <c r="I1091"/>
  <c r="F1091"/>
  <c r="J1090"/>
  <c r="I1090"/>
  <c r="F1090"/>
  <c r="J1089"/>
  <c r="I1089"/>
  <c r="F1089"/>
  <c r="J1088"/>
  <c r="I1088"/>
  <c r="F1088"/>
  <c r="J1087"/>
  <c r="I1087"/>
  <c r="F1087"/>
  <c r="J1086"/>
  <c r="I1086"/>
  <c r="F1086"/>
  <c r="J1085"/>
  <c r="I1085"/>
  <c r="F1085"/>
  <c r="J1084"/>
  <c r="I1084"/>
  <c r="F1084"/>
  <c r="J1083"/>
  <c r="I1083"/>
  <c r="F1083"/>
  <c r="J1082"/>
  <c r="I1082"/>
  <c r="F1082"/>
  <c r="J1081"/>
  <c r="I1081"/>
  <c r="J1080"/>
  <c r="I1080"/>
  <c r="J1079"/>
  <c r="I1079"/>
  <c r="J1078"/>
  <c r="I1078"/>
  <c r="J1077"/>
  <c r="I1077"/>
  <c r="J1076"/>
  <c r="I1076"/>
  <c r="J1075"/>
  <c r="I1075"/>
  <c r="I1074"/>
  <c r="E1074"/>
  <c r="F1074" s="1"/>
  <c r="J1064"/>
  <c r="I1064"/>
  <c r="F1064"/>
  <c r="J1063"/>
  <c r="I1063"/>
  <c r="F1063"/>
  <c r="J1062"/>
  <c r="I1062"/>
  <c r="F1062"/>
  <c r="J1061"/>
  <c r="I1061"/>
  <c r="F1061"/>
  <c r="J1060"/>
  <c r="I1060"/>
  <c r="F1060"/>
  <c r="J1059"/>
  <c r="I1059"/>
  <c r="F1059"/>
  <c r="J1058"/>
  <c r="I1058"/>
  <c r="F1058"/>
  <c r="J1057"/>
  <c r="I1057"/>
  <c r="F1057"/>
  <c r="J1056"/>
  <c r="I1056"/>
  <c r="F1056"/>
  <c r="J1055"/>
  <c r="I1055"/>
  <c r="F1055"/>
  <c r="J1054"/>
  <c r="I1054"/>
  <c r="F1054"/>
  <c r="J1053"/>
  <c r="I1053"/>
  <c r="F1053"/>
  <c r="J1052"/>
  <c r="I1052"/>
  <c r="F1052"/>
  <c r="J1051"/>
  <c r="I1051"/>
  <c r="F1051"/>
  <c r="J1050"/>
  <c r="I1050"/>
  <c r="F1050"/>
  <c r="J1049"/>
  <c r="I1049"/>
  <c r="F1049"/>
  <c r="J1048"/>
  <c r="I1048"/>
  <c r="F1048"/>
  <c r="J1047"/>
  <c r="I1047"/>
  <c r="F1047"/>
  <c r="J1046"/>
  <c r="I1046"/>
  <c r="F1046"/>
  <c r="J1045"/>
  <c r="I1045"/>
  <c r="F1045"/>
  <c r="J1044"/>
  <c r="I1044"/>
  <c r="F1044"/>
  <c r="J1043"/>
  <c r="I1043"/>
  <c r="F1043"/>
  <c r="J1042"/>
  <c r="I1042"/>
  <c r="F1042"/>
  <c r="J1041"/>
  <c r="I1041"/>
  <c r="F1041"/>
  <c r="J1040"/>
  <c r="I1040"/>
  <c r="F1040"/>
  <c r="J1039"/>
  <c r="I1039"/>
  <c r="F1039"/>
  <c r="J1038"/>
  <c r="I1038"/>
  <c r="F1038"/>
  <c r="J1037"/>
  <c r="I1037"/>
  <c r="J1036"/>
  <c r="I1036"/>
  <c r="J1035"/>
  <c r="I1035"/>
  <c r="J1034"/>
  <c r="I1034"/>
  <c r="J1033"/>
  <c r="I1033"/>
  <c r="J1032"/>
  <c r="I1032"/>
  <c r="J1031"/>
  <c r="I1031"/>
  <c r="I1030"/>
  <c r="E1030"/>
  <c r="F1030" s="1"/>
  <c r="J1020"/>
  <c r="I1020"/>
  <c r="F1020"/>
  <c r="J1019"/>
  <c r="I1019"/>
  <c r="F1019"/>
  <c r="J1018"/>
  <c r="I1018"/>
  <c r="F1018"/>
  <c r="J1017"/>
  <c r="I1017"/>
  <c r="F1017"/>
  <c r="J1016"/>
  <c r="I1016"/>
  <c r="F1016"/>
  <c r="J1015"/>
  <c r="I1015"/>
  <c r="F1015"/>
  <c r="J1014"/>
  <c r="I1014"/>
  <c r="F1014"/>
  <c r="J1013"/>
  <c r="I1013"/>
  <c r="F1013"/>
  <c r="J1012"/>
  <c r="I1012"/>
  <c r="F1012"/>
  <c r="J1011"/>
  <c r="I1011"/>
  <c r="F1011"/>
  <c r="J1010"/>
  <c r="I1010"/>
  <c r="F1010"/>
  <c r="J1009"/>
  <c r="I1009"/>
  <c r="F1009"/>
  <c r="J1008"/>
  <c r="I1008"/>
  <c r="F1008"/>
  <c r="J1007"/>
  <c r="I1007"/>
  <c r="F1007"/>
  <c r="J1006"/>
  <c r="I1006"/>
  <c r="F1006"/>
  <c r="J1005"/>
  <c r="I1005"/>
  <c r="F1005"/>
  <c r="J1004"/>
  <c r="I1004"/>
  <c r="F1004"/>
  <c r="J1003"/>
  <c r="I1003"/>
  <c r="F1003"/>
  <c r="J1002"/>
  <c r="I1002"/>
  <c r="F1002"/>
  <c r="J1001"/>
  <c r="I1001"/>
  <c r="F1001"/>
  <c r="J1000"/>
  <c r="I1000"/>
  <c r="F1000"/>
  <c r="J999"/>
  <c r="I999"/>
  <c r="F999"/>
  <c r="J998"/>
  <c r="I998"/>
  <c r="F998"/>
  <c r="J997"/>
  <c r="I997"/>
  <c r="F997"/>
  <c r="J996"/>
  <c r="I996"/>
  <c r="F996"/>
  <c r="J995"/>
  <c r="I995"/>
  <c r="F995"/>
  <c r="J994"/>
  <c r="I994"/>
  <c r="F994"/>
  <c r="J993"/>
  <c r="I993"/>
  <c r="J992"/>
  <c r="I992"/>
  <c r="J991"/>
  <c r="I991"/>
  <c r="J990"/>
  <c r="I990"/>
  <c r="J989"/>
  <c r="I989"/>
  <c r="J988"/>
  <c r="I988"/>
  <c r="J987"/>
  <c r="I987"/>
  <c r="I986"/>
  <c r="E986"/>
  <c r="F986" s="1"/>
  <c r="J976"/>
  <c r="I976"/>
  <c r="F976"/>
  <c r="J975"/>
  <c r="I975"/>
  <c r="F975"/>
  <c r="J974"/>
  <c r="I974"/>
  <c r="F974"/>
  <c r="J973"/>
  <c r="I973"/>
  <c r="F973"/>
  <c r="J972"/>
  <c r="I972"/>
  <c r="F972"/>
  <c r="J971"/>
  <c r="I971"/>
  <c r="F971"/>
  <c r="J970"/>
  <c r="I970"/>
  <c r="F970"/>
  <c r="J969"/>
  <c r="I969"/>
  <c r="F969"/>
  <c r="J968"/>
  <c r="I968"/>
  <c r="F968"/>
  <c r="J967"/>
  <c r="I967"/>
  <c r="F967"/>
  <c r="J966"/>
  <c r="I966"/>
  <c r="F966"/>
  <c r="J965"/>
  <c r="I965"/>
  <c r="F965"/>
  <c r="J964"/>
  <c r="I964"/>
  <c r="F964"/>
  <c r="J963"/>
  <c r="I963"/>
  <c r="F963"/>
  <c r="J962"/>
  <c r="I962"/>
  <c r="F962"/>
  <c r="J961"/>
  <c r="I961"/>
  <c r="F961"/>
  <c r="J960"/>
  <c r="I960"/>
  <c r="F960"/>
  <c r="J959"/>
  <c r="I959"/>
  <c r="F959"/>
  <c r="J958"/>
  <c r="I958"/>
  <c r="F958"/>
  <c r="J957"/>
  <c r="I957"/>
  <c r="F957"/>
  <c r="J956"/>
  <c r="I956"/>
  <c r="F956"/>
  <c r="J955"/>
  <c r="I955"/>
  <c r="F955"/>
  <c r="J954"/>
  <c r="I954"/>
  <c r="F954"/>
  <c r="J953"/>
  <c r="I953"/>
  <c r="F953"/>
  <c r="J952"/>
  <c r="I952"/>
  <c r="F952"/>
  <c r="J951"/>
  <c r="I951"/>
  <c r="F951"/>
  <c r="J950"/>
  <c r="I950"/>
  <c r="F950"/>
  <c r="J949"/>
  <c r="I949"/>
  <c r="F949"/>
  <c r="J948"/>
  <c r="I948"/>
  <c r="F948"/>
  <c r="J947"/>
  <c r="I947"/>
  <c r="F947"/>
  <c r="J946"/>
  <c r="I946"/>
  <c r="F946"/>
  <c r="J945"/>
  <c r="I945"/>
  <c r="F945"/>
  <c r="J944"/>
  <c r="I944"/>
  <c r="F944"/>
  <c r="J943"/>
  <c r="I943"/>
  <c r="F943"/>
  <c r="I942"/>
  <c r="E942"/>
  <c r="F942" s="1"/>
  <c r="D935" s="1"/>
  <c r="N24" i="22" s="1"/>
  <c r="J932" i="12"/>
  <c r="I932"/>
  <c r="F932"/>
  <c r="J931"/>
  <c r="I931"/>
  <c r="F931"/>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J905"/>
  <c r="I905"/>
  <c r="F905"/>
  <c r="J904"/>
  <c r="I904"/>
  <c r="F904"/>
  <c r="J903"/>
  <c r="I903"/>
  <c r="F903"/>
  <c r="J902"/>
  <c r="I902"/>
  <c r="F902"/>
  <c r="J901"/>
  <c r="I901"/>
  <c r="F901"/>
  <c r="J900"/>
  <c r="I900"/>
  <c r="F900"/>
  <c r="J899"/>
  <c r="I899"/>
  <c r="F899"/>
  <c r="I898"/>
  <c r="E898"/>
  <c r="F898" s="1"/>
  <c r="I862"/>
  <c r="F862"/>
  <c r="I861"/>
  <c r="F861"/>
  <c r="I860"/>
  <c r="F860"/>
  <c r="I859"/>
  <c r="F859"/>
  <c r="I858"/>
  <c r="F858"/>
  <c r="I857"/>
  <c r="F857"/>
  <c r="I856"/>
  <c r="F856"/>
  <c r="I855"/>
  <c r="F855"/>
  <c r="I818"/>
  <c r="F818"/>
  <c r="I817"/>
  <c r="F817"/>
  <c r="I816"/>
  <c r="F816"/>
  <c r="I815"/>
  <c r="F815"/>
  <c r="I814"/>
  <c r="F814"/>
  <c r="I813"/>
  <c r="F813"/>
  <c r="I812"/>
  <c r="F812"/>
  <c r="I811"/>
  <c r="F811"/>
  <c r="D762"/>
  <c r="D718"/>
  <c r="D674"/>
  <c r="F774"/>
  <c r="F773"/>
  <c r="F772"/>
  <c r="F771"/>
  <c r="F770"/>
  <c r="F769"/>
  <c r="F768"/>
  <c r="F767"/>
  <c r="F730"/>
  <c r="F729"/>
  <c r="F728"/>
  <c r="F727"/>
  <c r="F726"/>
  <c r="F725"/>
  <c r="F724"/>
  <c r="F723"/>
  <c r="F686"/>
  <c r="F685"/>
  <c r="F684"/>
  <c r="F683"/>
  <c r="F682"/>
  <c r="F681"/>
  <c r="F680"/>
  <c r="F679"/>
  <c r="D630"/>
  <c r="K482" i="7"/>
  <c r="J482"/>
  <c r="F482"/>
  <c r="G482" s="1"/>
  <c r="K481"/>
  <c r="J481"/>
  <c r="G481"/>
  <c r="K480"/>
  <c r="J480"/>
  <c r="E480"/>
  <c r="G480" s="1"/>
  <c r="K479"/>
  <c r="J479"/>
  <c r="E479"/>
  <c r="G479" s="1"/>
  <c r="K478"/>
  <c r="J478"/>
  <c r="E478"/>
  <c r="G478" s="1"/>
  <c r="K477"/>
  <c r="J477"/>
  <c r="G477"/>
  <c r="K476"/>
  <c r="J476"/>
  <c r="G476"/>
  <c r="K475"/>
  <c r="J475"/>
  <c r="E475"/>
  <c r="G475" s="1"/>
  <c r="K474"/>
  <c r="J474"/>
  <c r="E474"/>
  <c r="G474" s="1"/>
  <c r="J473"/>
  <c r="G473"/>
  <c r="K463"/>
  <c r="J463"/>
  <c r="F463"/>
  <c r="G463" s="1"/>
  <c r="K462"/>
  <c r="J462"/>
  <c r="G462"/>
  <c r="K461"/>
  <c r="J461"/>
  <c r="E461"/>
  <c r="G461" s="1"/>
  <c r="K460"/>
  <c r="J460"/>
  <c r="E460"/>
  <c r="G460" s="1"/>
  <c r="K459"/>
  <c r="J459"/>
  <c r="E459"/>
  <c r="G459" s="1"/>
  <c r="K458"/>
  <c r="J458"/>
  <c r="G458"/>
  <c r="K457"/>
  <c r="J457"/>
  <c r="G457"/>
  <c r="K456"/>
  <c r="J456"/>
  <c r="E456"/>
  <c r="G456" s="1"/>
  <c r="K455"/>
  <c r="J455"/>
  <c r="E455"/>
  <c r="G455" s="1"/>
  <c r="J454"/>
  <c r="G454"/>
  <c r="C451"/>
  <c r="D431"/>
  <c r="D412"/>
  <c r="D393"/>
  <c r="D891" i="12" l="1"/>
  <c r="L24" i="22" s="1"/>
  <c r="D979" i="12"/>
  <c r="H26" i="22" s="1"/>
  <c r="D1023" i="12"/>
  <c r="J26" i="22" s="1"/>
  <c r="D1067" i="12"/>
  <c r="L26" i="22" s="1"/>
  <c r="D1111" i="12"/>
  <c r="N26" i="22" s="1"/>
  <c r="D1155" i="12"/>
  <c r="H31" i="22" s="1"/>
  <c r="D1331" i="12"/>
  <c r="H33" i="22" s="1"/>
  <c r="P33" s="1"/>
  <c r="D1419" i="12"/>
  <c r="L34" i="22" s="1"/>
  <c r="P34" s="1"/>
  <c r="D1551" i="12"/>
  <c r="J36" i="22" s="1"/>
  <c r="P36" s="1"/>
  <c r="D466" i="7"/>
  <c r="N25" i="22" s="1"/>
  <c r="D447" i="7"/>
  <c r="J25" i="22" s="1"/>
  <c r="D374" i="7" l="1"/>
  <c r="C375" s="1"/>
  <c r="D355"/>
  <c r="D336"/>
  <c r="D317"/>
  <c r="D298"/>
  <c r="C299" s="1"/>
  <c r="D279"/>
  <c r="D260"/>
  <c r="D241"/>
  <c r="D222"/>
  <c r="D203"/>
  <c r="D184"/>
  <c r="D165"/>
  <c r="K444"/>
  <c r="J444"/>
  <c r="F444"/>
  <c r="G444" s="1"/>
  <c r="K443"/>
  <c r="J443"/>
  <c r="G443"/>
  <c r="K442"/>
  <c r="J442"/>
  <c r="E442"/>
  <c r="G442" s="1"/>
  <c r="K441"/>
  <c r="J441"/>
  <c r="E441"/>
  <c r="G441" s="1"/>
  <c r="K440"/>
  <c r="J440"/>
  <c r="E440"/>
  <c r="G440" s="1"/>
  <c r="K439"/>
  <c r="J439"/>
  <c r="G439"/>
  <c r="K438"/>
  <c r="J438"/>
  <c r="G438"/>
  <c r="K437"/>
  <c r="J437"/>
  <c r="E437"/>
  <c r="G437" s="1"/>
  <c r="K436"/>
  <c r="J436"/>
  <c r="E436"/>
  <c r="G436" s="1"/>
  <c r="J435"/>
  <c r="G435"/>
  <c r="C432"/>
  <c r="K425"/>
  <c r="J425"/>
  <c r="F425"/>
  <c r="G425" s="1"/>
  <c r="K424"/>
  <c r="J424"/>
  <c r="G424"/>
  <c r="K423"/>
  <c r="J423"/>
  <c r="E423"/>
  <c r="G423" s="1"/>
  <c r="K422"/>
  <c r="J422"/>
  <c r="E422"/>
  <c r="G422" s="1"/>
  <c r="K421"/>
  <c r="J421"/>
  <c r="E421"/>
  <c r="G421" s="1"/>
  <c r="K420"/>
  <c r="J420"/>
  <c r="G420"/>
  <c r="K419"/>
  <c r="J419"/>
  <c r="G419"/>
  <c r="K418"/>
  <c r="J418"/>
  <c r="E418"/>
  <c r="G418" s="1"/>
  <c r="K417"/>
  <c r="J417"/>
  <c r="E417"/>
  <c r="G417" s="1"/>
  <c r="J416"/>
  <c r="G416"/>
  <c r="C413"/>
  <c r="K406"/>
  <c r="J406"/>
  <c r="F406"/>
  <c r="G406" s="1"/>
  <c r="K405"/>
  <c r="J405"/>
  <c r="G405"/>
  <c r="K404"/>
  <c r="J404"/>
  <c r="E404"/>
  <c r="G404" s="1"/>
  <c r="K403"/>
  <c r="J403"/>
  <c r="E403"/>
  <c r="G403" s="1"/>
  <c r="K402"/>
  <c r="J402"/>
  <c r="E402"/>
  <c r="G402" s="1"/>
  <c r="K401"/>
  <c r="J401"/>
  <c r="G401"/>
  <c r="K400"/>
  <c r="J400"/>
  <c r="G400"/>
  <c r="K399"/>
  <c r="J399"/>
  <c r="E399"/>
  <c r="G399" s="1"/>
  <c r="K398"/>
  <c r="J398"/>
  <c r="E398"/>
  <c r="G398" s="1"/>
  <c r="J397"/>
  <c r="G397"/>
  <c r="C394"/>
  <c r="K387"/>
  <c r="J387"/>
  <c r="F387"/>
  <c r="G387" s="1"/>
  <c r="K386"/>
  <c r="J386"/>
  <c r="G386"/>
  <c r="K385"/>
  <c r="J385"/>
  <c r="E385"/>
  <c r="G385" s="1"/>
  <c r="K384"/>
  <c r="J384"/>
  <c r="E384"/>
  <c r="G384" s="1"/>
  <c r="K383"/>
  <c r="J383"/>
  <c r="E383"/>
  <c r="G383" s="1"/>
  <c r="K382"/>
  <c r="J382"/>
  <c r="G382"/>
  <c r="K381"/>
  <c r="J381"/>
  <c r="G381"/>
  <c r="K380"/>
  <c r="J380"/>
  <c r="E380"/>
  <c r="G380" s="1"/>
  <c r="K379"/>
  <c r="J379"/>
  <c r="E379"/>
  <c r="G379" s="1"/>
  <c r="J378"/>
  <c r="G378"/>
  <c r="K368"/>
  <c r="J368"/>
  <c r="F368"/>
  <c r="G368" s="1"/>
  <c r="K367"/>
  <c r="J367"/>
  <c r="G367"/>
  <c r="K366"/>
  <c r="J366"/>
  <c r="G366"/>
  <c r="E366"/>
  <c r="K365"/>
  <c r="J365"/>
  <c r="G365"/>
  <c r="E365"/>
  <c r="K364"/>
  <c r="J364"/>
  <c r="G364"/>
  <c r="E364"/>
  <c r="K363"/>
  <c r="J363"/>
  <c r="G363"/>
  <c r="K362"/>
  <c r="J362"/>
  <c r="G362"/>
  <c r="K361"/>
  <c r="J361"/>
  <c r="E361"/>
  <c r="G361" s="1"/>
  <c r="K360"/>
  <c r="J360"/>
  <c r="E360"/>
  <c r="G360" s="1"/>
  <c r="J359"/>
  <c r="G359"/>
  <c r="C356"/>
  <c r="K349"/>
  <c r="J349"/>
  <c r="F349"/>
  <c r="G349" s="1"/>
  <c r="K348"/>
  <c r="J348"/>
  <c r="G348"/>
  <c r="K347"/>
  <c r="J347"/>
  <c r="E347"/>
  <c r="G347" s="1"/>
  <c r="K346"/>
  <c r="J346"/>
  <c r="E346"/>
  <c r="G346" s="1"/>
  <c r="K345"/>
  <c r="J345"/>
  <c r="E345"/>
  <c r="G345" s="1"/>
  <c r="K344"/>
  <c r="J344"/>
  <c r="G344"/>
  <c r="K343"/>
  <c r="J343"/>
  <c r="G343"/>
  <c r="K342"/>
  <c r="J342"/>
  <c r="E342"/>
  <c r="G342" s="1"/>
  <c r="K341"/>
  <c r="J341"/>
  <c r="E341"/>
  <c r="G341" s="1"/>
  <c r="J340"/>
  <c r="G340"/>
  <c r="C337"/>
  <c r="K330"/>
  <c r="J330"/>
  <c r="F330"/>
  <c r="G330" s="1"/>
  <c r="K329"/>
  <c r="J329"/>
  <c r="G329"/>
  <c r="K328"/>
  <c r="J328"/>
  <c r="E328"/>
  <c r="G328" s="1"/>
  <c r="K327"/>
  <c r="J327"/>
  <c r="E327"/>
  <c r="G327" s="1"/>
  <c r="K326"/>
  <c r="J326"/>
  <c r="E326"/>
  <c r="G326" s="1"/>
  <c r="K325"/>
  <c r="J325"/>
  <c r="G325"/>
  <c r="K324"/>
  <c r="J324"/>
  <c r="G324"/>
  <c r="K323"/>
  <c r="J323"/>
  <c r="E323"/>
  <c r="G323" s="1"/>
  <c r="K322"/>
  <c r="J322"/>
  <c r="E322"/>
  <c r="G322" s="1"/>
  <c r="J321"/>
  <c r="G321"/>
  <c r="C318"/>
  <c r="K311"/>
  <c r="J311"/>
  <c r="F311"/>
  <c r="G311" s="1"/>
  <c r="K310"/>
  <c r="J310"/>
  <c r="G310"/>
  <c r="K309"/>
  <c r="J309"/>
  <c r="E309"/>
  <c r="G309" s="1"/>
  <c r="K308"/>
  <c r="J308"/>
  <c r="E308"/>
  <c r="G308" s="1"/>
  <c r="K307"/>
  <c r="J307"/>
  <c r="E307"/>
  <c r="G307" s="1"/>
  <c r="K306"/>
  <c r="J306"/>
  <c r="G306"/>
  <c r="K305"/>
  <c r="J305"/>
  <c r="G305"/>
  <c r="K304"/>
  <c r="J304"/>
  <c r="E304"/>
  <c r="G304" s="1"/>
  <c r="K303"/>
  <c r="J303"/>
  <c r="E303"/>
  <c r="G303" s="1"/>
  <c r="J302"/>
  <c r="G302"/>
  <c r="K292"/>
  <c r="J292"/>
  <c r="F292"/>
  <c r="G292" s="1"/>
  <c r="K291"/>
  <c r="J291"/>
  <c r="G291"/>
  <c r="K290"/>
  <c r="J290"/>
  <c r="E290"/>
  <c r="G290" s="1"/>
  <c r="K289"/>
  <c r="J289"/>
  <c r="E289"/>
  <c r="G289" s="1"/>
  <c r="K288"/>
  <c r="J288"/>
  <c r="E288"/>
  <c r="G288" s="1"/>
  <c r="K287"/>
  <c r="J287"/>
  <c r="G287"/>
  <c r="K286"/>
  <c r="J286"/>
  <c r="G286"/>
  <c r="K285"/>
  <c r="J285"/>
  <c r="E285"/>
  <c r="G285" s="1"/>
  <c r="K284"/>
  <c r="J284"/>
  <c r="E284"/>
  <c r="G284" s="1"/>
  <c r="J283"/>
  <c r="G283"/>
  <c r="C280"/>
  <c r="K273"/>
  <c r="J273"/>
  <c r="F273"/>
  <c r="G273" s="1"/>
  <c r="K272"/>
  <c r="J272"/>
  <c r="G272"/>
  <c r="K271"/>
  <c r="J271"/>
  <c r="E271"/>
  <c r="G271" s="1"/>
  <c r="K270"/>
  <c r="J270"/>
  <c r="E270"/>
  <c r="G270" s="1"/>
  <c r="K269"/>
  <c r="J269"/>
  <c r="E269"/>
  <c r="G269" s="1"/>
  <c r="K268"/>
  <c r="J268"/>
  <c r="G268"/>
  <c r="K267"/>
  <c r="J267"/>
  <c r="G267"/>
  <c r="K266"/>
  <c r="J266"/>
  <c r="E266"/>
  <c r="G266" s="1"/>
  <c r="K265"/>
  <c r="J265"/>
  <c r="E265"/>
  <c r="G265" s="1"/>
  <c r="J264"/>
  <c r="G264"/>
  <c r="C261"/>
  <c r="K254"/>
  <c r="J254"/>
  <c r="F254"/>
  <c r="G254" s="1"/>
  <c r="K253"/>
  <c r="J253"/>
  <c r="G253"/>
  <c r="K252"/>
  <c r="J252"/>
  <c r="E252"/>
  <c r="G252" s="1"/>
  <c r="K251"/>
  <c r="J251"/>
  <c r="E251"/>
  <c r="G251" s="1"/>
  <c r="K250"/>
  <c r="J250"/>
  <c r="E250"/>
  <c r="G250" s="1"/>
  <c r="K249"/>
  <c r="J249"/>
  <c r="G249"/>
  <c r="K248"/>
  <c r="J248"/>
  <c r="G248"/>
  <c r="K247"/>
  <c r="J247"/>
  <c r="E247"/>
  <c r="G247" s="1"/>
  <c r="K246"/>
  <c r="J246"/>
  <c r="E246"/>
  <c r="G246" s="1"/>
  <c r="J245"/>
  <c r="G245"/>
  <c r="C242"/>
  <c r="D586" i="12"/>
  <c r="D542"/>
  <c r="D498"/>
  <c r="J596"/>
  <c r="I596"/>
  <c r="F596"/>
  <c r="J595"/>
  <c r="I595"/>
  <c r="F595"/>
  <c r="J594"/>
  <c r="I594"/>
  <c r="F594"/>
  <c r="J593"/>
  <c r="I593"/>
  <c r="F593"/>
  <c r="J592"/>
  <c r="I592"/>
  <c r="F592"/>
  <c r="J591"/>
  <c r="I591"/>
  <c r="F591"/>
  <c r="I590"/>
  <c r="E590"/>
  <c r="F590" s="1"/>
  <c r="J552"/>
  <c r="I552"/>
  <c r="F552"/>
  <c r="J551"/>
  <c r="I551"/>
  <c r="F551"/>
  <c r="J550"/>
  <c r="I550"/>
  <c r="F550"/>
  <c r="J549"/>
  <c r="I549"/>
  <c r="F549"/>
  <c r="J548"/>
  <c r="I548"/>
  <c r="F548"/>
  <c r="J547"/>
  <c r="I547"/>
  <c r="F547"/>
  <c r="I546"/>
  <c r="E546"/>
  <c r="F546" s="1"/>
  <c r="J508"/>
  <c r="I508"/>
  <c r="F508"/>
  <c r="J507"/>
  <c r="I507"/>
  <c r="F507"/>
  <c r="J506"/>
  <c r="I506"/>
  <c r="F506"/>
  <c r="J505"/>
  <c r="I505"/>
  <c r="F505"/>
  <c r="J504"/>
  <c r="I504"/>
  <c r="F504"/>
  <c r="J503"/>
  <c r="I503"/>
  <c r="F503"/>
  <c r="I502"/>
  <c r="E502"/>
  <c r="F502" s="1"/>
  <c r="D454"/>
  <c r="D410"/>
  <c r="D366"/>
  <c r="D321"/>
  <c r="J425"/>
  <c r="I425"/>
  <c r="E425"/>
  <c r="F425" s="1"/>
  <c r="J424"/>
  <c r="I424"/>
  <c r="E424"/>
  <c r="F424" s="1"/>
  <c r="J423"/>
  <c r="I423"/>
  <c r="E423"/>
  <c r="F423" s="1"/>
  <c r="J422"/>
  <c r="I422"/>
  <c r="E422"/>
  <c r="F422" s="1"/>
  <c r="J421"/>
  <c r="I421"/>
  <c r="E421"/>
  <c r="F421" s="1"/>
  <c r="J420"/>
  <c r="I420"/>
  <c r="E420"/>
  <c r="F420" s="1"/>
  <c r="J419"/>
  <c r="I419"/>
  <c r="E419"/>
  <c r="F419" s="1"/>
  <c r="J418"/>
  <c r="I418"/>
  <c r="E418"/>
  <c r="F418" s="1"/>
  <c r="J417"/>
  <c r="I417"/>
  <c r="E417"/>
  <c r="F417" s="1"/>
  <c r="J416"/>
  <c r="I416"/>
  <c r="E416"/>
  <c r="F416" s="1"/>
  <c r="J415"/>
  <c r="I415"/>
  <c r="E415"/>
  <c r="F415" s="1"/>
  <c r="I414"/>
  <c r="E414"/>
  <c r="F414" s="1"/>
  <c r="J381"/>
  <c r="I381"/>
  <c r="E381"/>
  <c r="F381" s="1"/>
  <c r="J380"/>
  <c r="I380"/>
  <c r="E380"/>
  <c r="F380" s="1"/>
  <c r="J379"/>
  <c r="I379"/>
  <c r="E379"/>
  <c r="F379" s="1"/>
  <c r="J378"/>
  <c r="I378"/>
  <c r="E378"/>
  <c r="F378" s="1"/>
  <c r="J377"/>
  <c r="I377"/>
  <c r="E377"/>
  <c r="F377" s="1"/>
  <c r="J376"/>
  <c r="I376"/>
  <c r="E376"/>
  <c r="F376" s="1"/>
  <c r="J375"/>
  <c r="I375"/>
  <c r="E375"/>
  <c r="F375" s="1"/>
  <c r="J374"/>
  <c r="I374"/>
  <c r="E374"/>
  <c r="F374" s="1"/>
  <c r="J373"/>
  <c r="I373"/>
  <c r="E373"/>
  <c r="F373" s="1"/>
  <c r="J372"/>
  <c r="I372"/>
  <c r="E372"/>
  <c r="F372" s="1"/>
  <c r="J371"/>
  <c r="I371"/>
  <c r="E371"/>
  <c r="F371" s="1"/>
  <c r="I370"/>
  <c r="E370"/>
  <c r="F370" s="1"/>
  <c r="J336"/>
  <c r="I336"/>
  <c r="E336"/>
  <c r="F336" s="1"/>
  <c r="J335"/>
  <c r="I335"/>
  <c r="E335"/>
  <c r="F335" s="1"/>
  <c r="J334"/>
  <c r="I334"/>
  <c r="E334"/>
  <c r="F334" s="1"/>
  <c r="J333"/>
  <c r="I333"/>
  <c r="E333"/>
  <c r="F333" s="1"/>
  <c r="J332"/>
  <c r="I332"/>
  <c r="E332"/>
  <c r="F332" s="1"/>
  <c r="J331"/>
  <c r="I331"/>
  <c r="E331"/>
  <c r="F331" s="1"/>
  <c r="J330"/>
  <c r="I330"/>
  <c r="E330"/>
  <c r="F330" s="1"/>
  <c r="J329"/>
  <c r="I329"/>
  <c r="E329"/>
  <c r="F329" s="1"/>
  <c r="J328"/>
  <c r="I328"/>
  <c r="E328"/>
  <c r="F328" s="1"/>
  <c r="J327"/>
  <c r="I327"/>
  <c r="E327"/>
  <c r="F327" s="1"/>
  <c r="J326"/>
  <c r="I326"/>
  <c r="E326"/>
  <c r="F326" s="1"/>
  <c r="I325"/>
  <c r="E325"/>
  <c r="F325" s="1"/>
  <c r="D277"/>
  <c r="E292"/>
  <c r="E291"/>
  <c r="E290"/>
  <c r="E289"/>
  <c r="E288"/>
  <c r="E287"/>
  <c r="E286"/>
  <c r="E285"/>
  <c r="E284"/>
  <c r="E283"/>
  <c r="E282"/>
  <c r="E281"/>
  <c r="D352" i="7" l="1"/>
  <c r="L21" i="22" s="1"/>
  <c r="D428" i="7"/>
  <c r="N22" i="22" s="1"/>
  <c r="D371" i="7"/>
  <c r="N21" i="22" s="1"/>
  <c r="D333" i="7"/>
  <c r="J21" i="22" s="1"/>
  <c r="D409" i="7"/>
  <c r="L22" i="22" s="1"/>
  <c r="D390" i="7"/>
  <c r="J22" i="22" s="1"/>
  <c r="D314" i="7"/>
  <c r="H21" i="22" s="1"/>
  <c r="D295" i="7"/>
  <c r="J20" i="22" s="1"/>
  <c r="D276" i="7"/>
  <c r="N19" i="22" s="1"/>
  <c r="D257" i="7"/>
  <c r="L19" i="22" s="1"/>
  <c r="D238" i="7"/>
  <c r="J19" i="22" s="1"/>
  <c r="D13" i="8"/>
  <c r="D233" i="12"/>
  <c r="D189"/>
  <c r="D145"/>
  <c r="J245"/>
  <c r="I245"/>
  <c r="F245"/>
  <c r="J244"/>
  <c r="I244"/>
  <c r="F244"/>
  <c r="J243"/>
  <c r="I243"/>
  <c r="F243"/>
  <c r="J242"/>
  <c r="I242"/>
  <c r="F242"/>
  <c r="J241"/>
  <c r="I241"/>
  <c r="F241"/>
  <c r="J240"/>
  <c r="I240"/>
  <c r="F240"/>
  <c r="J239"/>
  <c r="I239"/>
  <c r="F239"/>
  <c r="J238"/>
  <c r="I238"/>
  <c r="E238"/>
  <c r="F238" s="1"/>
  <c r="I237"/>
  <c r="E237"/>
  <c r="F237" s="1"/>
  <c r="J201"/>
  <c r="I201"/>
  <c r="F201"/>
  <c r="J200"/>
  <c r="I200"/>
  <c r="F200"/>
  <c r="J199"/>
  <c r="I199"/>
  <c r="F199"/>
  <c r="J198"/>
  <c r="I198"/>
  <c r="F198"/>
  <c r="J197"/>
  <c r="I197"/>
  <c r="F197"/>
  <c r="J196"/>
  <c r="I196"/>
  <c r="F196"/>
  <c r="J195"/>
  <c r="I195"/>
  <c r="F195"/>
  <c r="J194"/>
  <c r="I194"/>
  <c r="E194"/>
  <c r="F194" s="1"/>
  <c r="I193"/>
  <c r="E193"/>
  <c r="F193" s="1"/>
  <c r="J157"/>
  <c r="I157"/>
  <c r="F157"/>
  <c r="J156"/>
  <c r="I156"/>
  <c r="F156"/>
  <c r="J155"/>
  <c r="I155"/>
  <c r="F155"/>
  <c r="J154"/>
  <c r="I154"/>
  <c r="F154"/>
  <c r="J153"/>
  <c r="I153"/>
  <c r="F153"/>
  <c r="J152"/>
  <c r="I152"/>
  <c r="F152"/>
  <c r="J151"/>
  <c r="I151"/>
  <c r="F151"/>
  <c r="J150"/>
  <c r="I150"/>
  <c r="E150"/>
  <c r="F150" s="1"/>
  <c r="I149"/>
  <c r="E149"/>
  <c r="F149" s="1"/>
  <c r="E106"/>
  <c r="F106" s="1"/>
  <c r="D101"/>
  <c r="E105"/>
  <c r="F105" s="1"/>
  <c r="I105"/>
  <c r="I106"/>
  <c r="J106"/>
  <c r="F107"/>
  <c r="I107"/>
  <c r="J107"/>
  <c r="F108"/>
  <c r="I108"/>
  <c r="J108"/>
  <c r="F109"/>
  <c r="I109"/>
  <c r="J109"/>
  <c r="F110"/>
  <c r="I110"/>
  <c r="J110"/>
  <c r="F111"/>
  <c r="I111"/>
  <c r="J111"/>
  <c r="F112"/>
  <c r="I112"/>
  <c r="J112"/>
  <c r="F113"/>
  <c r="I113"/>
  <c r="J113"/>
  <c r="D57"/>
  <c r="J71"/>
  <c r="I71"/>
  <c r="F71"/>
  <c r="J70"/>
  <c r="I70"/>
  <c r="F70"/>
  <c r="J69"/>
  <c r="I69"/>
  <c r="F69"/>
  <c r="J68"/>
  <c r="I68"/>
  <c r="F68"/>
  <c r="J67"/>
  <c r="I67"/>
  <c r="F67"/>
  <c r="J66"/>
  <c r="I66"/>
  <c r="F66"/>
  <c r="J65"/>
  <c r="I65"/>
  <c r="F65"/>
  <c r="J64"/>
  <c r="I64"/>
  <c r="F64"/>
  <c r="J63"/>
  <c r="I63"/>
  <c r="F63"/>
  <c r="J62"/>
  <c r="I62"/>
  <c r="F62"/>
  <c r="I61"/>
  <c r="D13"/>
  <c r="D146" i="7"/>
  <c r="D127"/>
  <c r="D108"/>
  <c r="D89"/>
  <c r="O10" i="22"/>
  <c r="O11"/>
  <c r="O12"/>
  <c r="O13"/>
  <c r="O14"/>
  <c r="O15"/>
  <c r="O16"/>
  <c r="O17"/>
  <c r="O18"/>
  <c r="O19"/>
  <c r="O20"/>
  <c r="P20"/>
  <c r="O21"/>
  <c r="P21"/>
  <c r="O22"/>
  <c r="P22"/>
  <c r="O23"/>
  <c r="O24"/>
  <c r="O25"/>
  <c r="P25"/>
  <c r="O26"/>
  <c r="P26"/>
  <c r="D70" i="7"/>
  <c r="D51"/>
  <c r="D32"/>
  <c r="D13"/>
  <c r="C143" i="43" l="1"/>
  <c r="C100"/>
  <c r="C57"/>
  <c r="C14"/>
  <c r="C107" i="40"/>
  <c r="C76"/>
  <c r="C45"/>
  <c r="C13" i="42"/>
  <c r="C14" i="40"/>
  <c r="C851" i="12"/>
  <c r="C807"/>
  <c r="C763"/>
  <c r="C719"/>
  <c r="C675"/>
  <c r="C631"/>
  <c r="C587"/>
  <c r="C543"/>
  <c r="C499"/>
  <c r="C455"/>
  <c r="C411"/>
  <c r="C367"/>
  <c r="C322"/>
  <c r="C278"/>
  <c r="C234"/>
  <c r="C190"/>
  <c r="C146"/>
  <c r="C102"/>
  <c r="C58"/>
  <c r="C14"/>
  <c r="C14" i="10"/>
  <c r="C14" i="9"/>
  <c r="C914" i="8"/>
  <c r="C854"/>
  <c r="C794"/>
  <c r="C734"/>
  <c r="C674"/>
  <c r="C614"/>
  <c r="C554"/>
  <c r="C494"/>
  <c r="C434"/>
  <c r="C374"/>
  <c r="C314"/>
  <c r="C254"/>
  <c r="C194"/>
  <c r="C134"/>
  <c r="C74"/>
  <c r="C14"/>
  <c r="C223" i="7"/>
  <c r="C204"/>
  <c r="C185"/>
  <c r="C166"/>
  <c r="C147"/>
  <c r="C128"/>
  <c r="C109"/>
  <c r="C90"/>
  <c r="C71"/>
  <c r="C52"/>
  <c r="C33"/>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E61" s="1"/>
  <c r="F61" s="1"/>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48" i="22"/>
  <c r="O48"/>
  <c r="P47"/>
  <c r="O47"/>
  <c r="P46"/>
  <c r="O46"/>
  <c r="P45"/>
  <c r="O45"/>
  <c r="P44"/>
  <c r="O44"/>
  <c r="P43"/>
  <c r="O43"/>
  <c r="P42"/>
  <c r="O42"/>
  <c r="P41"/>
  <c r="O41"/>
  <c r="P40"/>
  <c r="O40"/>
  <c r="P38"/>
  <c r="O38"/>
  <c r="P37"/>
  <c r="O37"/>
  <c r="P32"/>
  <c r="O32"/>
  <c r="P31"/>
  <c r="O31"/>
  <c r="P30"/>
  <c r="O30"/>
  <c r="O29"/>
  <c r="O28"/>
  <c r="O27"/>
  <c r="O9"/>
  <c r="P49"/>
  <c r="O49"/>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27" i="28"/>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80"/>
  <c r="J579"/>
  <c r="J578"/>
  <c r="J577"/>
  <c r="J576"/>
  <c r="J575"/>
  <c r="J574"/>
  <c r="J573"/>
  <c r="J572"/>
  <c r="J571"/>
  <c r="J570"/>
  <c r="J569"/>
  <c r="J568"/>
  <c r="J567"/>
  <c r="J566"/>
  <c r="J565"/>
  <c r="J564"/>
  <c r="J563"/>
  <c r="J562"/>
  <c r="J561"/>
  <c r="J560"/>
  <c r="J559"/>
  <c r="J558"/>
  <c r="J557"/>
  <c r="J556"/>
  <c r="J555"/>
  <c r="J554"/>
  <c r="J553"/>
  <c r="J536"/>
  <c r="J535"/>
  <c r="J534"/>
  <c r="J533"/>
  <c r="J532"/>
  <c r="J531"/>
  <c r="J530"/>
  <c r="J529"/>
  <c r="J528"/>
  <c r="J527"/>
  <c r="J526"/>
  <c r="J525"/>
  <c r="J524"/>
  <c r="J523"/>
  <c r="J522"/>
  <c r="J521"/>
  <c r="J520"/>
  <c r="J519"/>
  <c r="J518"/>
  <c r="J517"/>
  <c r="J516"/>
  <c r="J515"/>
  <c r="J514"/>
  <c r="J513"/>
  <c r="J512"/>
  <c r="J511"/>
  <c r="J510"/>
  <c r="J509"/>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04"/>
  <c r="J403"/>
  <c r="J402"/>
  <c r="J401"/>
  <c r="J400"/>
  <c r="J399"/>
  <c r="J398"/>
  <c r="J397"/>
  <c r="J396"/>
  <c r="J395"/>
  <c r="J394"/>
  <c r="J393"/>
  <c r="J392"/>
  <c r="J391"/>
  <c r="J390"/>
  <c r="J389"/>
  <c r="J388"/>
  <c r="J387"/>
  <c r="J386"/>
  <c r="J385"/>
  <c r="J384"/>
  <c r="J383"/>
  <c r="J382"/>
  <c r="J359"/>
  <c r="J358"/>
  <c r="J357"/>
  <c r="J356"/>
  <c r="J355"/>
  <c r="J354"/>
  <c r="J353"/>
  <c r="J352"/>
  <c r="J351"/>
  <c r="J350"/>
  <c r="J349"/>
  <c r="J348"/>
  <c r="J347"/>
  <c r="J346"/>
  <c r="J345"/>
  <c r="J344"/>
  <c r="J343"/>
  <c r="J342"/>
  <c r="J341"/>
  <c r="J340"/>
  <c r="J339"/>
  <c r="J338"/>
  <c r="J337"/>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27"/>
  <c r="J226"/>
  <c r="J225"/>
  <c r="J224"/>
  <c r="J223"/>
  <c r="J222"/>
  <c r="J221"/>
  <c r="J220"/>
  <c r="J219"/>
  <c r="J218"/>
  <c r="J217"/>
  <c r="J216"/>
  <c r="J215"/>
  <c r="J214"/>
  <c r="J213"/>
  <c r="J212"/>
  <c r="J211"/>
  <c r="J210"/>
  <c r="J209"/>
  <c r="J208"/>
  <c r="J207"/>
  <c r="J206"/>
  <c r="J205"/>
  <c r="J204"/>
  <c r="J203"/>
  <c r="J202"/>
  <c r="J183"/>
  <c r="J182"/>
  <c r="J181"/>
  <c r="J180"/>
  <c r="J179"/>
  <c r="J178"/>
  <c r="J177"/>
  <c r="J176"/>
  <c r="J175"/>
  <c r="J174"/>
  <c r="J173"/>
  <c r="J172"/>
  <c r="J171"/>
  <c r="J170"/>
  <c r="J169"/>
  <c r="J168"/>
  <c r="J167"/>
  <c r="J166"/>
  <c r="J165"/>
  <c r="J164"/>
  <c r="J163"/>
  <c r="J162"/>
  <c r="J161"/>
  <c r="J160"/>
  <c r="J159"/>
  <c r="J158"/>
  <c r="J139"/>
  <c r="J138"/>
  <c r="J137"/>
  <c r="J136"/>
  <c r="J135"/>
  <c r="J134"/>
  <c r="J133"/>
  <c r="J132"/>
  <c r="J131"/>
  <c r="J130"/>
  <c r="J129"/>
  <c r="J128"/>
  <c r="J127"/>
  <c r="J126"/>
  <c r="J125"/>
  <c r="J124"/>
  <c r="J123"/>
  <c r="J122"/>
  <c r="J121"/>
  <c r="J120"/>
  <c r="J119"/>
  <c r="J118"/>
  <c r="J117"/>
  <c r="J116"/>
  <c r="J115"/>
  <c r="J114"/>
  <c r="J95"/>
  <c r="J94"/>
  <c r="J93"/>
  <c r="J92"/>
  <c r="J91"/>
  <c r="J90"/>
  <c r="J89"/>
  <c r="J88"/>
  <c r="J87"/>
  <c r="J86"/>
  <c r="J85"/>
  <c r="J84"/>
  <c r="J83"/>
  <c r="J82"/>
  <c r="J81"/>
  <c r="J80"/>
  <c r="J79"/>
  <c r="J78"/>
  <c r="J77"/>
  <c r="J76"/>
  <c r="J75"/>
  <c r="J74"/>
  <c r="J73"/>
  <c r="J7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I773"/>
  <c r="I772"/>
  <c r="I771"/>
  <c r="I770"/>
  <c r="I769"/>
  <c r="I768"/>
  <c r="I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I729"/>
  <c r="I728"/>
  <c r="I727"/>
  <c r="I726"/>
  <c r="I725"/>
  <c r="I724"/>
  <c r="I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I685"/>
  <c r="I684"/>
  <c r="I683"/>
  <c r="I682"/>
  <c r="I681"/>
  <c r="I680"/>
  <c r="I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F420" i="8" l="1"/>
  <c r="G420" s="1"/>
  <c r="F180"/>
  <c r="G180" s="1"/>
  <c r="D96" i="43"/>
  <c r="D41" i="40"/>
  <c r="D54" i="12"/>
  <c r="L11" i="22" s="1"/>
  <c r="D142" i="12"/>
  <c r="J12" i="22" s="1"/>
  <c r="D230" i="12"/>
  <c r="N12" i="22" s="1"/>
  <c r="D495" i="12"/>
  <c r="J15" i="22" s="1"/>
  <c r="D583" i="12"/>
  <c r="N15" i="22" s="1"/>
  <c r="D671" i="12"/>
  <c r="J23" i="22" s="1"/>
  <c r="D847" i="12"/>
  <c r="J24" i="22" s="1"/>
  <c r="D363" i="12"/>
  <c r="L14" i="22" s="1"/>
  <c r="D715" i="12"/>
  <c r="L23" i="22" s="1"/>
  <c r="D803" i="12"/>
  <c r="H24" i="22" s="1"/>
  <c r="P24" s="1"/>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J10" i="22" s="1"/>
  <c r="F768" i="8"/>
  <c r="G768" s="1"/>
  <c r="F804"/>
  <c r="G804" s="1"/>
  <c r="F756"/>
  <c r="G756" s="1"/>
  <c r="F753"/>
  <c r="G753" s="1"/>
  <c r="F762"/>
  <c r="G762" s="1"/>
  <c r="F745"/>
  <c r="G745" s="1"/>
  <c r="F766"/>
  <c r="G766" s="1"/>
  <c r="F774"/>
  <c r="G774" s="1"/>
  <c r="D48" i="7"/>
  <c r="L9" i="22" s="1"/>
  <c r="D29" i="7"/>
  <c r="J9" i="22" s="1"/>
  <c r="D143" i="7"/>
  <c r="N10" i="22" s="1"/>
  <c r="D162" i="7"/>
  <c r="J16" i="22" s="1"/>
  <c r="P16" s="1"/>
  <c r="D86" i="7"/>
  <c r="H10" i="22" s="1"/>
  <c r="D200" i="7"/>
  <c r="L18" i="22" s="1"/>
  <c r="P18" s="1"/>
  <c r="D219" i="7"/>
  <c r="H19" i="22" s="1"/>
  <c r="P19" s="1"/>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P104"/>
  <c r="P106"/>
  <c r="P108"/>
  <c r="P110"/>
  <c r="P112"/>
  <c r="P114"/>
  <c r="P116"/>
  <c r="P118"/>
  <c r="P120"/>
  <c r="P122"/>
  <c r="P124"/>
  <c r="P126"/>
  <c r="P128"/>
  <c r="P130"/>
  <c r="P132"/>
  <c r="P134"/>
  <c r="P136"/>
  <c r="P93"/>
  <c r="D627" i="12"/>
  <c r="H23" i="22" s="1"/>
  <c r="D539" i="12"/>
  <c r="L15" i="22" s="1"/>
  <c r="D98" i="12"/>
  <c r="H12" i="22" s="1"/>
  <c r="D186" i="12"/>
  <c r="L12" i="22" s="1"/>
  <c r="D274" i="12"/>
  <c r="H14" i="22" s="1"/>
  <c r="D407" i="12"/>
  <c r="N14" i="22" s="1"/>
  <c r="D318" i="12"/>
  <c r="J14" i="22" s="1"/>
  <c r="D451" i="12"/>
  <c r="H15" i="22" s="1"/>
  <c r="D759" i="12"/>
  <c r="N23" i="22" s="1"/>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L17" i="22" s="1"/>
  <c r="P17" s="1"/>
  <c r="D124" i="7"/>
  <c r="L10" i="22" s="1"/>
  <c r="P10" s="1"/>
  <c r="D67" i="7"/>
  <c r="N9" i="22" s="1"/>
  <c r="G36" i="46"/>
  <c r="H36"/>
  <c r="I36"/>
  <c r="J36"/>
  <c r="K36"/>
  <c r="L36"/>
  <c r="M36"/>
  <c r="N36"/>
  <c r="O36"/>
  <c r="P36"/>
  <c r="I21" i="27" s="1"/>
  <c r="G34" i="45"/>
  <c r="H34"/>
  <c r="I34"/>
  <c r="J34"/>
  <c r="K34"/>
  <c r="L34"/>
  <c r="M34"/>
  <c r="N34"/>
  <c r="O34"/>
  <c r="P34"/>
  <c r="I10" i="27" s="1"/>
  <c r="G47" i="21"/>
  <c r="H47"/>
  <c r="I47"/>
  <c r="J47"/>
  <c r="K47"/>
  <c r="L47"/>
  <c r="M47"/>
  <c r="N47"/>
  <c r="P47"/>
  <c r="I5" i="27" s="1"/>
  <c r="O47" i="21"/>
  <c r="I50" i="22"/>
  <c r="K50"/>
  <c r="M50"/>
  <c r="O50"/>
  <c r="G50"/>
  <c r="P12" l="1"/>
  <c r="N50"/>
  <c r="J50"/>
  <c r="P15"/>
  <c r="L50"/>
  <c r="P14"/>
  <c r="P23"/>
  <c r="D70" i="8"/>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21" i="44"/>
  <c r="P21"/>
  <c r="I19" i="27" s="1"/>
  <c r="O27" i="23"/>
  <c r="P27"/>
  <c r="I9" i="27" s="1"/>
  <c r="O36" i="33"/>
  <c r="P36"/>
  <c r="I11" i="27" s="1"/>
  <c r="O21" i="31"/>
  <c r="P21"/>
  <c r="I20" i="27" s="1"/>
  <c r="O39" i="24"/>
  <c r="P39"/>
  <c r="I18"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9" i="24"/>
  <c r="M39"/>
  <c r="L39"/>
  <c r="K39"/>
  <c r="J39"/>
  <c r="I39"/>
  <c r="H39"/>
  <c r="G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B315"/>
  <c r="E315"/>
  <c r="AP314"/>
  <c r="AO314"/>
  <c r="AN314"/>
  <c r="AL314"/>
  <c r="AK314"/>
  <c r="AJ314"/>
  <c r="AH314"/>
  <c r="AG314"/>
  <c r="AF314"/>
  <c r="AC314"/>
  <c r="AB314"/>
  <c r="E314"/>
  <c r="AP323"/>
  <c r="AO323"/>
  <c r="AN323"/>
  <c r="AL323"/>
  <c r="AK323"/>
  <c r="AJ323"/>
  <c r="AH323"/>
  <c r="AG323"/>
  <c r="AF323"/>
  <c r="AD323"/>
  <c r="AC323"/>
  <c r="AB323"/>
  <c r="E323"/>
  <c r="D323"/>
  <c r="AP322"/>
  <c r="AO322"/>
  <c r="AN322"/>
  <c r="AL322"/>
  <c r="AK322"/>
  <c r="AJ322"/>
  <c r="AH322"/>
  <c r="AG322"/>
  <c r="AF322"/>
  <c r="AC322"/>
  <c r="E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C278"/>
  <c r="AB278"/>
  <c r="E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B248"/>
  <c r="E248"/>
  <c r="AP247"/>
  <c r="AO247"/>
  <c r="AN247"/>
  <c r="AL247"/>
  <c r="AK247"/>
  <c r="AJ247"/>
  <c r="AH247"/>
  <c r="AG247"/>
  <c r="AF247"/>
  <c r="AC247"/>
  <c r="AB247"/>
  <c r="E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AM319"/>
  <c r="AQ317"/>
  <c r="AE321"/>
  <c r="AQ322"/>
  <c r="AM323"/>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M249"/>
  <c r="AQ250"/>
  <c r="F252"/>
  <c r="J252" s="1"/>
  <c r="AM259"/>
  <c r="F259"/>
  <c r="J259" s="1"/>
  <c r="AQ258"/>
  <c r="AM254"/>
  <c r="F257"/>
  <c r="J257" s="1"/>
  <c r="AI255"/>
  <c r="AM256"/>
  <c r="AI256"/>
  <c r="AM253"/>
  <c r="AI253"/>
  <c r="AE252"/>
  <c r="AQ252"/>
  <c r="AM252"/>
  <c r="AM250"/>
  <c r="F250"/>
  <c r="H250" s="1"/>
  <c r="AI250"/>
  <c r="AI249"/>
  <c r="F249"/>
  <c r="H249" s="1"/>
  <c r="AE249"/>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C224"/>
  <c r="AB224"/>
  <c r="E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AR386"/>
  <c r="AR372"/>
  <c r="H368"/>
  <c r="H316"/>
  <c r="H378"/>
  <c r="H36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J309"/>
  <c r="H302"/>
  <c r="H321"/>
  <c r="H275"/>
  <c r="H317"/>
  <c r="AR274"/>
  <c r="AR307"/>
  <c r="H319"/>
  <c r="H304"/>
  <c r="AR271"/>
  <c r="AR279"/>
  <c r="AR282"/>
  <c r="AR324"/>
  <c r="AR316"/>
  <c r="H324"/>
  <c r="J323"/>
  <c r="AR318"/>
  <c r="AR321"/>
  <c r="AR325"/>
  <c r="AR319"/>
  <c r="AR323"/>
  <c r="AR305"/>
  <c r="AR320"/>
  <c r="AR275"/>
  <c r="AR308"/>
  <c r="AR304"/>
  <c r="H257"/>
  <c r="H307"/>
  <c r="AR301"/>
  <c r="H299"/>
  <c r="H271"/>
  <c r="AR283"/>
  <c r="AR311"/>
  <c r="AR326"/>
  <c r="H226"/>
  <c r="J261"/>
  <c r="H303"/>
  <c r="J293"/>
  <c r="AR297"/>
  <c r="AR289"/>
  <c r="AR310"/>
  <c r="AR290"/>
  <c r="J290"/>
  <c r="H290"/>
  <c r="H240"/>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J164"/>
  <c r="AQ207"/>
  <c r="AJ199"/>
  <c r="AJ190" s="1"/>
  <c r="AB223"/>
  <c r="AE268"/>
  <c r="AL267"/>
  <c r="AQ399"/>
  <c r="F528"/>
  <c r="H528" s="1"/>
  <c r="AF199"/>
  <c r="AF190" s="1"/>
  <c r="AM399"/>
  <c r="AR23"/>
  <c r="AR17"/>
  <c r="AE36"/>
  <c r="AE119"/>
  <c r="AG118"/>
  <c r="AM131"/>
  <c r="AN133"/>
  <c r="AQ162"/>
  <c r="AM165"/>
  <c r="AB24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O243"/>
  <c r="AJ267"/>
  <c r="AN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N149"/>
  <c r="AJ149"/>
  <c r="AF149"/>
  <c r="AP133"/>
  <c r="AE134"/>
  <c r="AI134"/>
  <c r="F148"/>
  <c r="AP118"/>
  <c r="AE131"/>
  <c r="AI131"/>
  <c r="F117"/>
  <c r="AM117"/>
  <c r="AI36"/>
  <c r="AH96"/>
  <c r="AM103"/>
  <c r="AQ103"/>
  <c r="AE90"/>
  <c r="AI90"/>
  <c r="AM90"/>
  <c r="AQ90"/>
  <c r="F51"/>
  <c r="AI62"/>
  <c r="D500"/>
  <c r="E149"/>
  <c r="AE541"/>
  <c r="AJ526"/>
  <c r="AN499"/>
  <c r="AE383"/>
  <c r="AQ235"/>
  <c r="D527"/>
  <c r="D389"/>
  <c r="AE235"/>
  <c r="AL13"/>
  <c r="F467"/>
  <c r="D133"/>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H44"/>
  <c r="AH106"/>
  <c r="AR488"/>
  <c r="AQ267"/>
  <c r="AG222"/>
  <c r="AR467"/>
  <c r="AE389"/>
  <c r="AR132"/>
  <c r="AE89"/>
  <c r="AQ527"/>
  <c r="AR346"/>
  <c r="AI83"/>
  <c r="AR390"/>
  <c r="AK106"/>
  <c r="AR150"/>
  <c r="AE83"/>
  <c r="AI133"/>
  <c r="AJ222"/>
  <c r="AQ199"/>
  <c r="AQ312"/>
  <c r="J36"/>
  <c r="AR313"/>
  <c r="AR54"/>
  <c r="AM500"/>
  <c r="H119"/>
  <c r="H198"/>
  <c r="J339"/>
  <c r="H399"/>
  <c r="AO526"/>
  <c r="AQ526" s="1"/>
  <c r="AM328"/>
  <c r="F133"/>
  <c r="H133" s="1"/>
  <c r="AQ133"/>
  <c r="H346"/>
  <c r="AL327"/>
  <c r="AR344"/>
  <c r="AR339"/>
  <c r="AR213"/>
  <c r="AR163"/>
  <c r="AM89"/>
  <c r="AI89"/>
  <c r="AR268"/>
  <c r="AR399"/>
  <c r="AG106"/>
  <c r="AL222"/>
  <c r="AO397"/>
  <c r="AQ149"/>
  <c r="AR85"/>
  <c r="AQ398"/>
  <c r="AR489"/>
  <c r="AR88"/>
  <c r="AL106"/>
  <c r="AM164"/>
  <c r="AR330"/>
  <c r="AI243"/>
  <c r="AR165"/>
  <c r="AM149"/>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AN12"/>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I327"/>
  <c r="AR527"/>
  <c r="AR500"/>
  <c r="J133"/>
  <c r="AM222"/>
  <c r="AR89"/>
  <c r="AQ106"/>
  <c r="AR133"/>
  <c r="AR83"/>
  <c r="H389"/>
  <c r="AR389"/>
  <c r="AQ397"/>
  <c r="H118"/>
  <c r="AR96"/>
  <c r="AR526"/>
  <c r="AR499"/>
  <c r="AI12"/>
  <c r="J328"/>
  <c r="H328"/>
  <c r="H499"/>
  <c r="J499"/>
  <c r="H527"/>
  <c r="J52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G28"/>
  <c r="D79" i="27" l="1"/>
  <c r="G17" i="8"/>
  <c r="E15" i="38" s="1"/>
  <c r="F15" s="1"/>
  <c r="G59" i="8"/>
  <c r="G56"/>
  <c r="G65"/>
  <c r="G62"/>
  <c r="F64" l="1"/>
  <c r="F63"/>
  <c r="D56" i="27"/>
  <c r="J15" i="38"/>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P17" i="43"/>
  <c r="D10" i="40"/>
  <c r="D5" s="1"/>
  <c r="C9" i="27" s="1"/>
  <c r="J30" i="10"/>
  <c r="J26" i="9"/>
  <c r="J18"/>
  <c r="Y201" i="38" s="1"/>
  <c r="C10" i="27" l="1"/>
  <c r="H27" i="22"/>
  <c r="P27" s="1"/>
  <c r="Y322" i="38"/>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L566" s="1"/>
  <c r="AM398"/>
  <c r="AE404"/>
  <c r="AR404" s="1"/>
  <c r="AB398"/>
  <c r="F404"/>
  <c r="D398"/>
  <c r="D5" i="43"/>
  <c r="C11" i="27" s="1"/>
  <c r="H32" i="38"/>
  <c r="J32"/>
  <c r="K18" i="8"/>
  <c r="Z28" i="38" s="1"/>
  <c r="F26" i="7"/>
  <c r="Y89" i="38" l="1"/>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G26" i="7"/>
  <c r="AC201" i="38" s="1"/>
  <c r="Y526" l="1"/>
  <c r="Y327"/>
  <c r="Y397"/>
  <c r="Y222"/>
  <c r="Y499"/>
  <c r="Z12"/>
  <c r="Z526"/>
  <c r="Z327"/>
  <c r="Z397"/>
  <c r="Z222"/>
  <c r="Z190"/>
  <c r="Z106" s="1"/>
  <c r="AC199"/>
  <c r="H397"/>
  <c r="J397"/>
  <c r="H398"/>
  <c r="J398"/>
  <c r="AR397"/>
  <c r="J25" i="7"/>
  <c r="G25"/>
  <c r="Z566" i="38" l="1"/>
  <c r="AC190"/>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C56" i="27"/>
  <c r="C55"/>
  <c r="C54"/>
  <c r="G17" i="7"/>
  <c r="AD158" i="38" s="1"/>
  <c r="E18" i="7"/>
  <c r="G18" s="1"/>
  <c r="J18"/>
  <c r="E19"/>
  <c r="G19" s="1"/>
  <c r="J19"/>
  <c r="G20"/>
  <c r="J20"/>
  <c r="G21"/>
  <c r="J21"/>
  <c r="E22"/>
  <c r="G22" s="1"/>
  <c r="J22"/>
  <c r="E23"/>
  <c r="G23" s="1"/>
  <c r="J23"/>
  <c r="E24"/>
  <c r="G24" s="1"/>
  <c r="J24"/>
  <c r="J26"/>
  <c r="AD315" i="38" l="1"/>
  <c r="AD248"/>
  <c r="D225"/>
  <c r="F225" s="1"/>
  <c r="AD225"/>
  <c r="AE225" s="1"/>
  <c r="D171"/>
  <c r="D164" s="1"/>
  <c r="F164" s="1"/>
  <c r="AD171"/>
  <c r="AD164" s="1"/>
  <c r="D315"/>
  <c r="F315" s="1"/>
  <c r="D248"/>
  <c r="F248" s="1"/>
  <c r="J225"/>
  <c r="H225"/>
  <c r="F171"/>
  <c r="AC248"/>
  <c r="AC171"/>
  <c r="AE171" s="1"/>
  <c r="AR171" s="1"/>
  <c r="AB158"/>
  <c r="AE158" s="1"/>
  <c r="AR158" s="1"/>
  <c r="D158"/>
  <c r="AC315"/>
  <c r="AF565"/>
  <c r="AI565" s="1"/>
  <c r="AF225"/>
  <c r="E561"/>
  <c r="E560" s="1"/>
  <c r="AB69"/>
  <c r="AB561"/>
  <c r="D561"/>
  <c r="D560" s="1"/>
  <c r="AC565"/>
  <c r="C103" i="27"/>
  <c r="F58" i="8"/>
  <c r="G58" s="1"/>
  <c r="C57" i="27"/>
  <c r="D10" i="7"/>
  <c r="H9" i="22" s="1"/>
  <c r="AE248" i="38" l="1"/>
  <c r="AR248" s="1"/>
  <c r="P9" i="22"/>
  <c r="J164" i="38"/>
  <c r="H164"/>
  <c r="J171"/>
  <c r="H171"/>
  <c r="J315"/>
  <c r="H315"/>
  <c r="D5" i="7"/>
  <c r="C4" i="27" s="1"/>
  <c r="J248" i="38"/>
  <c r="H248"/>
  <c r="AF560"/>
  <c r="AC164"/>
  <c r="AE164" s="1"/>
  <c r="AR164" s="1"/>
  <c r="AC243"/>
  <c r="F158"/>
  <c r="D149"/>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D322" i="38" s="1"/>
  <c r="F322" s="1"/>
  <c r="F20" i="12"/>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G64"/>
  <c r="G63"/>
  <c r="G61"/>
  <c r="AJ64" i="38" s="1"/>
  <c r="T10" i="4"/>
  <c r="T31" s="1"/>
  <c r="J322" i="38" l="1"/>
  <c r="H322"/>
  <c r="D201"/>
  <c r="AD201"/>
  <c r="AD224"/>
  <c r="D224"/>
  <c r="AD162"/>
  <c r="AD149" s="1"/>
  <c r="AB28"/>
  <c r="AD28"/>
  <c r="AD278"/>
  <c r="D278"/>
  <c r="AD314"/>
  <c r="AE314" s="1"/>
  <c r="AR314" s="1"/>
  <c r="D314"/>
  <c r="AD247"/>
  <c r="D247"/>
  <c r="P28" i="28"/>
  <c r="I4" i="27" s="1"/>
  <c r="H28" i="28"/>
  <c r="I22" i="27"/>
  <c r="I25" s="1"/>
  <c r="Y162" i="38"/>
  <c r="Y149" s="1"/>
  <c r="Y106" s="1"/>
  <c r="AD317"/>
  <c r="AE317" s="1"/>
  <c r="AR317" s="1"/>
  <c r="D99" i="27"/>
  <c r="AP348" i="38"/>
  <c r="AQ348" s="1"/>
  <c r="E348"/>
  <c r="F348" s="1"/>
  <c r="F366"/>
  <c r="AB366"/>
  <c r="AC106"/>
  <c r="O29"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M64"/>
  <c r="AJ47"/>
  <c r="AC222"/>
  <c r="AF222"/>
  <c r="AF566" s="1"/>
  <c r="AI223"/>
  <c r="J69"/>
  <c r="J47" s="1"/>
  <c r="H69"/>
  <c r="J561"/>
  <c r="H561"/>
  <c r="D69" i="27"/>
  <c r="AP45" i="38"/>
  <c r="F45"/>
  <c r="D72" i="27"/>
  <c r="AD14" i="38"/>
  <c r="E14"/>
  <c r="F14" s="1"/>
  <c r="D89" i="27"/>
  <c r="AB27" i="38"/>
  <c r="AE27" s="1"/>
  <c r="AR27" s="1"/>
  <c r="F27"/>
  <c r="AB21"/>
  <c r="D13"/>
  <c r="D10" i="12"/>
  <c r="D10" i="9"/>
  <c r="H28" i="22" s="1"/>
  <c r="P28" s="1"/>
  <c r="G60" i="8"/>
  <c r="F67"/>
  <c r="G67" s="1"/>
  <c r="AB29" i="38" s="1"/>
  <c r="D10" i="10"/>
  <c r="AE162" i="38" l="1"/>
  <c r="AR162" s="1"/>
  <c r="AD312"/>
  <c r="AE247"/>
  <c r="AR247" s="1"/>
  <c r="AD243"/>
  <c r="AE243" s="1"/>
  <c r="AR243" s="1"/>
  <c r="AE278"/>
  <c r="AR278" s="1"/>
  <c r="AD267"/>
  <c r="AE267" s="1"/>
  <c r="AR267" s="1"/>
  <c r="D223"/>
  <c r="F224"/>
  <c r="AD199"/>
  <c r="AE201"/>
  <c r="AR201" s="1"/>
  <c r="D5" i="10"/>
  <c r="C7" i="27" s="1"/>
  <c r="H29" i="22"/>
  <c r="P29" s="1"/>
  <c r="D5" i="12"/>
  <c r="C8" i="27" s="1"/>
  <c r="H11" i="22"/>
  <c r="F247" i="38"/>
  <c r="D243"/>
  <c r="F243" s="1"/>
  <c r="F314"/>
  <c r="D312"/>
  <c r="F312" s="1"/>
  <c r="F278"/>
  <c r="D267"/>
  <c r="F267" s="1"/>
  <c r="AD223"/>
  <c r="AE223" s="1"/>
  <c r="AR223" s="1"/>
  <c r="AE224"/>
  <c r="AR224" s="1"/>
  <c r="F201"/>
  <c r="D199"/>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D190" l="1"/>
  <c r="F199"/>
  <c r="H278"/>
  <c r="J278"/>
  <c r="J314"/>
  <c r="H314"/>
  <c r="H247"/>
  <c r="J247"/>
  <c r="AD222"/>
  <c r="P11" i="22"/>
  <c r="H224" i="38"/>
  <c r="J224"/>
  <c r="J201"/>
  <c r="H201"/>
  <c r="H267"/>
  <c r="J267"/>
  <c r="H312"/>
  <c r="J312"/>
  <c r="J243"/>
  <c r="H243"/>
  <c r="AD190"/>
  <c r="AE199"/>
  <c r="AR199" s="1"/>
  <c r="F223"/>
  <c r="D222"/>
  <c r="F222" s="1"/>
  <c r="AB47"/>
  <c r="AE47" s="1"/>
  <c r="AR47" s="1"/>
  <c r="F345"/>
  <c r="J345" s="1"/>
  <c r="H327"/>
  <c r="J327"/>
  <c r="AE327"/>
  <c r="AB222"/>
  <c r="AE312"/>
  <c r="AR312" s="1"/>
  <c r="AO327"/>
  <c r="AO566" s="1"/>
  <c r="AQ345"/>
  <c r="AM345"/>
  <c r="AJ327"/>
  <c r="AM327" s="1"/>
  <c r="AE345"/>
  <c r="AR350"/>
  <c r="AB106"/>
  <c r="AM12"/>
  <c r="AP12"/>
  <c r="AP566" s="1"/>
  <c r="AQ13"/>
  <c r="AE222" l="1"/>
  <c r="AR222" s="1"/>
  <c r="J222"/>
  <c r="H222"/>
  <c r="F190"/>
  <c r="D106"/>
  <c r="J223"/>
  <c r="H223"/>
  <c r="AE190"/>
  <c r="AR190" s="1"/>
  <c r="AD106"/>
  <c r="AE106" s="1"/>
  <c r="AR106" s="1"/>
  <c r="H199"/>
  <c r="J199"/>
  <c r="AB12"/>
  <c r="AB566" s="1"/>
  <c r="H345"/>
  <c r="AJ566"/>
  <c r="AR345"/>
  <c r="AQ327"/>
  <c r="AR327" s="1"/>
  <c r="AQ12"/>
  <c r="D5" i="9"/>
  <c r="C6" i="27" s="1"/>
  <c r="C80"/>
  <c r="F106" i="38" l="1"/>
  <c r="D566"/>
  <c r="F8" i="27" s="1"/>
  <c r="J190" i="38"/>
  <c r="H190"/>
  <c r="D40" i="27"/>
  <c r="D57" s="1"/>
  <c r="F19" i="8"/>
  <c r="G19" s="1"/>
  <c r="F18"/>
  <c r="G18" s="1"/>
  <c r="Y28" i="38" s="1"/>
  <c r="J106" l="1"/>
  <c r="H106"/>
  <c r="AD29"/>
  <c r="AE29" s="1"/>
  <c r="AR29" s="1"/>
  <c r="Y29"/>
  <c r="Y13" s="1"/>
  <c r="Y12" s="1"/>
  <c r="Y566" s="1"/>
  <c r="AC28"/>
  <c r="AE28" s="1"/>
  <c r="AR28" s="1"/>
  <c r="E28"/>
  <c r="F28" s="1"/>
  <c r="AC21"/>
  <c r="D10" i="8"/>
  <c r="D5" l="1"/>
  <c r="C5" i="27" s="1"/>
  <c r="C13" s="1"/>
  <c r="H13" i="22"/>
  <c r="AD13" i="38"/>
  <c r="AD12" s="1"/>
  <c r="AD566" s="1"/>
  <c r="J28"/>
  <c r="H28"/>
  <c r="F21"/>
  <c r="E13"/>
  <c r="AE21"/>
  <c r="AR21" s="1"/>
  <c r="AC13"/>
  <c r="F560"/>
  <c r="P13" i="22" l="1"/>
  <c r="P50" s="1"/>
  <c r="I6" i="27" s="1"/>
  <c r="I14" s="1"/>
  <c r="I27" s="1"/>
  <c r="H50" i="22"/>
  <c r="AC12" i="38"/>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Relaciones Publicas</author>
  </authors>
  <commentList>
    <comment ref="C9" authorId="0">
      <text>
        <r>
          <rPr>
            <b/>
            <sz val="9"/>
            <color indexed="81"/>
            <rFont val="Tahoma"/>
            <family val="2"/>
          </rPr>
          <t xml:space="preserve">GESTION DEL TAKLENTO HUMANO
</t>
        </r>
        <r>
          <rPr>
            <sz val="9"/>
            <color indexed="81"/>
            <rFont val="Tahoma"/>
            <family val="2"/>
          </rPr>
          <t xml:space="preserve">
</t>
        </r>
      </text>
    </comment>
    <comment ref="C13" authorId="0">
      <text>
        <r>
          <rPr>
            <b/>
            <sz val="9"/>
            <color indexed="81"/>
            <rFont val="Tahoma"/>
            <family val="2"/>
          </rPr>
          <t>GESTION DEL TALENTO HUMANO
:</t>
        </r>
        <r>
          <rPr>
            <sz val="9"/>
            <color indexed="81"/>
            <rFont val="Tahoma"/>
            <family val="2"/>
          </rPr>
          <t xml:space="preserve">
</t>
        </r>
      </text>
    </comment>
    <comment ref="G15" authorId="0">
      <text>
        <r>
          <rPr>
            <b/>
            <sz val="9"/>
            <color indexed="81"/>
            <rFont val="Tahoma"/>
            <family val="2"/>
          </rPr>
          <t>cual es la meta de atencion ?</t>
        </r>
        <r>
          <rPr>
            <sz val="9"/>
            <color indexed="81"/>
            <rFont val="Tahoma"/>
            <family val="2"/>
          </rPr>
          <t xml:space="preserve">
</t>
        </r>
      </text>
    </comment>
    <comment ref="C16" authorId="0">
      <text>
        <r>
          <rPr>
            <b/>
            <sz val="9"/>
            <color indexed="81"/>
            <rFont val="Tahoma"/>
            <family val="2"/>
          </rPr>
          <t xml:space="preserve">GESTION DEL TALENTO HUUMANO
</t>
        </r>
      </text>
    </comment>
    <comment ref="C20" authorId="0">
      <text>
        <r>
          <rPr>
            <b/>
            <sz val="9"/>
            <color indexed="81"/>
            <rFont val="Tahoma"/>
            <family val="2"/>
          </rPr>
          <t xml:space="preserve">LAS CAPACITACIONES AL PERSONAL VAN EN LA DIMENSION DE 
GESTION DEL TALENTO HUMANO
</t>
        </r>
        <r>
          <rPr>
            <sz val="9"/>
            <color indexed="81"/>
            <rFont val="Tahoma"/>
            <family val="2"/>
          </rPr>
          <t xml:space="preserve">
</t>
        </r>
      </text>
    </comment>
    <comment ref="C27" authorId="0">
      <text>
        <r>
          <rPr>
            <b/>
            <sz val="9"/>
            <color indexed="81"/>
            <rFont val="Tahoma"/>
            <family val="2"/>
          </rPr>
          <t xml:space="preserve">GESTION ADMINISTRATIVA
</t>
        </r>
        <r>
          <rPr>
            <sz val="9"/>
            <color indexed="81"/>
            <rFont val="Tahoma"/>
            <family val="2"/>
          </rPr>
          <t xml:space="preserve">
</t>
        </r>
      </text>
    </comment>
    <comment ref="G27" authorId="0">
      <text>
        <r>
          <rPr>
            <b/>
            <sz val="9"/>
            <color indexed="81"/>
            <rFont val="Tahoma"/>
            <family val="2"/>
          </rPr>
          <t>REVISAR EL PORCENTAJE  O CANTIDAD DE LA PLANIFICACION  EN LAS METAS TRIMESTRALES EN BASE A 100% DE CUMPLIMIENTO</t>
        </r>
        <r>
          <rPr>
            <sz val="9"/>
            <color indexed="81"/>
            <rFont val="Tahoma"/>
            <family val="2"/>
          </rPr>
          <t xml:space="preserve">
</t>
        </r>
      </text>
    </comment>
    <comment ref="G28" authorId="0">
      <text>
        <r>
          <rPr>
            <b/>
            <sz val="9"/>
            <color indexed="81"/>
            <rFont val="Tahoma"/>
            <family val="2"/>
          </rPr>
          <t xml:space="preserve">revisar porcentajes de planificacion
</t>
        </r>
      </text>
    </comment>
    <comment ref="F29" authorId="0">
      <text>
        <r>
          <rPr>
            <b/>
            <sz val="9"/>
            <color indexed="81"/>
            <rFont val="Tahoma"/>
            <family val="2"/>
          </rPr>
          <t>SE MEJORO LA REDACCION DE ESTA ACTIVIDAD</t>
        </r>
      </text>
    </comment>
  </commentList>
</comments>
</file>

<file path=xl/sharedStrings.xml><?xml version="1.0" encoding="utf-8"?>
<sst xmlns="http://schemas.openxmlformats.org/spreadsheetml/2006/main" count="15100" uniqueCount="1714">
  <si>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</si>
  <si>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</si>
  <si>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</si>
  <si>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</si>
  <si>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</si>
  <si>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</si>
  <si>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</si>
  <si>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</si>
  <si>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</si>
  <si>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</si>
  <si>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</si>
  <si>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</si>
  <si>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</si>
  <si>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</si>
  <si>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</si>
  <si>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</si>
  <si>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</si>
  <si>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</si>
  <si>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</si>
  <si>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</si>
  <si>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</si>
  <si>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</si>
  <si>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</si>
  <si>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</si>
  <si>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</si>
  <si>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</si>
  <si>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</si>
  <si>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</si>
  <si>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</si>
  <si>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</si>
  <si>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</si>
  <si>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</si>
  <si>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</si>
  <si>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</si>
  <si>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</si>
  <si>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</si>
  <si>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</si>
  <si>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</si>
  <si>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</si>
  <si>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</si>
  <si>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</si>
  <si>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</si>
  <si>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</si>
  <si>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</si>
  <si>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</si>
  <si>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</si>
  <si>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</si>
  <si>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</si>
  <si>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</si>
  <si>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</si>
  <si>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</si>
  <si>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</si>
  <si>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</si>
  <si>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</si>
  <si>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</si>
  <si>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</si>
  <si>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</si>
  <si>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</si>
  <si>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</si>
  <si>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</si>
  <si>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</si>
  <si>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</si>
  <si>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</si>
  <si>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</si>
  <si>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</si>
  <si>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</si>
  <si>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</si>
  <si>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</si>
  <si>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</si>
  <si>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</si>
  <si>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</si>
  <si>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</si>
  <si>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</si>
  <si>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</si>
  <si>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</si>
  <si>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</si>
  <si>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</si>
  <si>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</si>
  <si>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</si>
  <si>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</si>
  <si>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</si>
  <si>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</si>
  <si>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</si>
  <si>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</si>
  <si>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</si>
  <si>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</si>
  <si>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</si>
  <si>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</si>
  <si>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</si>
  <si>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</si>
  <si>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</si>
  <si>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</si>
  <si>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</si>
  <si>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</si>
  <si>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</si>
  <si>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</si>
  <si>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</si>
  <si>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</si>
  <si>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</si>
  <si>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</si>
  <si>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</si>
  <si>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</si>
  <si>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</si>
  <si>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</si>
  <si>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</si>
  <si>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</si>
  <si>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</si>
  <si>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</si>
  <si>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</si>
  <si>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</si>
  <si>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</si>
  <si>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</si>
  <si>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</si>
  <si>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</si>
  <si>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</si>
  <si>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</si>
  <si>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</si>
  <si>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</si>
  <si>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</si>
  <si>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</si>
  <si>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</si>
  <si>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</si>
  <si>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</si>
  <si>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</si>
  <si>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</si>
  <si>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</si>
  <si>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</si>
  <si>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</si>
  <si>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</si>
  <si>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</si>
  <si>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</si>
  <si>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</si>
  <si>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</si>
  <si>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</si>
  <si>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</si>
  <si>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</si>
  <si>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</si>
  <si>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</si>
  <si>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</si>
  <si>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</si>
  <si>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</si>
  <si>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</si>
  <si>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</si>
  <si>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</si>
  <si>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</si>
  <si>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</si>
  <si>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</si>
  <si>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</si>
  <si>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</si>
  <si>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</si>
  <si>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</si>
  <si>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</si>
  <si>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</si>
  <si>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</si>
  <si>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</si>
  <si>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</si>
  <si>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</si>
  <si>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</si>
  <si>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</si>
  <si>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</si>
  <si>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</si>
  <si>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</si>
  <si>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</si>
  <si>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</si>
  <si>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</si>
  <si>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</si>
  <si>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</si>
  <si>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</si>
  <si>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</si>
  <si>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</si>
  <si>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</si>
  <si>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</si>
  <si>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</si>
  <si>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</si>
  <si>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</si>
  <si>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</si>
  <si>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</si>
  <si>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</si>
  <si>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</si>
  <si>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</si>
  <si>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</si>
  <si>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</si>
  <si>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</si>
  <si>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</si>
  <si>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</si>
  <si>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</si>
  <si>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</si>
  <si>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</si>
  <si>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</si>
  <si>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</si>
  <si>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</si>
  <si>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</si>
  <si>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</si>
  <si>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</si>
  <si>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</si>
  <si>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</si>
  <si>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</si>
  <si>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</si>
  <si>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</si>
  <si>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</si>
  <si>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</si>
  <si>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</si>
  <si>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</si>
  <si>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</si>
  <si>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</si>
  <si>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</si>
  <si>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</si>
  <si>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</si>
  <si>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</si>
  <si>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</si>
  <si>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</si>
  <si>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</si>
  <si>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</si>
  <si>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</si>
  <si>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</si>
  <si>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</si>
  <si>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</si>
  <si>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</si>
  <si>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</si>
  <si>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</si>
  <si>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</si>
  <si>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</si>
  <si>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</si>
  <si>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</si>
  <si>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</si>
  <si>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</si>
  <si>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</si>
  <si>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</si>
  <si>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</si>
  <si>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</si>
  <si>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</si>
  <si>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</si>
  <si>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</si>
  <si>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</si>
  <si>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</si>
  <si>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</si>
  <si>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</si>
  <si>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</si>
  <si>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</si>
  <si>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</si>
  <si>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</si>
  <si>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</si>
  <si>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</si>
  <si>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</si>
  <si>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</si>
  <si>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</si>
  <si>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</si>
  <si>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</si>
  <si>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</si>
  <si>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</si>
  <si>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</si>
  <si>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</si>
  <si>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</si>
  <si>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</si>
  <si>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</si>
  <si>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</si>
  <si>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</si>
  <si>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</si>
  <si>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</si>
  <si>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</si>
  <si>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</si>
  <si>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</si>
  <si>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</si>
  <si>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</si>
  <si>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</si>
  <si>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</si>
  <si>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</si>
  <si>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</si>
  <si>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</si>
  <si>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</si>
  <si>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</si>
  <si>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</si>
  <si>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</si>
  <si>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</si>
  <si>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</si>
  <si>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</si>
  <si>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</si>
  <si>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</si>
  <si>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</si>
  <si>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</si>
  <si>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</si>
  <si>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</si>
  <si>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</si>
  <si>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</si>
  <si>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</si>
  <si>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</si>
  <si>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</si>
  <si>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</si>
  <si>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</si>
  <si>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</si>
  <si>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</si>
  <si>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</si>
  <si>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</si>
  <si>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</si>
  <si>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</si>
  <si>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</si>
  <si>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</si>
  <si>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</si>
  <si>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</si>
  <si>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</si>
  <si>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</si>
  <si>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</si>
  <si>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</si>
  <si>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</si>
  <si>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</si>
  <si>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</si>
  <si>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</si>
  <si>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</si>
  <si>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</si>
  <si>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</si>
  <si>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</si>
  <si>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</si>
  <si>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</si>
  <si>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</si>
  <si>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</si>
  <si>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</si>
  <si>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</si>
  <si>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</si>
  <si>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</si>
  <si>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</si>
  <si>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</si>
  <si>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</si>
  <si>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</si>
  <si>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</si>
  <si>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</si>
  <si>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</si>
  <si>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</si>
  <si>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</si>
  <si>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</si>
  <si>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</si>
  <si>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</si>
  <si>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</si>
  <si>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</si>
  <si>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</si>
  <si>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</si>
  <si>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</si>
  <si>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</si>
  <si>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</si>
  <si>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</si>
  <si>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</si>
  <si>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</si>
  <si>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</si>
  <si>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</si>
  <si>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</si>
  <si>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</si>
  <si>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</si>
  <si>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</si>
  <si>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</si>
  <si>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</si>
  <si>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</si>
  <si>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</si>
  <si>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</si>
  <si>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</si>
  <si>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</si>
  <si>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</si>
  <si>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</si>
  <si>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</si>
  <si>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</si>
  <si>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</si>
  <si>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</si>
  <si>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</si>
  <si>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</si>
  <si>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</si>
  <si>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</si>
  <si>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</si>
  <si>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</si>
  <si>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</si>
  <si>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</si>
  <si>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</si>
  <si>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</si>
  <si>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</si>
  <si>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</si>
  <si>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</si>
  <si>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</si>
  <si>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</si>
  <si>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</si>
  <si>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</si>
  <si>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</si>
  <si>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</si>
  <si>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</si>
  <si>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</si>
  <si>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</si>
  <si>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</si>
  <si>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</si>
  <si>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</si>
  <si>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</si>
  <si>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</si>
  <si>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</si>
  <si>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</si>
  <si>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</si>
  <si>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</si>
  <si>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</si>
  <si>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</si>
  <si>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</si>
  <si>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</si>
  <si>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</si>
  <si>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</si>
  <si>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</si>
  <si>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</si>
  <si>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</si>
  <si>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</si>
  <si>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</si>
  <si>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</si>
  <si>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</si>
  <si>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</si>
  <si>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</si>
  <si>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</si>
  <si>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</si>
  <si>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</si>
  <si>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</si>
  <si>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</si>
  <si>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</si>
  <si>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</si>
  <si>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</si>
  <si>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</si>
  <si>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</si>
  <si>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</si>
  <si>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</si>
  <si>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</si>
  <si>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</si>
  <si>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</si>
  <si>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</si>
  <si>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</si>
  <si>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</si>
  <si>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</si>
  <si>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</si>
  <si>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</si>
  <si>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</si>
  <si>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</si>
  <si>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</si>
  <si>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</si>
  <si>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</si>
  <si>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</si>
  <si>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</si>
  <si>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</si>
  <si>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</si>
  <si>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</si>
  <si>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</si>
  <si>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</si>
  <si>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</si>
  <si>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</si>
  <si>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</si>
  <si>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</si>
  <si>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</si>
  <si>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</si>
  <si>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</si>
  <si>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</si>
  <si>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</si>
  <si>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</si>
  <si>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</si>
  <si>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</si>
  <si>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</si>
  <si>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</si>
  <si>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</si>
  <si>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</si>
  <si>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</si>
  <si>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</si>
  <si>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</si>
  <si>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</si>
  <si>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</si>
  <si>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</si>
  <si>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</si>
  <si>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</si>
  <si>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</si>
  <si>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</si>
  <si>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</si>
  <si>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</si>
  <si>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</si>
  <si>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</si>
  <si>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</si>
  <si>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</si>
  <si>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</si>
  <si>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</si>
  <si>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</si>
  <si>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</si>
  <si>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</si>
  <si>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</si>
  <si>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</si>
  <si>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</si>
  <si>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</si>
  <si>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</si>
  <si>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</si>
  <si>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</si>
  <si>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</si>
  <si>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</si>
  <si>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</si>
  <si>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</si>
  <si>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</si>
  <si>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</si>
  <si>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</si>
  <si>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</si>
  <si>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</si>
  <si>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</si>
  <si>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</si>
  <si>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</si>
  <si>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</si>
  <si>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</si>
  <si>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</si>
  <si>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</si>
  <si>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</si>
  <si>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</si>
  <si>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</si>
  <si>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</si>
  <si>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</si>
  <si>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</si>
  <si>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</si>
  <si>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</si>
  <si>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</si>
  <si>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</si>
  <si>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</si>
  <si>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</si>
  <si>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</si>
  <si>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</si>
  <si>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</si>
  <si>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</si>
  <si>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</si>
  <si>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</si>
  <si>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</si>
  <si>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</si>
  <si>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</si>
  <si>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</si>
  <si>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</si>
  <si>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</si>
  <si>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</si>
  <si>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</si>
  <si>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</si>
  <si>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</si>
  <si>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</si>
  <si>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</si>
  <si>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</si>
  <si>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</si>
  <si>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</si>
  <si>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</si>
  <si>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</si>
  <si>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</si>
  <si>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</si>
  <si>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</si>
  <si>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</si>
  <si>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</si>
  <si>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</si>
  <si>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</si>
  <si>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</si>
  <si>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</si>
  <si>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</si>
  <si>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</si>
  <si>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</si>
  <si>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</si>
  <si>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</si>
  <si>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</si>
  <si>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</si>
  <si>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</si>
  <si>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</si>
  <si>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</si>
  <si>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</si>
  <si>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</si>
  <si>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</si>
  <si>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</si>
  <si>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</si>
  <si>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</si>
  <si>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</si>
  <si>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</si>
  <si>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</si>
  <si>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</si>
  <si>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</si>
  <si>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</si>
  <si>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</si>
  <si>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</si>
  <si>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</si>
  <si>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</si>
  <si>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</si>
  <si>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</si>
  <si>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</si>
  <si>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</si>
  <si>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</si>
  <si>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</si>
  <si>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</si>
  <si>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</si>
  <si>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</si>
  <si>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</si>
  <si>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</si>
  <si>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</si>
  <si>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</si>
  <si>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</si>
  <si>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</si>
  <si>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</si>
  <si>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</si>
  <si>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</si>
  <si>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</si>
  <si>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</si>
  <si>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</si>
  <si>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</si>
  <si>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</si>
  <si>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</si>
  <si>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</si>
  <si>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</si>
  <si>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</si>
  <si>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</si>
  <si>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</si>
  <si>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</si>
  <si>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</si>
  <si>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</si>
  <si>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</si>
  <si>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</si>
  <si>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</si>
  <si>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</si>
  <si>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</si>
  <si>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</si>
  <si>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</si>
  <si>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</si>
  <si>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</si>
  <si>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</si>
  <si>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</si>
  <si>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</si>
  <si>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</si>
  <si>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</si>
  <si>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</si>
  <si>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</si>
  <si>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</si>
  <si>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</si>
  <si>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</si>
  <si>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</si>
  <si>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</si>
  <si>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</si>
  <si>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</si>
  <si>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</si>
  <si>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</si>
  <si>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</si>
  <si>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</si>
  <si>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</si>
  <si>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</si>
  <si>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</si>
  <si>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</si>
  <si>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</si>
  <si>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</si>
  <si>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</si>
  <si>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</si>
  <si>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</si>
  <si>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</si>
  <si>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</si>
  <si>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</si>
  <si>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</si>
  <si>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</si>
  <si>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</si>
  <si>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</si>
  <si>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</si>
  <si>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</si>
  <si>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</si>
  <si>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</si>
  <si>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</si>
  <si>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</si>
  <si>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</si>
  <si>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</si>
  <si>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</si>
  <si>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</si>
  <si>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</si>
  <si>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</si>
  <si>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</si>
  <si>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</si>
  <si>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</si>
  <si>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</si>
  <si>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</si>
  <si>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</si>
  <si>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</si>
  <si>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</si>
  <si>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</si>
  <si>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</si>
  <si>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</si>
  <si>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</si>
  <si>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</si>
  <si>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</si>
  <si>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</si>
  <si>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</si>
  <si>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</si>
  <si>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</si>
  <si>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</si>
  <si>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</si>
  <si>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</si>
  <si>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</si>
  <si>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</si>
  <si>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</si>
  <si>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</si>
  <si>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</si>
  <si>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</si>
  <si>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</si>
  <si>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</si>
  <si>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</si>
  <si>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</si>
  <si>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</si>
  <si>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</si>
  <si>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</si>
  <si>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</si>
  <si>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</si>
  <si>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</si>
  <si>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</si>
  <si>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</si>
  <si>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</si>
  <si>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</si>
  <si>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</si>
  <si>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</si>
  <si>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</si>
  <si>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</si>
  <si>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</si>
  <si>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</si>
  <si>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</si>
  <si>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</si>
  <si>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</si>
  <si>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</si>
  <si>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</si>
  <si>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</si>
  <si>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</si>
  <si>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</si>
  <si>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</si>
  <si>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</si>
  <si>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</si>
  <si>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</si>
  <si>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</si>
  <si>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</si>
  <si>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</si>
  <si>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</si>
  <si>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</si>
  <si>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</si>
  <si>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</si>
  <si>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</si>
  <si>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</si>
  <si>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</si>
  <si>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</si>
  <si>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</si>
  <si>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</si>
  <si>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</si>
  <si>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</si>
  <si>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</si>
  <si>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</si>
  <si>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</si>
  <si>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</si>
  <si>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</si>
  <si>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</si>
  <si>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</si>
  <si>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</si>
  <si>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</si>
  <si>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</si>
  <si>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</si>
  <si>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</si>
  <si>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</si>
  <si>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</si>
  <si>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</si>
  <si>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</si>
  <si>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</si>
  <si>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</si>
  <si>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</si>
  <si>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</si>
  <si>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</si>
  <si>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</si>
  <si>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</si>
  <si>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</si>
  <si>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</si>
  <si>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</si>
  <si>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</si>
  <si>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</si>
  <si>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</si>
  <si>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</si>
  <si>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</si>
  <si>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</si>
  <si>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</si>
  <si>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</si>
  <si>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</si>
  <si>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</si>
  <si>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</si>
  <si>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</si>
  <si>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</si>
  <si>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</si>
  <si>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</si>
  <si>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</si>
  <si>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</si>
  <si>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</si>
  <si>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</si>
  <si>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</si>
  <si>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</si>
  <si>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</si>
  <si>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</si>
  <si>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</si>
  <si>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</si>
  <si>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</si>
  <si>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</si>
  <si>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</si>
  <si>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</si>
  <si>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</si>
  <si>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</si>
  <si>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</si>
  <si>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</si>
  <si>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</si>
  <si>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</si>
  <si>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</si>
  <si>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</si>
  <si>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</si>
  <si>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</si>
  <si>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</si>
  <si>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</si>
  <si>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</si>
  <si>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</si>
  <si>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</si>
  <si>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</si>
  <si>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</si>
  <si>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</si>
  <si>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</si>
  <si>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</si>
  <si>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</si>
  <si>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</si>
  <si>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</si>
  <si>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</si>
  <si>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</si>
  <si>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</si>
  <si>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</si>
  <si>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</si>
  <si>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</si>
  <si>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</si>
  <si>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</si>
  <si>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</si>
  <si>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</si>
  <si>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</si>
  <si>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</si>
  <si>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</si>
  <si>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</si>
  <si>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</si>
  <si>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</si>
  <si>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</si>
  <si>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</si>
  <si>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</si>
  <si>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</si>
  <si>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</si>
  <si>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</si>
  <si>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</si>
  <si>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</si>
  <si>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</si>
  <si>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</si>
  <si>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</si>
  <si>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</si>
  <si>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</si>
  <si>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</si>
  <si>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</si>
  <si>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</si>
  <si>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</si>
  <si>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</si>
  <si>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</si>
  <si>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</si>
  <si>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</si>
  <si>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</si>
  <si>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</si>
  <si>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</si>
  <si>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</si>
  <si>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</si>
  <si>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</si>
  <si>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</si>
  <si>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</si>
  <si>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</si>
  <si>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</si>
  <si>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</si>
  <si>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</si>
  <si>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</si>
  <si>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</si>
  <si>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</si>
  <si>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</si>
  <si>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</si>
  <si>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</si>
  <si>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</si>
  <si>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</si>
  <si>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</si>
  <si>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</si>
  <si>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</si>
  <si>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</si>
  <si>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</si>
  <si>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</si>
  <si>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</si>
  <si>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</si>
  <si>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</si>
  <si>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</si>
  <si>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</si>
  <si>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</si>
  <si>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</si>
  <si>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</si>
  <si>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</si>
  <si>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</si>
  <si>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</si>
  <si>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</si>
  <si>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</si>
  <si>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</si>
  <si>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</si>
  <si>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</si>
  <si>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</si>
  <si>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</si>
  <si>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</si>
  <si>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</si>
  <si>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</si>
  <si>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</si>
  <si>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</si>
  <si>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</si>
  <si>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</si>
  <si>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</si>
  <si>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</si>
  <si>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</si>
  <si>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</si>
  <si>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</si>
  <si>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</si>
  <si>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</si>
  <si>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</si>
  <si>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</si>
  <si>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</si>
  <si>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</si>
  <si>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</si>
  <si>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</si>
  <si>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</si>
  <si>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</si>
  <si>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</si>
  <si>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</si>
  <si>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</si>
  <si>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</si>
  <si>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</si>
  <si>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</si>
  <si>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</si>
  <si>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</si>
  <si>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</si>
  <si>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</si>
  <si>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</si>
  <si>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</si>
  <si>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</si>
  <si>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</si>
  <si>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</si>
  <si>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</si>
  <si>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</si>
  <si>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</si>
  <si>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</si>
  <si>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</si>
  <si>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</si>
  <si>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</si>
  <si>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</si>
  <si>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</si>
  <si>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</si>
  <si>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</si>
  <si>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</si>
  <si>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</si>
  <si>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</si>
  <si>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</si>
  <si>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</si>
  <si>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</si>
  <si>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</si>
  <si>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</si>
  <si>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</si>
  <si>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</si>
  <si>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</si>
  <si>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</si>
  <si>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</si>
  <si>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</si>
  <si>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</si>
  <si>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</si>
  <si>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</si>
  <si>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</si>
  <si>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</si>
  <si>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</si>
  <si>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</si>
  <si>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</si>
  <si>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</si>
  <si>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</si>
  <si>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</si>
  <si>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</si>
  <si>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</si>
  <si>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</si>
  <si>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</si>
  <si>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</si>
  <si>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</si>
  <si>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</si>
  <si>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</si>
  <si>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</si>
  <si>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</si>
  <si>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</si>
  <si>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</si>
  <si>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</si>
  <si>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</si>
  <si>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</si>
  <si>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</si>
  <si>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</si>
  <si>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</si>
  <si>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</si>
  <si>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</si>
  <si>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</si>
  <si>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</si>
  <si>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</si>
  <si>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</si>
  <si>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</si>
  <si>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</si>
  <si>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</si>
  <si>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</si>
  <si>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</si>
  <si>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</si>
  <si>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</si>
  <si>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</si>
  <si>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</si>
  <si>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</si>
  <si>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</si>
  <si>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</si>
  <si>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</si>
  <si>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</si>
  <si>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</si>
  <si>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</si>
  <si>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</si>
  <si>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</si>
  <si>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</si>
  <si>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</si>
  <si>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</si>
  <si>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</si>
  <si>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</si>
  <si>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</si>
  <si>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</si>
  <si>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</si>
  <si>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</si>
  <si>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</si>
  <si>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</si>
  <si>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</si>
  <si>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</si>
  <si>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</si>
  <si>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</si>
  <si>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</si>
  <si>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</si>
  <si>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</si>
  <si>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</si>
  <si>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</si>
  <si>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</si>
  <si>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</si>
  <si>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</si>
  <si>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</si>
  <si>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</si>
  <si>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</si>
  <si>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</si>
  <si>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</si>
  <si>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</si>
  <si>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</si>
  <si>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</si>
  <si>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</si>
  <si>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</si>
  <si>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</si>
  <si>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</si>
  <si>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</si>
  <si>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</si>
  <si>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</si>
  <si>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</si>
  <si>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</si>
  <si>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</si>
  <si>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</si>
  <si>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</si>
  <si>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</si>
  <si>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</si>
  <si>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</si>
  <si>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</si>
  <si>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</si>
  <si>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</si>
  <si>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</si>
  <si>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</si>
  <si>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</si>
  <si>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</si>
  <si>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</si>
  <si>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</si>
  <si>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</si>
  <si>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</si>
  <si>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</si>
  <si>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</si>
  <si>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</si>
  <si>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</si>
  <si>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</si>
  <si>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</si>
  <si>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</si>
  <si>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</si>
  <si>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</si>
  <si>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</si>
  <si>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</si>
  <si>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</si>
  <si>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</si>
  <si>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</si>
  <si>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</si>
  <si>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</si>
  <si>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</si>
  <si>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</si>
  <si>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</si>
  <si>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</si>
  <si>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</si>
  <si>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</si>
  <si>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</si>
  <si>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</si>
  <si>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</si>
  <si>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</si>
  <si>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</si>
  <si>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</si>
  <si>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</si>
  <si>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</si>
  <si>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</si>
  <si>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</si>
  <si>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</si>
  <si>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</si>
  <si>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</si>
  <si>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</si>
  <si>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</si>
  <si>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</si>
  <si>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</si>
  <si>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</si>
  <si>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</si>
  <si>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</si>
  <si>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</si>
  <si>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</si>
  <si>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</si>
  <si>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</si>
  <si>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</si>
  <si>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</si>
  <si>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</si>
  <si>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</si>
  <si>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</si>
  <si>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</si>
  <si>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</si>
  <si>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</si>
  <si>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</si>
  <si>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</si>
  <si>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</si>
  <si>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</si>
  <si>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</si>
  <si>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</si>
  <si>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</si>
  <si>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</si>
  <si>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</si>
  <si>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</si>
  <si>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</si>
  <si>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</si>
  <si>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</si>
  <si>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</si>
  <si>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</si>
  <si>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</si>
  <si>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</si>
  <si>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</si>
  <si>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</si>
  <si>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</si>
  <si>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</si>
  <si>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</si>
  <si>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</si>
  <si>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</si>
  <si>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</si>
  <si>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</si>
  <si>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</si>
  <si>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</si>
  <si>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</si>
  <si>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</si>
  <si>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</si>
  <si>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</si>
  <si>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</si>
  <si>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</si>
  <si>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</si>
  <si>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</si>
  <si>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</si>
  <si>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</si>
  <si>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</si>
  <si>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</si>
  <si>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</si>
  <si>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</si>
  <si>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</si>
  <si>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</si>
  <si>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</si>
  <si>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</si>
  <si>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</si>
  <si>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</si>
  <si>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</si>
  <si>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</si>
  <si>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</si>
  <si>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</si>
  <si>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</si>
  <si>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</si>
  <si>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</si>
  <si>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</si>
  <si>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</si>
  <si>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</si>
  <si>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</si>
  <si>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</si>
  <si>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</si>
  <si>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</si>
  <si>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</si>
  <si>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</si>
  <si>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</si>
  <si>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</si>
  <si>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</si>
  <si>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</si>
  <si>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</si>
  <si>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</si>
  <si>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</si>
  <si>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</si>
  <si>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</si>
  <si>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</si>
  <si>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</si>
  <si>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</si>
  <si>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</si>
  <si>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</si>
  <si>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</si>
  <si>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</si>
  <si>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</si>
  <si>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</si>
  <si>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</si>
  <si>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</si>
  <si>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</si>
  <si>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</si>
  <si>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</si>
  <si>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</si>
  <si>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</si>
  <si>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</si>
  <si>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</si>
  <si>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</si>
  <si>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</si>
  <si>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</si>
  <si>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</si>
  <si>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</si>
  <si>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</si>
  <si>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</si>
  <si>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</si>
  <si>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</si>
  <si>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</si>
  <si>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</si>
  <si>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</si>
  <si>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</si>
  <si>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</si>
  <si>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</si>
  <si>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</si>
  <si>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</si>
  <si>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</si>
  <si>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</si>
  <si>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</si>
  <si>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</si>
  <si>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</si>
  <si>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</si>
  <si>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</si>
  <si>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</si>
  <si>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</si>
  <si>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</si>
  <si>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</si>
  <si>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</si>
  <si>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</si>
  <si>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</si>
  <si>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</si>
  <si>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</si>
  <si>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</si>
  <si>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</si>
  <si>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</si>
  <si>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</si>
  <si>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</si>
  <si>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</si>
  <si>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</si>
  <si>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</si>
  <si>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</si>
  <si>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</si>
  <si>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</si>
  <si>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</si>
  <si>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</si>
  <si>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</si>
  <si>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</si>
  <si>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</si>
  <si>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</si>
  <si>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</si>
  <si>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</si>
  <si>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</si>
  <si>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</si>
  <si>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</si>
  <si>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</si>
  <si>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</si>
  <si>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</si>
  <si>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</si>
  <si>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</si>
  <si>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</si>
  <si>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</si>
  <si>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</si>
  <si>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</si>
  <si>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</si>
  <si>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</si>
  <si>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</si>
  <si>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</si>
  <si>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</si>
  <si>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</si>
  <si>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</si>
  <si>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</si>
  <si>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</si>
  <si>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</si>
  <si>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</si>
  <si>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</si>
  <si>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</si>
  <si>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</si>
  <si>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</si>
  <si>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</si>
  <si>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</si>
  <si>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</si>
  <si>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</si>
  <si>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</si>
  <si>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</si>
  <si>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</si>
  <si>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</si>
  <si>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</si>
  <si>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</si>
  <si>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</si>
  <si>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</si>
  <si>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</si>
  <si>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</si>
  <si>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</si>
  <si>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</si>
  <si>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</si>
  <si>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</si>
  <si>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</si>
  <si>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</si>
  <si>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</si>
  <si>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</si>
  <si>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</si>
  <si>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</si>
  <si>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</si>
  <si>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</si>
  <si>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</si>
  <si>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</si>
  <si>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</si>
  <si>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</si>
  <si>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</si>
  <si>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</si>
  <si>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</si>
  <si>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</si>
  <si>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</si>
  <si>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</si>
  <si>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</si>
  <si>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</si>
  <si>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</si>
  <si>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</si>
  <si>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</si>
  <si>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</si>
  <si>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</si>
  <si>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</si>
  <si>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</si>
  <si>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</si>
  <si>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</si>
  <si>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</si>
  <si>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</si>
  <si>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</si>
  <si>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</si>
  <si>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</si>
  <si>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</si>
  <si>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</si>
  <si>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</si>
  <si>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</si>
  <si>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</si>
  <si>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</si>
  <si>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</si>
  <si>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</si>
  <si>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</si>
  <si>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</si>
  <si>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</si>
  <si>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</si>
  <si>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</si>
  <si>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</si>
  <si>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</si>
  <si>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</si>
  <si>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</si>
  <si>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</si>
  <si>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</si>
  <si>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</si>
  <si>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</si>
  <si>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</si>
  <si>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</si>
  <si>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</si>
  <si>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</si>
  <si>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</si>
  <si>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</si>
  <si>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</si>
  <si>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</si>
  <si>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</si>
  <si>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</si>
  <si>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</si>
  <si>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</si>
  <si>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</si>
  <si>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</si>
  <si>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</si>
  <si>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</si>
  <si>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</si>
  <si>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</si>
  <si>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</si>
  <si>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</si>
  <si>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</si>
  <si>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</si>
  <si>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</si>
  <si>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</si>
  <si>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</si>
  <si>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</si>
  <si>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</si>
  <si>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</si>
  <si>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</si>
  <si>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</si>
  <si>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</si>
  <si>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</si>
  <si>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</si>
  <si>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</si>
  <si>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</si>
  <si>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</si>
  <si>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</si>
  <si>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</si>
  <si>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</si>
  <si>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</si>
  <si>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</si>
  <si>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</si>
  <si>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</si>
  <si>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</si>
  <si>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</si>
  <si>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</si>
  <si>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</si>
  <si>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</si>
  <si>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</si>
  <si>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</si>
  <si>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</si>
  <si>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</si>
  <si>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</si>
  <si>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</si>
  <si>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</si>
  <si>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</si>
  <si>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</si>
  <si>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</si>
  <si>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</si>
  <si>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</si>
  <si>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</si>
  <si>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</si>
  <si>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</si>
  <si>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</si>
  <si>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</si>
  <si>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</si>
  <si>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</si>
  <si>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</si>
  <si>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</si>
  <si>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</si>
  <si>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</si>
  <si>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</si>
  <si>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</si>
  <si>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</si>
  <si>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</si>
  <si>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</si>
  <si>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</si>
  <si>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</si>
  <si>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</si>
  <si>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</si>
  <si>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</si>
  <si>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</si>
  <si>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</si>
  <si>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</si>
  <si>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</si>
  <si>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</si>
  <si>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</si>
  <si>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</si>
  <si>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</si>
  <si>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</si>
  <si>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</si>
  <si>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</si>
  <si>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</si>
  <si>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</si>
  <si>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</si>
  <si>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</si>
  <si>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</si>
  <si>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</si>
  <si>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</si>
  <si>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</si>
  <si>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</si>
  <si>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</si>
  <si>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</si>
  <si>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</si>
  <si>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</si>
  <si>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</si>
  <si>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</si>
  <si>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</si>
  <si>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</si>
  <si>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</si>
  <si>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</si>
  <si>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</si>
  <si>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</si>
  <si>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</si>
  <si>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</si>
  <si>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</si>
  <si>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</si>
  <si>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</si>
  <si>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</si>
  <si>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</si>
  <si>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</si>
  <si>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</si>
  <si>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</si>
  <si>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</si>
  <si>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</si>
  <si>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</si>
  <si>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</si>
  <si>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</si>
  <si>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</si>
  <si>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</si>
  <si>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</si>
  <si>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</si>
  <si>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</si>
  <si>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</si>
  <si>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</si>
  <si>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</si>
  <si>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</si>
  <si>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</si>
  <si>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</si>
  <si>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</si>
  <si>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</si>
  <si>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</si>
  <si>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</si>
  <si>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</si>
  <si>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</si>
  <si>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</si>
  <si>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</si>
  <si>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</si>
  <si>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</si>
  <si>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</si>
  <si>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</si>
  <si>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</si>
  <si>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</si>
  <si>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</si>
  <si>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</si>
  <si>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</si>
  <si>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</si>
  <si>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</si>
  <si>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</si>
  <si>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</si>
  <si>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</si>
  <si>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</si>
  <si>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</si>
  <si>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</si>
  <si>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</si>
  <si>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</si>
  <si>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</si>
  <si>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</si>
  <si>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</si>
  <si>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</si>
  <si>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</si>
  <si>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</si>
  <si>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</si>
  <si>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</si>
  <si>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</si>
  <si>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</si>
  <si>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3.1.1.1</t>
  </si>
  <si>
    <t xml:space="preserve"> Desarrollar Capacitaciones en materias de apoyo integral al personal docente y administrativo del CJG</t>
  </si>
  <si>
    <t>Se necesita mayor conciencia por parte del personal en la atención al publico.</t>
  </si>
  <si>
    <t>Lista de asistencia, Contratos de expositores, diplomas.</t>
  </si>
  <si>
    <t xml:space="preserve">Área Psicosocial  -  Área Académica </t>
  </si>
  <si>
    <t>Personal Docente y Administrativo del CJG</t>
  </si>
  <si>
    <t>Área Estratégica no. 2   Servicio Social y gestión del riesgo</t>
  </si>
  <si>
    <t>Área estratégica no. 3 Educación No Formal</t>
  </si>
  <si>
    <t>Área estratégica no. 4  Comunicación y Difusión</t>
  </si>
  <si>
    <t>Área estratégica no. 5 Desarrollo Local y Cultura</t>
  </si>
  <si>
    <t>Área Estratégica no. 7  Gestión académica y administrativa de la vinculación</t>
  </si>
  <si>
    <t>Actividades académicas adicionales encaminadas a mejorar y apoyar el conocimiento de los estudiantes para brindar una atención de calidad a la ciudadanía.</t>
  </si>
  <si>
    <t>Numero de capacitaciones encaminadas a mejorar el conocimiento de los estudiantes.</t>
  </si>
  <si>
    <t xml:space="preserve">Numero de capacitaciones encaminadas a mejorar el conocimiento del personal docente y administrativo. </t>
  </si>
  <si>
    <t>3.1.1.2</t>
  </si>
  <si>
    <t>Desarrollar capacitaciones en materias legales a los estudiante del CJG</t>
  </si>
  <si>
    <t xml:space="preserve">Que los Asesores y directores en Juicio consideren en las actividades  </t>
  </si>
  <si>
    <t>Estudiantes que realizan la practica supervisada en el  CJG</t>
  </si>
  <si>
    <t xml:space="preserve">Número de alianzas estratégicas fortalecidas </t>
  </si>
  <si>
    <t>3.1.1.3</t>
  </si>
  <si>
    <t xml:space="preserve"> Fortalecer las alianzas internas existentes y las actividades relacionadas</t>
  </si>
  <si>
    <t>Movilización a las diferentes unidades de la UNAH</t>
  </si>
  <si>
    <t xml:space="preserve">Reuniones de las alianzas estratégicas </t>
  </si>
  <si>
    <t>Caja de lápiz tinta negra</t>
  </si>
  <si>
    <t>Tóner de impresora laser monocromática</t>
  </si>
  <si>
    <t>Libretas de taquigrafia</t>
  </si>
  <si>
    <t>Conocer y Fortalecer las alianzas estratégicas existentes para lograr un servicio integral</t>
  </si>
  <si>
    <t>Iniciativas de acuerdos y cartas de intenciones</t>
  </si>
  <si>
    <t>Área Académica y Área Legal</t>
  </si>
  <si>
    <t>Área Académica - Vinculación Sociedad</t>
  </si>
  <si>
    <t>Fortalecidas las alianzas estratégicas y la lealtad entre ellas</t>
  </si>
  <si>
    <t>Universidad Nacional Autónoma de Honduras</t>
  </si>
  <si>
    <t>Número de visitas realizadas</t>
  </si>
  <si>
    <t>3.1.1.4</t>
  </si>
  <si>
    <t>Jornadas de asistencia y asesoría legal gratuita</t>
  </si>
  <si>
    <t xml:space="preserve">Folder Cartulina Tamaño carta </t>
  </si>
  <si>
    <t>Folder Cartulina Tamaño Oficio</t>
  </si>
  <si>
    <t>Papel bond tamaño carta, base 20</t>
  </si>
  <si>
    <t>Papel bond tamaño oficio, base 20</t>
  </si>
  <si>
    <t>Lapiz tinta color negro</t>
  </si>
  <si>
    <t>Toner 209L para impresora Samsung SCX4828FN</t>
  </si>
  <si>
    <t>Facilitar el acceso a la justicia a la sociedad hondureña</t>
  </si>
  <si>
    <t>Calendario de visitas, informes de atención, listados de asistencia</t>
  </si>
  <si>
    <t>Población en general</t>
  </si>
  <si>
    <t>Enlace Vinculación Sociedad- Psicosocial</t>
  </si>
  <si>
    <t>Número de contratos de servicios profesionales celebrados</t>
  </si>
  <si>
    <t>anticipación al aumento en la afluencia de usuarios dentro de la Unidad</t>
  </si>
  <si>
    <t>Contratos y Listados de asistencias</t>
  </si>
  <si>
    <t>La población hondureña en general</t>
  </si>
  <si>
    <t>Administración</t>
  </si>
  <si>
    <t>Número de Visitas de monitoreo</t>
  </si>
  <si>
    <t>3.1.1.5</t>
  </si>
  <si>
    <t xml:space="preserve"> Monitoreo de cabinas de atención legal</t>
  </si>
  <si>
    <t>reporte de visitas</t>
  </si>
  <si>
    <t>3.1.1.6</t>
  </si>
  <si>
    <t>Número de usuarios atendidos por trimestre</t>
  </si>
  <si>
    <t>3.1.1.7</t>
  </si>
  <si>
    <t>Reporte trimestral de los Abogados Asesores y Directores en Juicios</t>
  </si>
  <si>
    <t>Área Legal</t>
  </si>
  <si>
    <t>3.1.1.8</t>
  </si>
  <si>
    <t>3.1.1.9</t>
  </si>
  <si>
    <t>La necesidad de Consolidar y Actualizar los conocimientos de los estudiantes y docentes  en materia de Conciliación. De la misma manera capacitar en esta materia  a personal perteneciente  a otras instituciones interesadas.</t>
  </si>
  <si>
    <t>Lista de asistencia, fotos, diplomas.</t>
  </si>
  <si>
    <t xml:space="preserve">Personal Docente y estudiantes del Consultorio Jurídico Gratuito; y personas pertenecientes a otras Instituciones interesadas en ser capacitadas en conciliación. </t>
  </si>
  <si>
    <t>3.1.1.10</t>
  </si>
  <si>
    <t xml:space="preserve">Jueces y  Secretarios de Jueces con conocimientos de los Efectos Jurídicos que surgen de los Procesos Conciliatorios. </t>
  </si>
  <si>
    <t>Conversatorio con  Jueces y Secretarios de Jueces sobre el Centro de Conciliación y Arbitraje del CJG.</t>
  </si>
  <si>
    <t>Se necesita el reconocimiento del Centro de Conciliación y Arbitraje por parte de los Operadores de justicia.</t>
  </si>
  <si>
    <t>Lista de asistencia, material, fotos.</t>
  </si>
  <si>
    <t>Jueces y Secretarios de Corte Suprema de Justicia.</t>
  </si>
  <si>
    <t>Cantidad de mujeres remitidas al  área psicosocial por el área legal</t>
  </si>
  <si>
    <t>3.1.1.11</t>
  </si>
  <si>
    <t>Lista de asistencia , informes, expedientes.</t>
  </si>
  <si>
    <t xml:space="preserve">Mujeres sobrevivientes de violencia domestica remitidas por el área legal </t>
  </si>
  <si>
    <t xml:space="preserve">Área Psicosocial  </t>
  </si>
  <si>
    <t>3.1.1.13</t>
  </si>
  <si>
    <t>3.1.1.12</t>
  </si>
  <si>
    <t>Listas de asistencia del taller e informe final de la actividad</t>
  </si>
  <si>
    <t>Personal docente y administrativo del CJG</t>
  </si>
  <si>
    <t>Talleres de Grupos de Ayuda</t>
  </si>
  <si>
    <t>Cantidad de Terapia de ayuda</t>
  </si>
  <si>
    <t xml:space="preserve">Se implementan herramientas de seguimiento para este grupo de Mujeres </t>
  </si>
  <si>
    <t>3.1.1.15</t>
  </si>
  <si>
    <t>Cantidad capacitaciones impartidas para desarrollo de habilidades y destrezas</t>
  </si>
  <si>
    <t>Talleres de Terapia Ocupacional para el desarrollo de habilidades y destrezas</t>
  </si>
  <si>
    <t>Fortalecer las diferentes áreas administrativas del CJG</t>
  </si>
  <si>
    <t>Mantenimientos preventivos aplicados periódicamente</t>
  </si>
  <si>
    <t>Asesoría y asistencia Legal Gratuita a la Población Hondureña</t>
  </si>
  <si>
    <t>Capacitación del personal Docente del Consultorio Jurídico Gratuito en mediación y conciliación</t>
  </si>
  <si>
    <t>Área de Conciliación y Arbitraje</t>
  </si>
  <si>
    <t xml:space="preserve">Capacitación Interinstitucional en conciliación </t>
  </si>
  <si>
    <t>La violencia domestica genera un problema integral el cual atiende el equipo multidisciplinario del CJG</t>
  </si>
  <si>
    <t xml:space="preserve">El escuchar la problemática de la ciudadanía atendida en el CJG conlleva un desgaste físico y mental </t>
  </si>
  <si>
    <t>Fortalecido el Recurso Humano del CJG, con la contratación de personal innovador y creativo</t>
  </si>
  <si>
    <t>3.1.1.14</t>
  </si>
  <si>
    <t>Contribuir a que las mujeres que sufren violencia domestica sean agentes de su propio desarrollo</t>
  </si>
  <si>
    <t>Mujeres en proceso  de superar la violencia domestica</t>
  </si>
  <si>
    <t>3.1.1.16</t>
  </si>
  <si>
    <t>Ficha de ingreso, expediente personales</t>
  </si>
  <si>
    <t>ciudadanos remitidos del Área Legal.</t>
  </si>
  <si>
    <t>3.1.1.17</t>
  </si>
  <si>
    <t>Niños (as) adolecentes remitidos por el área legal</t>
  </si>
  <si>
    <t>3.1.1.19</t>
  </si>
  <si>
    <t>Taller Grupos de ayuda infantil</t>
  </si>
  <si>
    <t>Menores Orientados y psicoeducados con sus  padres que asisten a los grupos de apoyo</t>
  </si>
  <si>
    <t xml:space="preserve">lista de asistencia </t>
  </si>
  <si>
    <t>menores de edad que acompañan a los padres  a los grupos de apoyo.</t>
  </si>
  <si>
    <t>Lista de asistencia , informes, galería fotográfica</t>
  </si>
  <si>
    <t>Apoyo complementario por medio del área Psicosocial a los usuarios que asisten al CJG por asesoría legal</t>
  </si>
  <si>
    <t>Cantidad de ciudadanos remitidos por el área Legal al área Psicosocial</t>
  </si>
  <si>
    <t>Terapia Individual de intervención en crisis, autoestima y motivacionales</t>
  </si>
  <si>
    <t>La mayoría de los servicios legales requieren de una asistencia  psicosocial complementaria que facilite los procesos  legales</t>
  </si>
  <si>
    <t>Apoyo emocional  a los menores de edad que con sus padres llegan al CJG buscando una atención legal</t>
  </si>
  <si>
    <t>Cantidad de niños (as) adolecentes atendidos en Ludo Centro</t>
  </si>
  <si>
    <t>Terapia, orientación y consejería  a los menores de edad</t>
  </si>
  <si>
    <t xml:space="preserve">Se necesita el apoyo de la asistencia psicología infantil </t>
  </si>
  <si>
    <t>Informes entregados al área legal , estadísticas de Ludo Centro</t>
  </si>
  <si>
    <t xml:space="preserve">estimulando el nivel de lectura y comprensión en los niños que asisten a los grupos de ayuda </t>
  </si>
  <si>
    <t>3.1.1.20</t>
  </si>
  <si>
    <t>3.1.1.18</t>
  </si>
  <si>
    <t>Transporte eventual</t>
  </si>
  <si>
    <t>Cantidad de obras realizadas</t>
  </si>
  <si>
    <t>3.1.1.21</t>
  </si>
  <si>
    <t>Facilitar al usuario el acceso a los servicios integrales</t>
  </si>
  <si>
    <t>contratos de servicios profesionales</t>
  </si>
  <si>
    <t>procuradores usuarios y personal del CJG</t>
  </si>
  <si>
    <t>Complementada el área legal con la innovación de las trabajadoras sociales en la CJG</t>
  </si>
  <si>
    <t>Cantidad de estudios socioeconómicos realizados</t>
  </si>
  <si>
    <t>Implementación de nuevos elementos de intervención en los sectores mas vulnerables</t>
  </si>
  <si>
    <t>Estudios socioeconómicos los cuales se presentan como medios de prueba en los juzgados competentes</t>
  </si>
  <si>
    <t>Informes de estudios socioeconómicos</t>
  </si>
  <si>
    <t xml:space="preserve">ciudadanos que requieren este método </t>
  </si>
  <si>
    <t>Acondicionamiento de espacios físicos del área legal</t>
  </si>
  <si>
    <t xml:space="preserve">Ordenes de entrega </t>
  </si>
  <si>
    <t xml:space="preserve">Porcentaje de la gestión realizada en el proceso de inscripción. </t>
  </si>
  <si>
    <t>3.1.3.1</t>
  </si>
  <si>
    <t>3.1.3.2</t>
  </si>
  <si>
    <t>Gestionado el Diplomado en Temática de Derecho Laboral</t>
  </si>
  <si>
    <t>Reforzar y ampliar la educación no formal</t>
  </si>
  <si>
    <t xml:space="preserve">Informes de avances del diplomado ante las autoridades correspondientes </t>
  </si>
  <si>
    <t>Profesionales del Derecho y personal administrativo de recursos humanos</t>
  </si>
  <si>
    <t>Propuesta de diplomado</t>
  </si>
  <si>
    <t>3.1.3.3</t>
  </si>
  <si>
    <t>3.1.3.4</t>
  </si>
  <si>
    <t>3.1.3.5</t>
  </si>
  <si>
    <t>Elaborado el Diplomado en Métodos Alternos de Mediación o Solución de Controversias como ser la Conciliación</t>
  </si>
  <si>
    <t>Profesionales en general</t>
  </si>
  <si>
    <t>Contar con las herramientas necesarias para la realización del trabajo</t>
  </si>
  <si>
    <t>Diseño de la propuesta, Perfiles de los Catedráticos y gestión de aprobación ante las autoridades de la UNAH</t>
  </si>
  <si>
    <t>Socialización del diplomado y confirmación de docentes para impartirlo</t>
  </si>
  <si>
    <t>Diseñar el diplomado de Conciliación. Elaboración de los contenidos de los Módulos</t>
  </si>
  <si>
    <t>Ejecución, Monitoreo y Evaluación Exitosa del Diplomado en Servicio Nacional de Facilitadores Judiciales</t>
  </si>
  <si>
    <t>Número de Visitas de Monitoreo y Encuentros</t>
  </si>
  <si>
    <t>3.1.3.6</t>
  </si>
  <si>
    <t xml:space="preserve"> Visitas y Encuentros del Diplomado en Servicio Nacional de Facilitadores Judiciales</t>
  </si>
  <si>
    <t>Informes, fichas de inscripción, listas de asistencia, fotografías, diplomas, invitaciones</t>
  </si>
  <si>
    <t>Operadores de Justicia</t>
  </si>
  <si>
    <t>Área Académica</t>
  </si>
  <si>
    <t>Aire Acondicionado  Grandes</t>
  </si>
  <si>
    <t>Aire Acondicionado Pequeños</t>
  </si>
  <si>
    <t>Espacios físicos adecuados para el desarrollo de las actividades de apoyo en la vinculacion con la sociedad.</t>
  </si>
  <si>
    <t>Oficinas equipadas para una atención de calidad a la sociedad.</t>
  </si>
  <si>
    <t>Ampliadas las coberturas de los servicios legales  a lugares estratégicos de la zona en los procesos de vinculacion que aplican el Consultorio juridico.</t>
  </si>
  <si>
    <t>Funcionamiento adecuado de cabina de atención legal,ejecutando proyectos de vinculación con la sociedad.</t>
  </si>
  <si>
    <t>Brindada la asesoria legal en los procesos de vinculación  a la Población Hondureña</t>
  </si>
  <si>
    <t>Realizado un Conversatorio con actores cooperantes sobre el centro de conciliacion y arbitraje del CJG</t>
  </si>
  <si>
    <t>Talleres de Terapias Grupales en vinculación con la sociedad.</t>
  </si>
  <si>
    <t xml:space="preserve">Fortalecidas las relaciones interpersonales de los colaboradores del CJG a través de talleres de capacitación </t>
  </si>
  <si>
    <t>Potencializadas las  habilidades y destrezas de las mujeres que sufren violencia  domestica a través de talleres en apoyo  a la vinculación con la sociedad.</t>
  </si>
  <si>
    <t>Fortalecida la autoestima de las mujeres sobrevivientes de violencia domestica a traves programas integrados en talleres de terapia grupal en vinculacion con la sociedad.</t>
  </si>
  <si>
    <t>Taller de relaciones interpersonales para colaboradores del CJG.</t>
  </si>
  <si>
    <t xml:space="preserve">Atendidos los casos que concluyen su proceso en el Grupo de Apoyo del Área Psicosocial </t>
  </si>
  <si>
    <t>Cantidad de casos atendidos en las Terapia de ayuda, atraves de los talleres de grupos.</t>
  </si>
  <si>
    <t>Gestionar  la compra de equipo para la eficiente  captación de la información de los usuarios que visitan el CJG.</t>
  </si>
  <si>
    <t>Mejorar la estadía de los usuarios que visitan el CJG y brindar las comodidades requeridas para la atención legal</t>
  </si>
  <si>
    <t>Gestiones de compras ejecutadas  a fin de brindar una atencion eficiente en el CJG.</t>
  </si>
  <si>
    <t xml:space="preserve">Fortalecidos los conocimientos del personal administrativo y docente para la prestación de servicios integrales </t>
  </si>
  <si>
    <t>Cantidad de Capacitaciones realizadas  al personal que labora en el CJG.</t>
  </si>
  <si>
    <t xml:space="preserve">Fortalecidos los conocimientos de el Área de Conciliación en temas de mediación y conciliación </t>
  </si>
  <si>
    <t>Porcentaje de personal  capacitado en el tema de relaciones interpersonales.</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</si>
</sst>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0"/>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rgb="FFFF0000"/>
      <name val="Calibri"/>
      <family val="2"/>
    </font>
    <font>
      <b/>
      <sz val="12"/>
      <color rgb="FFFF000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0" fillId="0" borderId="0" xfId="0" applyAlignment="1">
      <alignment horizontal="center"/>
    </xf>
    <xf numFmtId="0" fontId="33" fillId="0" borderId="26" xfId="16" applyFont="1" applyBorder="1" applyAlignment="1">
      <alignment horizontal="left" vertical="center" wrapText="1"/>
    </xf>
    <xf numFmtId="0" fontId="33" fillId="0" borderId="26" xfId="16" applyFont="1" applyBorder="1" applyAlignment="1">
      <alignment horizontal="left" vertical="top" wrapText="1"/>
    </xf>
    <xf numFmtId="0" fontId="33" fillId="0" borderId="26" xfId="16" applyNumberFormat="1" applyFont="1" applyBorder="1" applyAlignment="1">
      <alignment horizontal="center" vertical="center" wrapText="1"/>
    </xf>
    <xf numFmtId="0" fontId="25" fillId="8" borderId="0" xfId="16" applyNumberFormat="1" applyFont="1" applyFill="1" applyBorder="1" applyAlignment="1">
      <alignment vertical="center" wrapText="1"/>
    </xf>
    <xf numFmtId="0" fontId="0" fillId="0" borderId="0" xfId="0" applyNumberFormat="1" applyAlignment="1">
      <alignment vertical="center"/>
    </xf>
    <xf numFmtId="172" fontId="33" fillId="0" borderId="26" xfId="16" applyNumberFormat="1" applyFont="1" applyBorder="1" applyAlignment="1">
      <alignment horizontal="center" vertical="center" wrapText="1"/>
    </xf>
    <xf numFmtId="174" fontId="33" fillId="0" borderId="26" xfId="16" applyNumberFormat="1" applyFont="1" applyBorder="1" applyAlignment="1">
      <alignment horizontal="center" vertical="center" wrapText="1"/>
    </xf>
    <xf numFmtId="0" fontId="35" fillId="0" borderId="26" xfId="19" applyFont="1" applyBorder="1" applyAlignment="1">
      <alignment horizontal="left" vertical="center" wrapText="1"/>
    </xf>
    <xf numFmtId="0" fontId="35" fillId="0" borderId="26" xfId="19" applyFont="1" applyBorder="1" applyAlignment="1">
      <alignment horizontal="left" vertical="top" wrapText="1"/>
    </xf>
    <xf numFmtId="0" fontId="25" fillId="8" borderId="0" xfId="16" applyFont="1" applyFill="1" applyBorder="1" applyAlignment="1">
      <alignment horizontal="center" wrapText="1"/>
    </xf>
    <xf numFmtId="0" fontId="64" fillId="21" borderId="27" xfId="0" applyFont="1" applyFill="1" applyBorder="1" applyAlignment="1" applyProtection="1">
      <alignment horizontal="center" wrapText="1"/>
      <protection locked="0"/>
    </xf>
    <xf numFmtId="0" fontId="33" fillId="0" borderId="26" xfId="16" applyFont="1" applyBorder="1" applyAlignment="1">
      <alignment horizontal="center" wrapText="1"/>
    </xf>
    <xf numFmtId="0" fontId="29" fillId="10" borderId="16" xfId="16" applyFont="1" applyFill="1" applyBorder="1" applyAlignment="1">
      <alignment horizontal="center"/>
    </xf>
    <xf numFmtId="41" fontId="39" fillId="0" borderId="26" xfId="19" applyNumberFormat="1" applyFont="1" applyBorder="1" applyAlignment="1">
      <alignment horizontal="center" vertical="center" wrapText="1"/>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4" fillId="5" borderId="12" xfId="0" applyFont="1" applyFill="1" applyBorder="1" applyAlignment="1">
      <alignment vertical="center"/>
    </xf>
    <xf numFmtId="41" fontId="22" fillId="0" borderId="9" xfId="0" applyNumberFormat="1" applyFont="1" applyFill="1" applyBorder="1" applyAlignment="1">
      <alignment vertical="center"/>
    </xf>
    <xf numFmtId="0" fontId="23" fillId="14" borderId="33" xfId="0" applyNumberFormat="1" applyFont="1" applyFill="1" applyBorder="1" applyAlignment="1">
      <alignment horizontal="center" vertical="center"/>
    </xf>
    <xf numFmtId="0" fontId="4" fillId="5" borderId="10" xfId="0" applyFont="1" applyFill="1" applyBorder="1" applyAlignment="1">
      <alignment vertical="center"/>
    </xf>
    <xf numFmtId="0" fontId="23" fillId="14" borderId="14" xfId="0" applyNumberFormat="1" applyFont="1" applyFill="1" applyBorder="1" applyAlignment="1">
      <alignment horizontal="center" vertical="center"/>
    </xf>
    <xf numFmtId="0" fontId="4" fillId="5" borderId="12" xfId="0" applyFont="1" applyFill="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9" fillId="0" borderId="30" xfId="19" applyFont="1" applyBorder="1" applyAlignment="1" applyProtection="1">
      <alignment horizontal="center" vertical="center" wrapText="1"/>
      <protection locked="0"/>
    </xf>
    <xf numFmtId="0" fontId="39" fillId="0" borderId="27" xfId="19" applyFont="1" applyBorder="1" applyAlignment="1" applyProtection="1">
      <alignment horizontal="center" vertical="center" wrapText="1"/>
      <protection locked="0"/>
    </xf>
    <xf numFmtId="0" fontId="39" fillId="0" borderId="28" xfId="19" applyFont="1" applyBorder="1" applyAlignment="1" applyProtection="1">
      <alignment horizontal="center" vertical="center" wrapText="1"/>
      <protection locked="0"/>
    </xf>
    <xf numFmtId="0" fontId="33" fillId="0" borderId="28"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26" xfId="19" applyFont="1" applyBorder="1" applyAlignment="1">
      <alignment horizontal="center" vertical="center" wrapText="1"/>
    </xf>
    <xf numFmtId="0" fontId="7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5" fillId="0" borderId="30" xfId="16" applyFont="1" applyBorder="1" applyAlignment="1">
      <alignment horizontal="center" vertical="center" wrapText="1"/>
    </xf>
    <xf numFmtId="0" fontId="75" fillId="0" borderId="28" xfId="16" applyFont="1" applyBorder="1" applyAlignment="1">
      <alignment horizontal="center" vertical="center" wrapText="1"/>
    </xf>
    <xf numFmtId="0" fontId="75" fillId="0" borderId="27" xfId="16" applyFont="1" applyBorder="1" applyAlignment="1">
      <alignment horizontal="center" vertical="center" wrapText="1"/>
    </xf>
    <xf numFmtId="0" fontId="29" fillId="0" borderId="30" xfId="19" applyFont="1" applyBorder="1" applyAlignment="1">
      <alignment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67" fillId="0" borderId="30" xfId="0" applyFont="1" applyBorder="1" applyAlignment="1">
      <alignment vertical="center" wrapText="1"/>
    </xf>
    <xf numFmtId="0" fontId="67" fillId="0" borderId="28" xfId="0" applyFont="1" applyBorder="1" applyAlignment="1">
      <alignment vertical="center" wrapText="1"/>
    </xf>
    <xf numFmtId="0" fontId="67" fillId="0" borderId="27" xfId="0" applyFont="1" applyBorder="1" applyAlignment="1">
      <alignment vertical="center" wrapText="1"/>
    </xf>
    <xf numFmtId="0" fontId="66" fillId="0" borderId="30" xfId="19" applyFont="1" applyFill="1" applyBorder="1" applyAlignment="1">
      <alignment horizontal="center" vertical="top" wrapText="1"/>
    </xf>
    <xf numFmtId="0" fontId="66" fillId="0" borderId="28" xfId="19" applyFont="1" applyFill="1" applyBorder="1" applyAlignment="1">
      <alignment horizontal="center" vertical="top" wrapText="1"/>
    </xf>
    <xf numFmtId="0" fontId="66" fillId="0" borderId="27" xfId="19"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33" fillId="0" borderId="26" xfId="19" applyNumberFormat="1" applyFont="1" applyBorder="1" applyAlignment="1">
      <alignment horizontal="center" vertical="center" wrapText="1"/>
    </xf>
    <xf numFmtId="9" fontId="25" fillId="8" borderId="0" xfId="17" applyFont="1" applyFill="1" applyBorder="1" applyAlignment="1">
      <alignment vertical="top"/>
    </xf>
    <xf numFmtId="9" fontId="28" fillId="8" borderId="13" xfId="17" applyFont="1" applyFill="1" applyBorder="1" applyAlignment="1">
      <alignment vertical="top"/>
    </xf>
    <xf numFmtId="9" fontId="72" fillId="19" borderId="26" xfId="17" applyFont="1" applyFill="1" applyBorder="1" applyAlignment="1" applyProtection="1">
      <alignment horizontal="center" vertical="center" wrapText="1"/>
      <protection locked="0"/>
    </xf>
    <xf numFmtId="9" fontId="28" fillId="21" borderId="26" xfId="17" applyFont="1" applyFill="1" applyBorder="1" applyAlignment="1" applyProtection="1">
      <alignment horizontal="center" vertical="center" wrapText="1"/>
      <protection locked="0"/>
    </xf>
    <xf numFmtId="9" fontId="39" fillId="0" borderId="26" xfId="17" applyFont="1" applyBorder="1" applyAlignment="1">
      <alignment horizontal="center" vertical="center" wrapText="1"/>
    </xf>
    <xf numFmtId="9" fontId="33" fillId="10" borderId="26" xfId="17" applyFont="1" applyFill="1" applyBorder="1" applyAlignment="1">
      <alignment vertical="top" wrapText="1"/>
    </xf>
    <xf numFmtId="9" fontId="8" fillId="0" borderId="0" xfId="17" applyFont="1" applyAlignment="1">
      <alignment vertical="top"/>
    </xf>
    <xf numFmtId="0" fontId="39" fillId="0" borderId="26" xfId="19" applyNumberFormat="1" applyFont="1" applyBorder="1" applyAlignment="1">
      <alignment horizontal="center" vertical="center" wrapText="1"/>
    </xf>
    <xf numFmtId="0" fontId="38" fillId="2" borderId="30" xfId="19" applyFont="1" applyFill="1" applyBorder="1" applyAlignment="1">
      <alignment horizontal="center" vertical="center" wrapText="1"/>
    </xf>
    <xf numFmtId="0" fontId="33" fillId="2" borderId="30" xfId="19" applyFont="1" applyFill="1" applyBorder="1" applyAlignment="1">
      <alignment horizontal="center" vertical="center" wrapText="1"/>
    </xf>
    <xf numFmtId="0" fontId="38" fillId="2" borderId="27" xfId="19" applyFont="1" applyFill="1" applyBorder="1" applyAlignment="1">
      <alignment horizontal="center" vertical="center" wrapText="1"/>
    </xf>
    <xf numFmtId="0" fontId="33" fillId="2" borderId="27"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c:v>
                </c:pt>
              </c:numCache>
            </c:numRef>
          </c:val>
        </c:ser>
        <c:shape val="box"/>
        <c:axId val="73899008"/>
        <c:axId val="83612416"/>
        <c:axId val="0"/>
      </c:bar3DChart>
      <c:catAx>
        <c:axId val="73899008"/>
        <c:scaling>
          <c:orientation val="minMax"/>
        </c:scaling>
        <c:axPos val="b"/>
        <c:numFmt formatCode="General" sourceLinked="0"/>
        <c:majorTickMark val="none"/>
        <c:tickLblPos val="nextTo"/>
        <c:txPr>
          <a:bodyPr/>
          <a:lstStyle/>
          <a:p>
            <a:pPr>
              <a:defRPr lang="es-HN"/>
            </a:pPr>
            <a:endParaRPr lang="es-ES"/>
          </a:p>
        </c:txPr>
        <c:crossAx val="83612416"/>
        <c:crosses val="autoZero"/>
        <c:auto val="1"/>
        <c:lblAlgn val="ctr"/>
        <c:lblOffset val="100"/>
      </c:catAx>
      <c:valAx>
        <c:axId val="836124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3899008"/>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0</c:v>
                </c:pt>
                <c:pt idx="2">
                  <c:v>0</c:v>
                </c:pt>
                <c:pt idx="3">
                  <c:v>0</c:v>
                </c:pt>
                <c:pt idx="4">
                  <c:v>0</c:v>
                </c:pt>
                <c:pt idx="5">
                  <c:v>2</c:v>
                </c:pt>
                <c:pt idx="6">
                  <c:v>8</c:v>
                </c:pt>
                <c:pt idx="7">
                  <c:v>0</c:v>
                </c:pt>
                <c:pt idx="8">
                  <c:v>0</c:v>
                </c:pt>
                <c:pt idx="9">
                  <c:v>0</c:v>
                </c:pt>
              </c:numCache>
            </c:numRef>
          </c:val>
        </c:ser>
        <c:shape val="box"/>
        <c:axId val="83368576"/>
        <c:axId val="83382656"/>
        <c:axId val="0"/>
      </c:bar3DChart>
      <c:catAx>
        <c:axId val="83368576"/>
        <c:scaling>
          <c:orientation val="minMax"/>
        </c:scaling>
        <c:axPos val="b"/>
        <c:numFmt formatCode="General" sourceLinked="0"/>
        <c:majorTickMark val="none"/>
        <c:tickLblPos val="nextTo"/>
        <c:txPr>
          <a:bodyPr/>
          <a:lstStyle/>
          <a:p>
            <a:pPr>
              <a:defRPr lang="es-HN"/>
            </a:pPr>
            <a:endParaRPr lang="es-ES"/>
          </a:p>
        </c:txPr>
        <c:crossAx val="83382656"/>
        <c:crosses val="autoZero"/>
        <c:auto val="1"/>
        <c:lblAlgn val="ctr"/>
        <c:lblOffset val="100"/>
      </c:catAx>
      <c:valAx>
        <c:axId val="8338265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3368576"/>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97"/>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5</c:v>
                </c:pt>
                <c:pt idx="1">
                  <c:v>0</c:v>
                </c:pt>
                <c:pt idx="2">
                  <c:v>0</c:v>
                </c:pt>
                <c:pt idx="3">
                  <c:v>3</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83421056"/>
        <c:axId val="83422592"/>
        <c:axId val="0"/>
      </c:bar3DChart>
      <c:catAx>
        <c:axId val="83421056"/>
        <c:scaling>
          <c:orientation val="minMax"/>
        </c:scaling>
        <c:axPos val="b"/>
        <c:numFmt formatCode="General" sourceLinked="0"/>
        <c:majorTickMark val="none"/>
        <c:tickLblPos val="nextTo"/>
        <c:txPr>
          <a:bodyPr/>
          <a:lstStyle/>
          <a:p>
            <a:pPr>
              <a:defRPr lang="es-HN"/>
            </a:pPr>
            <a:endParaRPr lang="es-ES"/>
          </a:p>
        </c:txPr>
        <c:crossAx val="83422592"/>
        <c:crosses val="autoZero"/>
        <c:auto val="1"/>
        <c:lblAlgn val="ctr"/>
        <c:lblOffset val="100"/>
      </c:catAx>
      <c:valAx>
        <c:axId val="834225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342105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33"/>
      <c r="U2" s="533"/>
      <c r="V2" s="533"/>
      <c r="W2" s="533"/>
      <c r="X2" s="533"/>
      <c r="Y2" s="533"/>
      <c r="Z2" s="533"/>
      <c r="AA2" s="533"/>
      <c r="AB2" s="533"/>
      <c r="AC2" s="533" t="s">
        <v>25</v>
      </c>
      <c r="AD2" s="533"/>
      <c r="AE2" s="533"/>
      <c r="AF2" s="533"/>
      <c r="AG2" s="533"/>
      <c r="AH2" s="533"/>
      <c r="AI2" s="533"/>
      <c r="AJ2" s="533"/>
    </row>
    <row r="3" spans="2:36" ht="16.5" customHeight="1">
      <c r="B3" s="33" t="s">
        <v>7</v>
      </c>
      <c r="C3" s="33"/>
      <c r="D3" s="33"/>
      <c r="E3" s="33"/>
      <c r="F3" s="33"/>
      <c r="G3" s="33"/>
      <c r="H3" s="33"/>
      <c r="I3" s="33"/>
      <c r="J3" s="33"/>
      <c r="K3" s="33"/>
      <c r="L3" s="33"/>
      <c r="M3" s="33"/>
      <c r="N3" s="33"/>
      <c r="O3" s="33"/>
      <c r="P3" s="33"/>
      <c r="Q3" s="33"/>
      <c r="R3" s="33"/>
      <c r="S3" s="33"/>
      <c r="T3" s="533"/>
      <c r="U3" s="533"/>
      <c r="V3" s="533"/>
      <c r="W3" s="533"/>
      <c r="X3" s="533"/>
      <c r="Y3" s="533"/>
      <c r="Z3" s="533"/>
      <c r="AA3" s="533"/>
      <c r="AB3" s="533"/>
      <c r="AC3" s="533" t="s">
        <v>7</v>
      </c>
      <c r="AD3" s="533"/>
      <c r="AE3" s="533"/>
      <c r="AF3" s="533"/>
      <c r="AG3" s="533"/>
      <c r="AH3" s="533"/>
      <c r="AI3" s="533"/>
      <c r="AJ3" s="533"/>
    </row>
    <row r="4" spans="2:36" ht="12.75" customHeight="1">
      <c r="B4" s="33" t="s">
        <v>36</v>
      </c>
      <c r="C4" s="33"/>
      <c r="D4" s="33"/>
      <c r="E4" s="33"/>
      <c r="F4" s="33"/>
      <c r="G4" s="33"/>
      <c r="H4" s="33"/>
      <c r="I4" s="33"/>
      <c r="J4" s="33"/>
      <c r="K4" s="33"/>
      <c r="L4" s="33"/>
      <c r="M4" s="33"/>
      <c r="N4" s="33"/>
      <c r="O4" s="33"/>
      <c r="P4" s="33"/>
      <c r="Q4" s="33"/>
      <c r="R4" s="33"/>
      <c r="S4" s="33"/>
      <c r="T4" s="533"/>
      <c r="U4" s="533"/>
      <c r="V4" s="533"/>
      <c r="W4" s="533"/>
      <c r="X4" s="533"/>
      <c r="Y4" s="533"/>
      <c r="Z4" s="533"/>
      <c r="AA4" s="533"/>
      <c r="AB4" s="533"/>
      <c r="AC4" s="533" t="s">
        <v>36</v>
      </c>
      <c r="AD4" s="533"/>
      <c r="AE4" s="533"/>
      <c r="AF4" s="533"/>
      <c r="AG4" s="533"/>
      <c r="AH4" s="533"/>
      <c r="AI4" s="533"/>
      <c r="AJ4" s="533"/>
    </row>
    <row r="5" spans="2:36" ht="15.75">
      <c r="B5" s="2"/>
      <c r="C5" s="2"/>
      <c r="D5" s="2"/>
    </row>
    <row r="6" spans="2:36" ht="16.5" thickBot="1">
      <c r="B6" s="2"/>
      <c r="C6" s="2"/>
      <c r="D6" s="2"/>
    </row>
    <row r="7" spans="2:36" ht="75.75" customHeight="1">
      <c r="B7" s="528" t="s">
        <v>20</v>
      </c>
      <c r="C7" s="528" t="s">
        <v>38</v>
      </c>
      <c r="D7" s="528" t="s">
        <v>39</v>
      </c>
      <c r="E7" s="530" t="s">
        <v>40</v>
      </c>
      <c r="F7" s="528" t="s">
        <v>37</v>
      </c>
      <c r="G7" s="530" t="s">
        <v>9</v>
      </c>
      <c r="H7" s="532" t="s">
        <v>0</v>
      </c>
      <c r="I7" s="532" t="s">
        <v>8</v>
      </c>
      <c r="J7" s="532" t="s">
        <v>16</v>
      </c>
      <c r="K7" s="532"/>
      <c r="L7" s="532" t="s">
        <v>13</v>
      </c>
      <c r="M7" s="532"/>
      <c r="N7" s="532"/>
      <c r="O7" s="532"/>
      <c r="P7" s="532"/>
      <c r="Q7" s="532"/>
      <c r="R7" s="532"/>
      <c r="S7" s="532"/>
      <c r="T7" s="528" t="s">
        <v>14</v>
      </c>
      <c r="U7" s="532" t="s">
        <v>18</v>
      </c>
      <c r="V7" s="532" t="s">
        <v>26</v>
      </c>
      <c r="W7" s="532"/>
      <c r="X7" s="532" t="s">
        <v>15</v>
      </c>
      <c r="Y7" s="532" t="s">
        <v>17</v>
      </c>
      <c r="Z7" s="532"/>
      <c r="AA7" s="532" t="s">
        <v>22</v>
      </c>
      <c r="AB7" s="532" t="s">
        <v>32</v>
      </c>
      <c r="AC7" s="534" t="s">
        <v>31</v>
      </c>
      <c r="AD7" s="534"/>
      <c r="AE7" s="534"/>
      <c r="AF7" s="534"/>
      <c r="AG7" s="532" t="s">
        <v>28</v>
      </c>
      <c r="AH7" s="532" t="s">
        <v>29</v>
      </c>
      <c r="AI7" s="532" t="s">
        <v>1</v>
      </c>
      <c r="AJ7" s="532" t="s">
        <v>2</v>
      </c>
    </row>
    <row r="8" spans="2:36" ht="15.75" customHeight="1">
      <c r="B8" s="529"/>
      <c r="C8" s="529"/>
      <c r="D8" s="529"/>
      <c r="E8" s="531"/>
      <c r="F8" s="529"/>
      <c r="G8" s="531"/>
      <c r="H8" s="527"/>
      <c r="I8" s="527"/>
      <c r="J8" s="527" t="s">
        <v>33</v>
      </c>
      <c r="K8" s="527" t="s">
        <v>19</v>
      </c>
      <c r="L8" s="535" t="s">
        <v>3</v>
      </c>
      <c r="M8" s="535"/>
      <c r="N8" s="535" t="s">
        <v>4</v>
      </c>
      <c r="O8" s="535"/>
      <c r="P8" s="535" t="s">
        <v>5</v>
      </c>
      <c r="Q8" s="535"/>
      <c r="R8" s="535" t="s">
        <v>6</v>
      </c>
      <c r="S8" s="535"/>
      <c r="T8" s="529"/>
      <c r="U8" s="527"/>
      <c r="V8" s="527" t="s">
        <v>23</v>
      </c>
      <c r="W8" s="527" t="s">
        <v>21</v>
      </c>
      <c r="X8" s="527"/>
      <c r="Y8" s="527" t="s">
        <v>23</v>
      </c>
      <c r="Z8" s="527" t="s">
        <v>21</v>
      </c>
      <c r="AA8" s="527"/>
      <c r="AB8" s="527"/>
      <c r="AC8" s="14" t="s">
        <v>3</v>
      </c>
      <c r="AD8" s="14" t="s">
        <v>4</v>
      </c>
      <c r="AE8" s="14" t="s">
        <v>5</v>
      </c>
      <c r="AF8" s="14" t="s">
        <v>6</v>
      </c>
      <c r="AG8" s="527"/>
      <c r="AH8" s="527"/>
      <c r="AI8" s="527"/>
      <c r="AJ8" s="527"/>
    </row>
    <row r="9" spans="2:36" ht="78.75">
      <c r="B9" s="529"/>
      <c r="C9" s="529"/>
      <c r="D9" s="529"/>
      <c r="E9" s="531"/>
      <c r="F9" s="529"/>
      <c r="G9" s="531"/>
      <c r="H9" s="527"/>
      <c r="I9" s="527"/>
      <c r="J9" s="527"/>
      <c r="K9" s="527"/>
      <c r="L9" s="32" t="s">
        <v>11</v>
      </c>
      <c r="M9" s="32" t="s">
        <v>12</v>
      </c>
      <c r="N9" s="32" t="s">
        <v>11</v>
      </c>
      <c r="O9" s="32" t="s">
        <v>12</v>
      </c>
      <c r="P9" s="32" t="s">
        <v>11</v>
      </c>
      <c r="Q9" s="32" t="s">
        <v>12</v>
      </c>
      <c r="R9" s="32" t="s">
        <v>11</v>
      </c>
      <c r="S9" s="32" t="s">
        <v>12</v>
      </c>
      <c r="T9" s="529"/>
      <c r="U9" s="527"/>
      <c r="V9" s="527"/>
      <c r="W9" s="527"/>
      <c r="X9" s="527"/>
      <c r="Y9" s="527"/>
      <c r="Z9" s="527"/>
      <c r="AA9" s="527"/>
      <c r="AB9" s="527"/>
      <c r="AC9" s="14" t="s">
        <v>24</v>
      </c>
      <c r="AD9" s="14" t="s">
        <v>24</v>
      </c>
      <c r="AE9" s="14" t="s">
        <v>24</v>
      </c>
      <c r="AF9" s="14" t="s">
        <v>24</v>
      </c>
      <c r="AG9" s="527"/>
      <c r="AH9" s="527"/>
      <c r="AI9" s="527"/>
      <c r="AJ9" s="527"/>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25" t="s">
        <v>10</v>
      </c>
      <c r="K31" s="526"/>
      <c r="L31" s="523"/>
      <c r="M31" s="524"/>
      <c r="N31" s="523"/>
      <c r="O31" s="524"/>
      <c r="P31" s="523"/>
      <c r="Q31" s="524"/>
      <c r="R31" s="523"/>
      <c r="S31" s="52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38"/>
  <sheetViews>
    <sheetView showGridLines="0" topLeftCell="A7" zoomScale="86" zoomScaleNormal="86" zoomScaleSheetLayoutView="80" workbookViewId="0">
      <selection activeCell="J17" sqref="J1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389</v>
      </c>
      <c r="D5" s="198">
        <f>SUMIF(C:C,$C$10,D:D)</f>
        <v>80000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2">
        <f>SUM(F17:F37)</f>
        <v>80000</v>
      </c>
      <c r="F10" s="70"/>
      <c r="G10" s="79"/>
      <c r="H10" s="70"/>
      <c r="I10" s="70"/>
    </row>
    <row r="11" spans="1:555">
      <c r="C11" s="70"/>
      <c r="D11" s="31"/>
      <c r="E11" s="93"/>
      <c r="F11" s="93"/>
      <c r="G11" s="93"/>
      <c r="H11" s="76"/>
      <c r="I11" s="76"/>
      <c r="J11" s="76"/>
      <c r="K11" s="112"/>
    </row>
    <row r="12" spans="1:555" ht="15.75">
      <c r="B12" s="93"/>
      <c r="C12" s="302" t="s">
        <v>392</v>
      </c>
      <c r="D12" s="368" t="str">
        <f>'3. Vinculación Univ. Sociedad'!E27</f>
        <v>3.1.1.19</v>
      </c>
      <c r="E12" s="93"/>
      <c r="F12" s="93"/>
      <c r="G12" s="93"/>
      <c r="H12" s="76"/>
      <c r="I12" s="76"/>
      <c r="J12" s="76"/>
      <c r="K12" s="112"/>
    </row>
    <row r="13" spans="1:555" ht="18.7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Acondicionamiento de espacios físicos del área legal</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t="s">
        <v>1693</v>
      </c>
      <c r="D17" s="158">
        <v>5</v>
      </c>
      <c r="E17" s="115">
        <v>10000</v>
      </c>
      <c r="F17" s="97">
        <f t="shared" ref="F17:F37" si="0">D17*E17</f>
        <v>50000</v>
      </c>
      <c r="G17" s="161"/>
      <c r="H17" s="142" t="s">
        <v>988</v>
      </c>
      <c r="I17" s="130" t="str">
        <f>VLOOKUP(H17,Presupuesto!$B$11:$C$565,2,0)</f>
        <v>EQUIPOS VARIOS DE OFICINA</v>
      </c>
      <c r="J17" s="331" t="s">
        <v>471</v>
      </c>
      <c r="K17" s="98" t="s">
        <v>395</v>
      </c>
      <c r="L17" s="98"/>
    </row>
    <row r="18" spans="3:12">
      <c r="C18" s="141" t="s">
        <v>1692</v>
      </c>
      <c r="D18" s="158">
        <v>2</v>
      </c>
      <c r="E18" s="123">
        <v>15000</v>
      </c>
      <c r="F18" s="97">
        <f t="shared" si="0"/>
        <v>30000</v>
      </c>
      <c r="G18" s="161"/>
      <c r="H18" s="142"/>
      <c r="I18" s="130" t="e">
        <f>VLOOKUP(H18,Presupuesto!$B$11:$C$565,2,0)</f>
        <v>#N/A</v>
      </c>
      <c r="J18" s="98" t="str">
        <f>$J$17</f>
        <v>Vinculación Universidad-Sociedad</v>
      </c>
      <c r="K18" s="98" t="s">
        <v>412</v>
      </c>
      <c r="L18" s="98"/>
    </row>
    <row r="19" spans="3:12">
      <c r="C19" s="141"/>
      <c r="D19" s="158"/>
      <c r="E19" s="123"/>
      <c r="F19" s="97">
        <f t="shared" si="0"/>
        <v>0</v>
      </c>
      <c r="G19" s="161"/>
      <c r="H19" s="142"/>
      <c r="I19" s="130" t="e">
        <f>VLOOKUP(H19,Presupuesto!$B$11:$C$565,2,0)</f>
        <v>#N/A</v>
      </c>
      <c r="J19" s="98" t="str">
        <f t="shared" ref="J19:J36" si="1">$J$17</f>
        <v>Vinculación Universidad-Sociedad</v>
      </c>
      <c r="K19" s="98" t="s">
        <v>412</v>
      </c>
      <c r="L19" s="98"/>
    </row>
    <row r="20" spans="3:12">
      <c r="C20" s="141"/>
      <c r="D20" s="158"/>
      <c r="E20" s="123"/>
      <c r="F20" s="97">
        <f t="shared" si="0"/>
        <v>0</v>
      </c>
      <c r="G20" s="161"/>
      <c r="H20" s="142"/>
      <c r="I20" s="130" t="e">
        <f>VLOOKUP(H20,Presupuesto!$B$11:$C$565,2,0)</f>
        <v>#N/A</v>
      </c>
      <c r="J20" s="98" t="str">
        <f t="shared" si="1"/>
        <v>Vinculación Universidad-Sociedad</v>
      </c>
      <c r="K20" s="98" t="s">
        <v>412</v>
      </c>
      <c r="L20" s="98"/>
    </row>
    <row r="21" spans="3:12">
      <c r="C21" s="141"/>
      <c r="D21" s="158"/>
      <c r="E21" s="123"/>
      <c r="F21" s="97">
        <f t="shared" si="0"/>
        <v>0</v>
      </c>
      <c r="G21" s="161"/>
      <c r="H21" s="142"/>
      <c r="I21" s="130" t="e">
        <f>VLOOKUP(H21,Presupuesto!$B$11:$C$565,2,0)</f>
        <v>#N/A</v>
      </c>
      <c r="J21" s="98" t="str">
        <f t="shared" si="1"/>
        <v>Vinculación Universidad-Sociedad</v>
      </c>
      <c r="K21" s="98" t="s">
        <v>412</v>
      </c>
      <c r="L21" s="98"/>
    </row>
    <row r="22" spans="3:12">
      <c r="C22" s="141"/>
      <c r="D22" s="158"/>
      <c r="E22" s="123"/>
      <c r="F22" s="97">
        <f t="shared" si="0"/>
        <v>0</v>
      </c>
      <c r="G22" s="161"/>
      <c r="H22" s="142"/>
      <c r="I22" s="130" t="e">
        <f>VLOOKUP(H22,Presupuesto!$B$11:$C$565,2,0)</f>
        <v>#N/A</v>
      </c>
      <c r="J22" s="98" t="str">
        <f t="shared" si="1"/>
        <v>Vinculación Universidad-Sociedad</v>
      </c>
      <c r="K22" s="98" t="s">
        <v>401</v>
      </c>
      <c r="L22" s="98"/>
    </row>
    <row r="23" spans="3:12">
      <c r="C23" s="141"/>
      <c r="D23" s="158"/>
      <c r="E23" s="123"/>
      <c r="F23" s="97">
        <f t="shared" si="0"/>
        <v>0</v>
      </c>
      <c r="G23" s="161"/>
      <c r="H23" s="142"/>
      <c r="I23" s="130" t="e">
        <f>VLOOKUP(H23,Presupuesto!$B$11:$C$565,2,0)</f>
        <v>#N/A</v>
      </c>
      <c r="J23" s="98" t="str">
        <f t="shared" si="1"/>
        <v>Vinculación Universidad-Sociedad</v>
      </c>
      <c r="K23" s="98" t="s">
        <v>412</v>
      </c>
      <c r="L23" s="98"/>
    </row>
    <row r="24" spans="3:12">
      <c r="C24" s="141"/>
      <c r="D24" s="158"/>
      <c r="E24" s="123"/>
      <c r="F24" s="97">
        <f t="shared" si="0"/>
        <v>0</v>
      </c>
      <c r="G24" s="161"/>
      <c r="H24" s="142"/>
      <c r="I24" s="130" t="e">
        <f>VLOOKUP(H24,Presupuesto!$B$11:$C$565,2,0)</f>
        <v>#N/A</v>
      </c>
      <c r="J24" s="98" t="str">
        <f t="shared" si="1"/>
        <v>Vinculación Universidad-Sociedad</v>
      </c>
      <c r="K24" s="98" t="s">
        <v>412</v>
      </c>
      <c r="L24" s="98"/>
    </row>
    <row r="25" spans="3:12">
      <c r="C25" s="141"/>
      <c r="D25" s="158"/>
      <c r="E25" s="123"/>
      <c r="F25" s="97">
        <f t="shared" si="0"/>
        <v>0</v>
      </c>
      <c r="G25" s="161"/>
      <c r="H25" s="142"/>
      <c r="I25" s="130" t="e">
        <f>VLOOKUP(H25,Presupuesto!$B$11:$C$565,2,0)</f>
        <v>#N/A</v>
      </c>
      <c r="J25" s="98" t="str">
        <f t="shared" si="1"/>
        <v>Vinculación Universidad-Sociedad</v>
      </c>
      <c r="K25" s="98" t="s">
        <v>412</v>
      </c>
      <c r="L25" s="98"/>
    </row>
    <row r="26" spans="3:12">
      <c r="C26" s="141"/>
      <c r="D26" s="158"/>
      <c r="E26" s="123"/>
      <c r="F26" s="97">
        <f t="shared" si="0"/>
        <v>0</v>
      </c>
      <c r="G26" s="161"/>
      <c r="H26" s="142"/>
      <c r="I26" s="130" t="e">
        <f>VLOOKUP(H26,Presupuesto!$B$11:$C$565,2,0)</f>
        <v>#N/A</v>
      </c>
      <c r="J26" s="98" t="str">
        <f t="shared" si="1"/>
        <v>Vinculación Universidad-Sociedad</v>
      </c>
      <c r="K26" s="98" t="s">
        <v>412</v>
      </c>
      <c r="L26" s="98"/>
    </row>
    <row r="27" spans="3:12">
      <c r="C27" s="143"/>
      <c r="D27" s="158"/>
      <c r="E27" s="118"/>
      <c r="F27" s="97">
        <f t="shared" si="0"/>
        <v>0</v>
      </c>
      <c r="G27" s="161"/>
      <c r="H27" s="144"/>
      <c r="I27" s="130" t="e">
        <f>VLOOKUP(H27,Presupuesto!$B$11:$C$565,2,0)</f>
        <v>#N/A</v>
      </c>
      <c r="J27" s="98" t="str">
        <f t="shared" si="1"/>
        <v>Vinculación Universidad-Sociedad</v>
      </c>
      <c r="K27" s="98" t="s">
        <v>412</v>
      </c>
      <c r="L27" s="98"/>
    </row>
    <row r="28" spans="3:12">
      <c r="C28" s="143"/>
      <c r="D28" s="158"/>
      <c r="E28" s="118"/>
      <c r="F28" s="97">
        <f t="shared" si="0"/>
        <v>0</v>
      </c>
      <c r="G28" s="161"/>
      <c r="H28" s="144"/>
      <c r="I28" s="130" t="e">
        <f>VLOOKUP(H28,Presupuesto!$B$11:$C$565,2,0)</f>
        <v>#N/A</v>
      </c>
      <c r="J28" s="98" t="str">
        <f t="shared" si="1"/>
        <v>Vinculación Universidad-Sociedad</v>
      </c>
      <c r="K28" s="98" t="s">
        <v>412</v>
      </c>
      <c r="L28" s="98"/>
    </row>
    <row r="29" spans="3:12">
      <c r="C29" s="143"/>
      <c r="D29" s="158"/>
      <c r="E29" s="118"/>
      <c r="F29" s="97">
        <f t="shared" si="0"/>
        <v>0</v>
      </c>
      <c r="G29" s="161"/>
      <c r="H29" s="144"/>
      <c r="I29" s="130" t="e">
        <f>VLOOKUP(H29,Presupuesto!$B$11:$C$565,2,0)</f>
        <v>#N/A</v>
      </c>
      <c r="J29" s="98" t="str">
        <f t="shared" si="1"/>
        <v>Vinculación Universidad-Sociedad</v>
      </c>
      <c r="K29" s="98" t="s">
        <v>412</v>
      </c>
      <c r="L29" s="98"/>
    </row>
    <row r="30" spans="3:12">
      <c r="C30" s="143"/>
      <c r="D30" s="158"/>
      <c r="E30" s="118"/>
      <c r="F30" s="97">
        <f t="shared" si="0"/>
        <v>0</v>
      </c>
      <c r="G30" s="161"/>
      <c r="H30" s="144"/>
      <c r="I30" s="130" t="e">
        <f>VLOOKUP(H30,Presupuesto!$B$11:$C$565,2,0)</f>
        <v>#N/A</v>
      </c>
      <c r="J30" s="98" t="str">
        <f t="shared" si="1"/>
        <v>Vinculación Universidad-Sociedad</v>
      </c>
      <c r="K30" s="98" t="s">
        <v>412</v>
      </c>
      <c r="L30" s="98"/>
    </row>
    <row r="31" spans="3:12">
      <c r="C31" s="143"/>
      <c r="D31" s="158"/>
      <c r="E31" s="118"/>
      <c r="F31" s="97">
        <f t="shared" si="0"/>
        <v>0</v>
      </c>
      <c r="G31" s="161"/>
      <c r="H31" s="144"/>
      <c r="I31" s="130" t="e">
        <f>VLOOKUP(H31,Presupuesto!$B$11:$C$565,2,0)</f>
        <v>#N/A</v>
      </c>
      <c r="J31" s="98" t="str">
        <f t="shared" si="1"/>
        <v>Vinculación Universidad-Sociedad</v>
      </c>
      <c r="K31" s="98" t="s">
        <v>412</v>
      </c>
      <c r="L31" s="98"/>
    </row>
    <row r="32" spans="3:12">
      <c r="C32" s="143"/>
      <c r="D32" s="158"/>
      <c r="E32" s="118"/>
      <c r="F32" s="97">
        <f t="shared" si="0"/>
        <v>0</v>
      </c>
      <c r="G32" s="161"/>
      <c r="H32" s="144"/>
      <c r="I32" s="130" t="e">
        <f>VLOOKUP(H32,Presupuesto!$B$11:$C$565,2,0)</f>
        <v>#N/A</v>
      </c>
      <c r="J32" s="98" t="str">
        <f t="shared" si="1"/>
        <v>Vinculación Universidad-Sociedad</v>
      </c>
      <c r="K32" s="98" t="s">
        <v>412</v>
      </c>
      <c r="L32" s="98"/>
    </row>
    <row r="33" spans="3:12">
      <c r="C33" s="145"/>
      <c r="D33" s="158"/>
      <c r="E33" s="118"/>
      <c r="F33" s="97">
        <f t="shared" si="0"/>
        <v>0</v>
      </c>
      <c r="G33" s="161"/>
      <c r="H33" s="146"/>
      <c r="I33" s="130" t="e">
        <f>VLOOKUP(H33,Presupuesto!$B$11:$C$565,2,0)</f>
        <v>#N/A</v>
      </c>
      <c r="J33" s="98" t="str">
        <f t="shared" si="1"/>
        <v>Vinculación Universidad-Sociedad</v>
      </c>
      <c r="K33" s="98" t="s">
        <v>403</v>
      </c>
      <c r="L33" s="98"/>
    </row>
    <row r="34" spans="3:12">
      <c r="C34" s="145"/>
      <c r="D34" s="158"/>
      <c r="E34" s="118"/>
      <c r="F34" s="97">
        <f t="shared" si="0"/>
        <v>0</v>
      </c>
      <c r="G34" s="161"/>
      <c r="H34" s="146"/>
      <c r="I34" s="130" t="e">
        <f>VLOOKUP(H34,Presupuesto!$B$11:$C$565,2,0)</f>
        <v>#N/A</v>
      </c>
      <c r="J34" s="98" t="str">
        <f t="shared" si="1"/>
        <v>Vinculación Universidad-Sociedad</v>
      </c>
      <c r="K34" s="98" t="s">
        <v>412</v>
      </c>
      <c r="L34" s="98"/>
    </row>
    <row r="35" spans="3:12">
      <c r="C35" s="145"/>
      <c r="D35" s="158"/>
      <c r="E35" s="118"/>
      <c r="F35" s="97">
        <f t="shared" si="0"/>
        <v>0</v>
      </c>
      <c r="G35" s="161"/>
      <c r="H35" s="146"/>
      <c r="I35" s="130" t="e">
        <f>VLOOKUP(H35,Presupuesto!$B$11:$C$565,2,0)</f>
        <v>#N/A</v>
      </c>
      <c r="J35" s="98" t="str">
        <f t="shared" si="1"/>
        <v>Vinculación Universidad-Sociedad</v>
      </c>
      <c r="K35" s="98" t="s">
        <v>412</v>
      </c>
      <c r="L35" s="98"/>
    </row>
    <row r="36" spans="3:12">
      <c r="C36" s="145"/>
      <c r="D36" s="158"/>
      <c r="E36" s="118"/>
      <c r="F36" s="97">
        <f t="shared" si="0"/>
        <v>0</v>
      </c>
      <c r="G36" s="161"/>
      <c r="H36" s="146"/>
      <c r="I36" s="130" t="e">
        <f>VLOOKUP(H36,Presupuesto!$B$11:$C$565,2,0)</f>
        <v>#N/A</v>
      </c>
      <c r="J36" s="98" t="str">
        <f t="shared" si="1"/>
        <v>Vinculación Universidad-Sociedad</v>
      </c>
      <c r="K36" s="98" t="s">
        <v>412</v>
      </c>
      <c r="L36" s="98"/>
    </row>
    <row r="37" spans="3:12" ht="15.75" thickBot="1">
      <c r="C37" s="147"/>
      <c r="D37" s="223"/>
      <c r="E37" s="103"/>
      <c r="F37" s="105">
        <f t="shared" si="0"/>
        <v>0</v>
      </c>
      <c r="G37" s="162"/>
      <c r="H37" s="148"/>
      <c r="I37" s="132" t="e">
        <f>VLOOKUP(H37,Presupuesto!$B$11:$C$565,2,0)</f>
        <v>#N/A</v>
      </c>
      <c r="J37" s="106" t="str">
        <f t="shared" ref="J37" si="2">$J$20</f>
        <v>Vinculación Universidad-Sociedad</v>
      </c>
      <c r="K37" s="124" t="s">
        <v>394</v>
      </c>
      <c r="L37" s="106"/>
    </row>
    <row r="38" spans="3:12">
      <c r="F38" s="90"/>
      <c r="G38" s="89"/>
      <c r="H38" s="90"/>
      <c r="I38" s="90"/>
    </row>
  </sheetData>
  <protectedRanges>
    <protectedRange password="DE9D" sqref="J17" name="bloqueo"/>
  </protectedRanges>
  <dataValidations count="6">
    <dataValidation type="list" allowBlank="1" showInputMessage="1" showErrorMessage="1" errorTitle="¡Ingreso Inválido!" error="Seleccione una opción de la lista." promptTitle="Tipo de Presupuesto" prompt="Seleccione una opción de la lista." sqref="G17:G37">
      <formula1>$R$2:$S$2</formula1>
    </dataValidation>
    <dataValidation type="list" allowBlank="1" showInputMessage="1" showErrorMessage="1" errorTitle="¡Ingreso Inválido!" error="Seleccione una opción de la lista" promptTitle="Mes Requerido" prompt="Seleccione el mes en el que requiere el recurso." sqref="K17:K37">
      <formula1>$U$2:$AF$2</formula1>
    </dataValidation>
    <dataValidation type="list" allowBlank="1" showInputMessage="1" showErrorMessage="1" errorTitle="¡Ingreso Inválido!" error="Seleccione una opción de la lista." promptTitle="Proyecto" prompt="Seleccione una opción." sqref="L17:L37">
      <formula1>$M$2:$O$2</formula1>
    </dataValidation>
    <dataValidation type="list" allowBlank="1" showInputMessage="1" showErrorMessage="1" errorTitle="¡Ingreso Inválido!" error="Verifique el valor ingresado." promptTitle="Ingrese el Objeto de Gasto" prompt="Ingrese el Objeto de Gasto" sqref="H17:H37">
      <formula1>$A$1:$UI$1</formula1>
    </dataValidation>
    <dataValidation type="list" allowBlank="1" showInputMessage="1" showErrorMessage="1" errorTitle="¡Ingreso Inválido!" error="Seleccione una opción de la lista." promptTitle="Dimensión Estratégica" prompt="Seleccione una opción de la lista." sqref="J18:J37">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19"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2">
        <f>SUM(F17:F50)</f>
        <v>0</v>
      </c>
      <c r="G10" s="79"/>
      <c r="H10" s="70"/>
      <c r="I10" s="70"/>
    </row>
    <row r="11" spans="1:555">
      <c r="G11" s="79"/>
      <c r="H11" s="70"/>
      <c r="I11" s="70"/>
    </row>
    <row r="12" spans="1:555">
      <c r="F12" s="70"/>
      <c r="G12" s="79"/>
      <c r="H12" s="70"/>
      <c r="I12" s="70"/>
    </row>
    <row r="13" spans="1:555" ht="15.75">
      <c r="C13" s="302" t="s">
        <v>392</v>
      </c>
      <c r="D13" s="368"/>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2">
        <f>SUM(F60:F93)</f>
        <v>0</v>
      </c>
      <c r="G53" s="79"/>
      <c r="H53" s="70"/>
      <c r="I53" s="70"/>
    </row>
    <row r="54" spans="3:17">
      <c r="G54" s="79"/>
      <c r="H54" s="70"/>
      <c r="I54" s="70"/>
    </row>
    <row r="55" spans="3:17">
      <c r="F55" s="70"/>
      <c r="G55" s="79"/>
      <c r="H55" s="70"/>
      <c r="I55" s="70"/>
    </row>
    <row r="56" spans="3:17" ht="15.75">
      <c r="C56" s="302" t="s">
        <v>392</v>
      </c>
      <c r="D56" s="368"/>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2">
        <f>SUM(F103:F136)</f>
        <v>0</v>
      </c>
      <c r="G96" s="79"/>
      <c r="H96" s="70"/>
      <c r="I96" s="70"/>
    </row>
    <row r="97" spans="3:17">
      <c r="G97" s="79"/>
      <c r="H97" s="70"/>
      <c r="I97" s="70"/>
    </row>
    <row r="98" spans="3:17">
      <c r="F98" s="70"/>
      <c r="G98" s="79"/>
      <c r="H98" s="70"/>
      <c r="I98" s="70"/>
    </row>
    <row r="99" spans="3:17" ht="15.75">
      <c r="C99" s="302" t="s">
        <v>392</v>
      </c>
      <c r="D99" s="368"/>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2">
        <f>SUM(F146:F179)</f>
        <v>0</v>
      </c>
      <c r="G139" s="79"/>
      <c r="H139" s="70"/>
      <c r="I139" s="70"/>
    </row>
    <row r="140" spans="3:17">
      <c r="G140" s="79"/>
      <c r="H140" s="70"/>
      <c r="I140" s="70"/>
    </row>
    <row r="141" spans="3:17">
      <c r="F141" s="70"/>
      <c r="G141" s="79"/>
      <c r="H141" s="70"/>
      <c r="I141" s="70"/>
    </row>
    <row r="142" spans="3:17" ht="15.75">
      <c r="C142" s="302" t="s">
        <v>392</v>
      </c>
      <c r="D142" s="368"/>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28"/>
  <sheetViews>
    <sheetView zoomScale="80" zoomScaleNormal="80" workbookViewId="0">
      <pane ySplit="7" topLeftCell="A12" activePane="bottomLeft" state="frozen"/>
      <selection activeCell="M8" sqref="M8"/>
      <selection pane="bottomLeft" activeCell="C20" sqref="C20"/>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500" customWidth="1"/>
    <col min="6" max="6" width="36.5703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18" width="19.42578125" style="86" customWidth="1"/>
    <col min="19" max="20" width="14.140625" style="86" customWidth="1"/>
    <col min="21" max="21" width="17" style="86" customWidth="1"/>
    <col min="22" max="16384" width="11.5703125" style="86"/>
  </cols>
  <sheetData>
    <row r="1" spans="1:21" ht="18" customHeight="1">
      <c r="B1" s="208"/>
      <c r="C1" s="208"/>
      <c r="D1" s="208"/>
      <c r="E1" s="510"/>
      <c r="G1" s="209" t="s">
        <v>1343</v>
      </c>
      <c r="H1" s="504"/>
      <c r="I1" s="208"/>
      <c r="J1" s="208"/>
      <c r="K1" s="208"/>
      <c r="L1" s="208"/>
      <c r="M1" s="208"/>
      <c r="N1" s="208"/>
      <c r="O1" s="208"/>
      <c r="P1" s="208"/>
      <c r="Q1" s="208"/>
      <c r="R1" s="208"/>
      <c r="S1" s="208"/>
      <c r="T1" s="208"/>
      <c r="U1" s="208"/>
    </row>
    <row r="2" spans="1:21" ht="18" customHeight="1">
      <c r="A2" s="310" t="s">
        <v>1342</v>
      </c>
      <c r="B2" s="208"/>
      <c r="C2" s="208"/>
      <c r="D2" s="208"/>
      <c r="E2" s="510"/>
      <c r="F2" s="505"/>
      <c r="G2" s="209"/>
      <c r="H2" s="208"/>
      <c r="I2" s="208"/>
      <c r="J2" s="208"/>
      <c r="K2" s="208"/>
      <c r="L2" s="208"/>
      <c r="M2" s="208"/>
      <c r="N2" s="208"/>
      <c r="O2" s="208"/>
      <c r="P2" s="208"/>
      <c r="Q2" s="208"/>
      <c r="R2" s="208"/>
      <c r="S2" s="208"/>
      <c r="T2" s="208"/>
      <c r="U2" s="208"/>
    </row>
    <row r="3" spans="1:21" ht="18" customHeight="1">
      <c r="A3" s="310" t="s">
        <v>1344</v>
      </c>
      <c r="B3" s="208"/>
      <c r="C3" s="208"/>
      <c r="D3" s="208"/>
      <c r="E3" s="510"/>
      <c r="G3" s="209"/>
      <c r="H3" s="208"/>
      <c r="I3" s="208"/>
      <c r="J3" s="208"/>
      <c r="K3" s="208"/>
      <c r="L3" s="208"/>
      <c r="M3" s="208"/>
      <c r="N3" s="208"/>
      <c r="O3" s="208"/>
      <c r="P3" s="208"/>
      <c r="Q3" s="208"/>
      <c r="R3" s="208"/>
      <c r="S3" s="208"/>
      <c r="T3" s="208"/>
      <c r="U3" s="208"/>
    </row>
    <row r="4" spans="1:21" ht="18" customHeight="1">
      <c r="A4" s="310" t="s">
        <v>1373</v>
      </c>
      <c r="B4" s="208"/>
      <c r="C4" s="208"/>
      <c r="D4" s="208"/>
      <c r="E4" s="510"/>
      <c r="G4" s="209"/>
      <c r="H4" s="208"/>
      <c r="I4" s="208"/>
      <c r="J4" s="208"/>
      <c r="K4" s="208"/>
      <c r="L4" s="208"/>
      <c r="M4" s="208"/>
      <c r="N4" s="208"/>
      <c r="O4" s="208"/>
      <c r="P4" s="208"/>
      <c r="Q4" s="208"/>
      <c r="R4" s="208"/>
      <c r="S4" s="208"/>
      <c r="T4" s="208"/>
      <c r="U4" s="208"/>
    </row>
    <row r="5" spans="1:21" ht="14.45" customHeight="1">
      <c r="A5" s="544" t="s">
        <v>97</v>
      </c>
      <c r="B5" s="546" t="s">
        <v>111</v>
      </c>
      <c r="C5" s="556" t="s">
        <v>86</v>
      </c>
      <c r="D5" s="556" t="s">
        <v>87</v>
      </c>
      <c r="E5" s="556" t="s">
        <v>392</v>
      </c>
      <c r="F5" s="556" t="s">
        <v>88</v>
      </c>
      <c r="G5" s="559" t="s">
        <v>100</v>
      </c>
      <c r="H5" s="561"/>
      <c r="I5" s="561"/>
      <c r="J5" s="561"/>
      <c r="K5" s="561"/>
      <c r="L5" s="561"/>
      <c r="M5" s="561"/>
      <c r="N5" s="560"/>
      <c r="O5" s="565" t="s">
        <v>101</v>
      </c>
      <c r="P5" s="566"/>
      <c r="Q5" s="546" t="s">
        <v>102</v>
      </c>
      <c r="R5" s="546" t="s">
        <v>103</v>
      </c>
      <c r="S5" s="546" t="s">
        <v>110</v>
      </c>
      <c r="T5" s="546" t="s">
        <v>109</v>
      </c>
      <c r="U5" s="562" t="s">
        <v>89</v>
      </c>
    </row>
    <row r="6" spans="1:21" ht="14.45" customHeight="1">
      <c r="A6" s="544"/>
      <c r="B6" s="544"/>
      <c r="C6" s="557"/>
      <c r="D6" s="557"/>
      <c r="E6" s="557"/>
      <c r="F6" s="557"/>
      <c r="G6" s="559" t="s">
        <v>104</v>
      </c>
      <c r="H6" s="560"/>
      <c r="I6" s="559" t="s">
        <v>105</v>
      </c>
      <c r="J6" s="560"/>
      <c r="K6" s="559" t="s">
        <v>106</v>
      </c>
      <c r="L6" s="560"/>
      <c r="M6" s="559" t="s">
        <v>107</v>
      </c>
      <c r="N6" s="560"/>
      <c r="O6" s="567"/>
      <c r="P6" s="568"/>
      <c r="Q6" s="544"/>
      <c r="R6" s="544"/>
      <c r="S6" s="544"/>
      <c r="T6" s="544"/>
      <c r="U6" s="563"/>
    </row>
    <row r="7" spans="1:21" ht="25.5">
      <c r="A7" s="545"/>
      <c r="B7" s="545"/>
      <c r="C7" s="558"/>
      <c r="D7" s="558"/>
      <c r="E7" s="558"/>
      <c r="F7" s="558"/>
      <c r="G7" s="439" t="s">
        <v>108</v>
      </c>
      <c r="H7" s="439" t="s">
        <v>12</v>
      </c>
      <c r="I7" s="439" t="s">
        <v>108</v>
      </c>
      <c r="J7" s="439" t="s">
        <v>12</v>
      </c>
      <c r="K7" s="439" t="s">
        <v>108</v>
      </c>
      <c r="L7" s="439" t="s">
        <v>12</v>
      </c>
      <c r="M7" s="439" t="s">
        <v>108</v>
      </c>
      <c r="N7" s="439" t="s">
        <v>12</v>
      </c>
      <c r="O7" s="439" t="s">
        <v>108</v>
      </c>
      <c r="P7" s="439" t="s">
        <v>12</v>
      </c>
      <c r="Q7" s="545"/>
      <c r="R7" s="545"/>
      <c r="S7" s="545"/>
      <c r="T7" s="545"/>
      <c r="U7" s="564"/>
    </row>
    <row r="8" spans="1:21" ht="15.75">
      <c r="A8" s="440"/>
      <c r="B8" s="441"/>
      <c r="C8" s="442"/>
      <c r="D8" s="442"/>
      <c r="E8" s="511"/>
      <c r="F8" s="442"/>
      <c r="G8" s="444"/>
      <c r="H8" s="444"/>
      <c r="I8" s="444"/>
      <c r="J8" s="444"/>
      <c r="K8" s="444"/>
      <c r="L8" s="444"/>
      <c r="M8" s="444"/>
      <c r="N8" s="444"/>
      <c r="O8" s="444"/>
      <c r="P8" s="444"/>
      <c r="Q8" s="445"/>
      <c r="R8" s="445"/>
      <c r="S8" s="445"/>
      <c r="T8" s="445"/>
      <c r="U8" s="446"/>
    </row>
    <row r="9" spans="1:21" ht="77.25" customHeight="1">
      <c r="A9" s="553" t="s">
        <v>1374</v>
      </c>
      <c r="B9" s="550" t="s">
        <v>1375</v>
      </c>
      <c r="C9" s="509"/>
      <c r="D9" s="509"/>
      <c r="E9" s="512"/>
      <c r="F9" s="502"/>
      <c r="G9" s="503"/>
      <c r="H9" s="204"/>
      <c r="I9" s="503"/>
      <c r="J9" s="204"/>
      <c r="K9" s="503"/>
      <c r="L9" s="204"/>
      <c r="M9" s="503"/>
      <c r="N9" s="204"/>
      <c r="O9" s="506"/>
      <c r="P9" s="378"/>
      <c r="Q9" s="71"/>
      <c r="R9" s="71"/>
      <c r="S9" s="71"/>
      <c r="T9" s="71"/>
      <c r="U9" s="71"/>
    </row>
    <row r="10" spans="1:21" ht="15.75">
      <c r="A10" s="554"/>
      <c r="B10" s="551"/>
      <c r="C10" s="509"/>
      <c r="D10" s="509"/>
      <c r="E10" s="512"/>
      <c r="F10" s="502"/>
      <c r="G10" s="503"/>
      <c r="H10" s="204"/>
      <c r="I10" s="503"/>
      <c r="J10" s="507"/>
      <c r="K10" s="503"/>
      <c r="L10" s="204"/>
      <c r="M10" s="503"/>
      <c r="N10" s="204"/>
      <c r="O10" s="506"/>
      <c r="P10" s="378"/>
      <c r="Q10" s="71"/>
      <c r="R10" s="501"/>
      <c r="S10" s="71"/>
      <c r="T10" s="71"/>
      <c r="U10" s="71"/>
    </row>
    <row r="11" spans="1:21" ht="15.75">
      <c r="A11" s="554"/>
      <c r="B11" s="551"/>
      <c r="C11" s="509"/>
      <c r="D11" s="509"/>
      <c r="E11" s="512"/>
      <c r="F11" s="502"/>
      <c r="G11" s="503"/>
      <c r="H11" s="204"/>
      <c r="I11" s="503"/>
      <c r="J11" s="204"/>
      <c r="K11" s="503"/>
      <c r="L11" s="204"/>
      <c r="M11" s="503"/>
      <c r="N11" s="204"/>
      <c r="O11" s="506"/>
      <c r="P11" s="378"/>
      <c r="Q11" s="71"/>
      <c r="R11" s="501"/>
      <c r="S11" s="71"/>
      <c r="T11" s="71"/>
      <c r="U11" s="71"/>
    </row>
    <row r="12" spans="1:21" ht="123.75" customHeight="1">
      <c r="A12" s="554"/>
      <c r="B12" s="551"/>
      <c r="C12" s="508"/>
      <c r="D12" s="508"/>
      <c r="E12" s="512"/>
      <c r="F12" s="501"/>
      <c r="G12" s="503"/>
      <c r="H12" s="204"/>
      <c r="I12" s="503"/>
      <c r="J12" s="204"/>
      <c r="K12" s="503"/>
      <c r="L12" s="204"/>
      <c r="M12" s="503"/>
      <c r="N12" s="204"/>
      <c r="O12" s="506"/>
      <c r="P12" s="378"/>
      <c r="Q12" s="71"/>
      <c r="R12" s="71"/>
      <c r="S12" s="71"/>
      <c r="T12" s="71"/>
      <c r="U12" s="71"/>
    </row>
    <row r="13" spans="1:21" ht="15.75">
      <c r="A13" s="554"/>
      <c r="B13" s="551"/>
      <c r="C13" s="324"/>
      <c r="D13" s="324"/>
      <c r="E13" s="71"/>
      <c r="F13" s="502"/>
      <c r="G13" s="503"/>
      <c r="H13" s="204"/>
      <c r="I13" s="503"/>
      <c r="J13" s="204"/>
      <c r="K13" s="503"/>
      <c r="L13" s="204"/>
      <c r="M13" s="503"/>
      <c r="N13" s="204"/>
      <c r="O13" s="506"/>
      <c r="P13" s="378"/>
      <c r="Q13" s="71"/>
      <c r="R13" s="71"/>
      <c r="S13" s="71"/>
      <c r="T13" s="71"/>
      <c r="U13" s="71"/>
    </row>
    <row r="14" spans="1:21" ht="15.75">
      <c r="A14" s="554"/>
      <c r="B14" s="551"/>
      <c r="C14" s="324"/>
      <c r="D14" s="324"/>
      <c r="E14" s="512"/>
      <c r="F14" s="71"/>
      <c r="G14" s="203"/>
      <c r="H14" s="204"/>
      <c r="I14" s="203"/>
      <c r="J14" s="204"/>
      <c r="K14" s="203"/>
      <c r="L14" s="204"/>
      <c r="M14" s="203"/>
      <c r="N14" s="204"/>
      <c r="O14" s="378"/>
      <c r="P14" s="378"/>
      <c r="Q14" s="71"/>
      <c r="R14" s="71"/>
      <c r="S14" s="71"/>
      <c r="T14" s="71"/>
      <c r="U14" s="71"/>
    </row>
    <row r="15" spans="1:21" ht="15.75">
      <c r="A15" s="554"/>
      <c r="B15" s="551"/>
      <c r="C15" s="324"/>
      <c r="D15" s="324"/>
      <c r="E15" s="512"/>
      <c r="F15" s="71"/>
      <c r="G15" s="203"/>
      <c r="H15" s="204"/>
      <c r="I15" s="203"/>
      <c r="J15" s="204"/>
      <c r="K15" s="203"/>
      <c r="L15" s="204"/>
      <c r="M15" s="203"/>
      <c r="N15" s="204"/>
      <c r="O15" s="378"/>
      <c r="P15" s="378"/>
      <c r="Q15" s="71"/>
      <c r="R15" s="71"/>
      <c r="S15" s="71"/>
      <c r="T15" s="71"/>
      <c r="U15" s="71"/>
    </row>
    <row r="16" spans="1:21" ht="15.75">
      <c r="A16" s="554"/>
      <c r="B16" s="551"/>
      <c r="C16" s="324"/>
      <c r="D16" s="324"/>
      <c r="E16" s="512"/>
      <c r="F16" s="71"/>
      <c r="G16" s="203"/>
      <c r="H16" s="204"/>
      <c r="I16" s="203"/>
      <c r="J16" s="204"/>
      <c r="K16" s="203"/>
      <c r="L16" s="204"/>
      <c r="M16" s="203"/>
      <c r="N16" s="204"/>
      <c r="O16" s="378"/>
      <c r="P16" s="378"/>
      <c r="Q16" s="71"/>
      <c r="R16" s="71"/>
      <c r="S16" s="71"/>
      <c r="T16" s="71"/>
      <c r="U16" s="71"/>
    </row>
    <row r="17" spans="1:21" ht="15.75">
      <c r="A17" s="554"/>
      <c r="B17" s="551"/>
      <c r="C17" s="324"/>
      <c r="D17" s="324"/>
      <c r="E17" s="512"/>
      <c r="F17" s="71"/>
      <c r="G17" s="203"/>
      <c r="H17" s="204"/>
      <c r="I17" s="203"/>
      <c r="J17" s="204"/>
      <c r="K17" s="203"/>
      <c r="L17" s="204"/>
      <c r="M17" s="203"/>
      <c r="N17" s="204"/>
      <c r="O17" s="378"/>
      <c r="P17" s="378"/>
      <c r="Q17" s="205"/>
      <c r="R17" s="71"/>
      <c r="S17" s="71"/>
      <c r="T17" s="71"/>
      <c r="U17" s="71"/>
    </row>
    <row r="18" spans="1:21" ht="15.75">
      <c r="A18" s="555"/>
      <c r="B18" s="552"/>
      <c r="C18" s="324"/>
      <c r="D18" s="324"/>
      <c r="E18" s="512"/>
      <c r="F18" s="71"/>
      <c r="G18" s="203"/>
      <c r="H18" s="204"/>
      <c r="I18" s="203"/>
      <c r="J18" s="204"/>
      <c r="K18" s="203"/>
      <c r="L18" s="204"/>
      <c r="M18" s="203"/>
      <c r="N18" s="204"/>
      <c r="O18" s="378"/>
      <c r="P18" s="378"/>
      <c r="Q18" s="205"/>
      <c r="R18" s="71"/>
      <c r="S18" s="71"/>
      <c r="T18" s="71"/>
      <c r="U18" s="71"/>
    </row>
    <row r="19" spans="1:21" ht="15.75">
      <c r="A19" s="547" t="s">
        <v>1376</v>
      </c>
      <c r="B19" s="547" t="s">
        <v>1375</v>
      </c>
      <c r="C19" s="343"/>
      <c r="D19" s="324"/>
      <c r="E19" s="512"/>
      <c r="F19" s="71"/>
      <c r="G19" s="71"/>
      <c r="H19" s="344"/>
      <c r="I19" s="71"/>
      <c r="J19" s="71"/>
      <c r="K19" s="71"/>
      <c r="L19" s="344"/>
      <c r="M19" s="71"/>
      <c r="N19" s="71"/>
      <c r="O19" s="378"/>
      <c r="P19" s="378"/>
      <c r="Q19" s="71"/>
      <c r="R19" s="71"/>
      <c r="S19" s="71"/>
      <c r="T19" s="71"/>
      <c r="U19" s="71"/>
    </row>
    <row r="20" spans="1:21" ht="15.75">
      <c r="A20" s="548"/>
      <c r="B20" s="548"/>
      <c r="C20" s="343"/>
      <c r="D20" s="324"/>
      <c r="E20" s="512"/>
      <c r="F20" s="71"/>
      <c r="G20" s="71"/>
      <c r="H20" s="344"/>
      <c r="I20" s="71"/>
      <c r="J20" s="71"/>
      <c r="K20" s="71"/>
      <c r="L20" s="344"/>
      <c r="M20" s="71"/>
      <c r="N20" s="71"/>
      <c r="O20" s="378"/>
      <c r="P20" s="378"/>
      <c r="Q20" s="71"/>
      <c r="R20" s="71"/>
      <c r="S20" s="71"/>
      <c r="T20" s="71"/>
      <c r="U20" s="71"/>
    </row>
    <row r="21" spans="1:21" ht="15.75">
      <c r="A21" s="548"/>
      <c r="B21" s="548"/>
      <c r="C21" s="343"/>
      <c r="D21" s="324"/>
      <c r="E21" s="512"/>
      <c r="F21" s="71"/>
      <c r="G21" s="71"/>
      <c r="H21" s="344"/>
      <c r="I21" s="71"/>
      <c r="J21" s="71"/>
      <c r="K21" s="71"/>
      <c r="L21" s="344"/>
      <c r="M21" s="71"/>
      <c r="N21" s="71"/>
      <c r="O21" s="378"/>
      <c r="P21" s="378"/>
      <c r="Q21" s="71"/>
      <c r="R21" s="71"/>
      <c r="S21" s="71"/>
      <c r="T21" s="71"/>
      <c r="U21" s="71"/>
    </row>
    <row r="22" spans="1:21" ht="15.75">
      <c r="A22" s="548"/>
      <c r="B22" s="548"/>
      <c r="C22" s="343"/>
      <c r="D22" s="324"/>
      <c r="E22" s="512"/>
      <c r="F22" s="71"/>
      <c r="G22" s="71"/>
      <c r="H22" s="344"/>
      <c r="I22" s="71"/>
      <c r="J22" s="71"/>
      <c r="K22" s="71"/>
      <c r="L22" s="344"/>
      <c r="M22" s="71"/>
      <c r="N22" s="71"/>
      <c r="O22" s="378"/>
      <c r="P22" s="378"/>
      <c r="Q22" s="71"/>
      <c r="R22" s="71"/>
      <c r="S22" s="71"/>
      <c r="T22" s="71"/>
      <c r="U22" s="71"/>
    </row>
    <row r="23" spans="1:21" ht="15.75">
      <c r="A23" s="548"/>
      <c r="B23" s="548"/>
      <c r="C23" s="343"/>
      <c r="D23" s="324"/>
      <c r="E23" s="512"/>
      <c r="F23" s="71"/>
      <c r="G23" s="71"/>
      <c r="H23" s="344"/>
      <c r="I23" s="71"/>
      <c r="J23" s="71"/>
      <c r="K23" s="71"/>
      <c r="L23" s="344"/>
      <c r="M23" s="71"/>
      <c r="N23" s="71"/>
      <c r="O23" s="378"/>
      <c r="P23" s="378"/>
      <c r="Q23" s="71"/>
      <c r="R23" s="71"/>
      <c r="S23" s="71"/>
      <c r="T23" s="71"/>
      <c r="U23" s="71"/>
    </row>
    <row r="24" spans="1:21" ht="15.75">
      <c r="A24" s="548"/>
      <c r="B24" s="548"/>
      <c r="C24" s="343"/>
      <c r="D24" s="324"/>
      <c r="E24" s="512"/>
      <c r="F24" s="71"/>
      <c r="G24" s="71"/>
      <c r="H24" s="344"/>
      <c r="I24" s="71"/>
      <c r="J24" s="71"/>
      <c r="K24" s="71"/>
      <c r="L24" s="344"/>
      <c r="M24" s="71"/>
      <c r="N24" s="71"/>
      <c r="O24" s="378"/>
      <c r="P24" s="378"/>
      <c r="Q24" s="71"/>
      <c r="R24" s="71"/>
      <c r="S24" s="71"/>
      <c r="T24" s="71"/>
      <c r="U24" s="71"/>
    </row>
    <row r="25" spans="1:21" ht="15.75">
      <c r="A25" s="548"/>
      <c r="B25" s="548"/>
      <c r="C25" s="343"/>
      <c r="D25" s="324"/>
      <c r="E25" s="512"/>
      <c r="F25" s="71"/>
      <c r="G25" s="203"/>
      <c r="H25" s="71"/>
      <c r="I25" s="71"/>
      <c r="J25" s="71"/>
      <c r="K25" s="71"/>
      <c r="L25" s="71"/>
      <c r="M25" s="71"/>
      <c r="N25" s="71"/>
      <c r="O25" s="378"/>
      <c r="P25" s="378"/>
      <c r="Q25" s="71"/>
      <c r="R25" s="71"/>
      <c r="S25" s="71"/>
      <c r="T25" s="71"/>
      <c r="U25" s="71"/>
    </row>
    <row r="26" spans="1:21" ht="15.75">
      <c r="A26" s="548"/>
      <c r="B26" s="548"/>
      <c r="C26" s="343"/>
      <c r="D26" s="343"/>
      <c r="E26" s="512"/>
      <c r="F26" s="71"/>
      <c r="G26" s="71"/>
      <c r="H26" s="71"/>
      <c r="I26" s="71"/>
      <c r="J26" s="71"/>
      <c r="K26" s="71"/>
      <c r="L26" s="71"/>
      <c r="M26" s="71"/>
      <c r="N26" s="71"/>
      <c r="O26" s="378"/>
      <c r="P26" s="378"/>
      <c r="Q26" s="71"/>
      <c r="R26" s="71"/>
      <c r="S26" s="71"/>
      <c r="T26" s="71"/>
      <c r="U26" s="71"/>
    </row>
    <row r="27" spans="1:21" ht="15.75">
      <c r="A27" s="549"/>
      <c r="B27" s="549"/>
      <c r="C27" s="343"/>
      <c r="D27" s="343"/>
      <c r="E27" s="512"/>
      <c r="F27" s="71"/>
      <c r="G27" s="71"/>
      <c r="H27" s="71"/>
      <c r="I27" s="71"/>
      <c r="J27" s="71"/>
      <c r="K27" s="71"/>
      <c r="L27" s="71"/>
      <c r="M27" s="71"/>
      <c r="N27" s="71"/>
      <c r="O27" s="378">
        <f t="shared" ref="O27" si="0">G27+I27+K27+M27</f>
        <v>0</v>
      </c>
      <c r="P27" s="378">
        <f t="shared" ref="P27" si="1">H27+J27+L27+N27</f>
        <v>0</v>
      </c>
      <c r="Q27" s="71"/>
      <c r="R27" s="71"/>
      <c r="S27" s="71"/>
      <c r="T27" s="71"/>
      <c r="U27" s="72"/>
    </row>
    <row r="28" spans="1:21" ht="15.6" customHeight="1">
      <c r="A28" s="295"/>
      <c r="B28" s="296"/>
      <c r="C28" s="295" t="s">
        <v>1351</v>
      </c>
      <c r="D28" s="296"/>
      <c r="E28" s="513"/>
      <c r="F28" s="297"/>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topLeftCell="D1" workbookViewId="0">
      <pane ySplit="6" topLeftCell="A7" activePane="bottomLeft" state="frozen"/>
      <selection sqref="A1:V1"/>
      <selection pane="bottomLeft" activeCell="B28" sqref="B28:B38"/>
    </sheetView>
  </sheetViews>
  <sheetFormatPr baseColWidth="10" defaultColWidth="12.5703125" defaultRowHeight="12"/>
  <cols>
    <col min="1" max="1" width="35.140625" style="260" customWidth="1"/>
    <col min="2" max="2" width="48.140625" style="252" customWidth="1"/>
    <col min="3" max="3" width="32.42578125" style="252" customWidth="1"/>
    <col min="4" max="4" width="32.7109375" style="252" customWidth="1"/>
    <col min="5" max="5" width="27.42578125" style="261"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85" customWidth="1"/>
    <col min="16" max="16" width="16.28515625" style="385" bestFit="1" customWidth="1"/>
    <col min="17" max="17" width="14.28515625" style="252" hidden="1" customWidth="1"/>
    <col min="18" max="20" width="14.28515625" style="252" customWidth="1"/>
    <col min="21" max="21" width="15.7109375" style="252" customWidth="1"/>
    <col min="22" max="16384" width="12.5703125" style="252"/>
  </cols>
  <sheetData>
    <row r="1" spans="1:21" s="244" customFormat="1" ht="18.75">
      <c r="B1" s="289"/>
      <c r="C1" s="289"/>
      <c r="D1" s="289"/>
      <c r="E1" s="289"/>
      <c r="F1" s="289"/>
      <c r="G1" s="289" t="s">
        <v>1380</v>
      </c>
      <c r="H1" s="289"/>
      <c r="I1" s="289"/>
      <c r="J1" s="289"/>
      <c r="K1" s="289"/>
      <c r="L1" s="289"/>
      <c r="M1" s="289"/>
      <c r="N1" s="289"/>
      <c r="O1" s="379"/>
      <c r="P1" s="379"/>
      <c r="Q1" s="289"/>
      <c r="R1" s="289"/>
      <c r="S1" s="289"/>
      <c r="T1" s="289"/>
      <c r="U1" s="289"/>
    </row>
    <row r="2" spans="1:21" s="244" customFormat="1" ht="18.75">
      <c r="A2" s="311" t="s">
        <v>1342</v>
      </c>
      <c r="B2" s="289"/>
      <c r="C2" s="289"/>
      <c r="D2" s="289"/>
      <c r="E2" s="289"/>
      <c r="F2" s="289"/>
      <c r="G2" s="289"/>
      <c r="H2" s="289"/>
      <c r="I2" s="289"/>
      <c r="J2" s="289"/>
      <c r="K2" s="289"/>
      <c r="L2" s="289"/>
      <c r="M2" s="289"/>
      <c r="N2" s="289"/>
      <c r="O2" s="379"/>
      <c r="P2" s="379"/>
      <c r="Q2" s="289"/>
      <c r="R2" s="289"/>
      <c r="S2" s="289"/>
      <c r="T2" s="289"/>
      <c r="U2" s="289"/>
    </row>
    <row r="3" spans="1:21" s="244" customFormat="1" ht="21" customHeight="1">
      <c r="A3" s="245" t="s">
        <v>1377</v>
      </c>
      <c r="B3" s="246"/>
      <c r="C3" s="246"/>
      <c r="D3" s="246"/>
      <c r="E3" s="247"/>
      <c r="F3" s="246"/>
      <c r="G3" s="246"/>
      <c r="H3" s="246"/>
      <c r="I3" s="246"/>
      <c r="J3" s="246"/>
      <c r="K3" s="246"/>
      <c r="L3" s="246"/>
      <c r="M3" s="246"/>
      <c r="N3" s="246"/>
      <c r="O3" s="380"/>
      <c r="P3" s="380"/>
      <c r="Q3" s="246"/>
      <c r="R3" s="246"/>
      <c r="S3" s="246"/>
      <c r="T3" s="246"/>
      <c r="U3" s="246"/>
    </row>
    <row r="4" spans="1:21" s="67" customFormat="1" ht="23.2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s="67" customFormat="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s="67" customFormat="1" ht="24" customHeight="1">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569" t="s">
        <v>1378</v>
      </c>
      <c r="B8" s="569" t="s">
        <v>1455</v>
      </c>
      <c r="C8" s="307"/>
      <c r="D8" s="307"/>
      <c r="E8" s="307"/>
      <c r="F8" s="307"/>
      <c r="G8" s="249"/>
      <c r="H8" s="249"/>
      <c r="I8" s="250"/>
      <c r="J8" s="251"/>
      <c r="K8" s="249"/>
      <c r="L8" s="231"/>
      <c r="M8" s="250"/>
      <c r="N8" s="231"/>
      <c r="O8" s="381">
        <f>G8+I8+K8+M8</f>
        <v>0</v>
      </c>
      <c r="P8" s="382">
        <f>H8+J8+L8+N8</f>
        <v>0</v>
      </c>
      <c r="Q8" s="249"/>
      <c r="R8" s="249"/>
      <c r="S8" s="249"/>
      <c r="T8" s="249"/>
      <c r="U8" s="307"/>
    </row>
    <row r="9" spans="1:21" ht="15.75">
      <c r="A9" s="570"/>
      <c r="B9" s="570"/>
      <c r="C9" s="307"/>
      <c r="D9" s="307"/>
      <c r="E9" s="307"/>
      <c r="F9" s="307"/>
      <c r="G9" s="249"/>
      <c r="H9" s="249"/>
      <c r="I9" s="250"/>
      <c r="J9" s="251"/>
      <c r="K9" s="249"/>
      <c r="L9" s="231"/>
      <c r="M9" s="250"/>
      <c r="N9" s="231"/>
      <c r="O9" s="381">
        <f t="shared" ref="O9:O46" si="0">G9+I9+K9+M9</f>
        <v>0</v>
      </c>
      <c r="P9" s="382">
        <f t="shared" ref="P9:P46" si="1">H9+J9+L9+N9</f>
        <v>0</v>
      </c>
      <c r="Q9" s="249"/>
      <c r="R9" s="249"/>
      <c r="S9" s="249"/>
      <c r="T9" s="249"/>
      <c r="U9" s="307"/>
    </row>
    <row r="10" spans="1:21" ht="15.75">
      <c r="A10" s="570"/>
      <c r="B10" s="570"/>
      <c r="C10" s="307"/>
      <c r="D10" s="307"/>
      <c r="E10" s="307"/>
      <c r="F10" s="307"/>
      <c r="G10" s="249"/>
      <c r="H10" s="249"/>
      <c r="I10" s="250"/>
      <c r="J10" s="251"/>
      <c r="K10" s="249"/>
      <c r="L10" s="231"/>
      <c r="M10" s="250"/>
      <c r="N10" s="231"/>
      <c r="O10" s="381">
        <f t="shared" si="0"/>
        <v>0</v>
      </c>
      <c r="P10" s="382">
        <f t="shared" si="1"/>
        <v>0</v>
      </c>
      <c r="Q10" s="249"/>
      <c r="R10" s="249"/>
      <c r="S10" s="249"/>
      <c r="T10" s="249"/>
      <c r="U10" s="307"/>
    </row>
    <row r="11" spans="1:21" ht="15.75">
      <c r="A11" s="570"/>
      <c r="B11" s="570"/>
      <c r="C11" s="307"/>
      <c r="D11" s="307"/>
      <c r="E11" s="307"/>
      <c r="F11" s="307"/>
      <c r="G11" s="249"/>
      <c r="H11" s="249"/>
      <c r="I11" s="250"/>
      <c r="J11" s="251"/>
      <c r="K11" s="249"/>
      <c r="L11" s="231"/>
      <c r="M11" s="250"/>
      <c r="N11" s="231"/>
      <c r="O11" s="381">
        <f t="shared" si="0"/>
        <v>0</v>
      </c>
      <c r="P11" s="382">
        <f t="shared" si="1"/>
        <v>0</v>
      </c>
      <c r="Q11" s="249"/>
      <c r="R11" s="249"/>
      <c r="S11" s="249"/>
      <c r="T11" s="249"/>
      <c r="U11" s="307"/>
    </row>
    <row r="12" spans="1:21" ht="15.75">
      <c r="A12" s="570"/>
      <c r="B12" s="570"/>
      <c r="C12" s="307"/>
      <c r="D12" s="307"/>
      <c r="E12" s="307"/>
      <c r="F12" s="307"/>
      <c r="G12" s="249"/>
      <c r="H12" s="249"/>
      <c r="I12" s="250"/>
      <c r="J12" s="251"/>
      <c r="K12" s="249"/>
      <c r="L12" s="231"/>
      <c r="M12" s="250"/>
      <c r="N12" s="231"/>
      <c r="O12" s="381">
        <f t="shared" si="0"/>
        <v>0</v>
      </c>
      <c r="P12" s="382">
        <f t="shared" si="1"/>
        <v>0</v>
      </c>
      <c r="Q12" s="249"/>
      <c r="R12" s="249"/>
      <c r="S12" s="249"/>
      <c r="T12" s="249"/>
      <c r="U12" s="307"/>
    </row>
    <row r="13" spans="1:21" ht="15.75">
      <c r="A13" s="570"/>
      <c r="B13" s="571"/>
      <c r="C13" s="307"/>
      <c r="D13" s="307"/>
      <c r="E13" s="307"/>
      <c r="F13" s="307"/>
      <c r="G13" s="249"/>
      <c r="H13" s="249"/>
      <c r="I13" s="250"/>
      <c r="J13" s="251"/>
      <c r="K13" s="249"/>
      <c r="L13" s="231"/>
      <c r="M13" s="250"/>
      <c r="N13" s="231"/>
      <c r="O13" s="381">
        <f t="shared" si="0"/>
        <v>0</v>
      </c>
      <c r="P13" s="382">
        <f t="shared" si="1"/>
        <v>0</v>
      </c>
      <c r="Q13" s="249"/>
      <c r="R13" s="249"/>
      <c r="S13" s="249"/>
      <c r="T13" s="249"/>
      <c r="U13" s="307"/>
    </row>
    <row r="14" spans="1:21" ht="15.75">
      <c r="A14" s="570"/>
      <c r="B14" s="569" t="s">
        <v>1456</v>
      </c>
      <c r="C14" s="307"/>
      <c r="D14" s="307"/>
      <c r="E14" s="307"/>
      <c r="F14" s="307"/>
      <c r="G14" s="249"/>
      <c r="H14" s="249"/>
      <c r="I14" s="250"/>
      <c r="J14" s="251"/>
      <c r="K14" s="249"/>
      <c r="L14" s="231"/>
      <c r="M14" s="250"/>
      <c r="N14" s="231"/>
      <c r="O14" s="381">
        <f t="shared" si="0"/>
        <v>0</v>
      </c>
      <c r="P14" s="382">
        <f t="shared" si="1"/>
        <v>0</v>
      </c>
      <c r="Q14" s="249"/>
      <c r="R14" s="249"/>
      <c r="S14" s="249"/>
      <c r="T14" s="249"/>
      <c r="U14" s="307"/>
    </row>
    <row r="15" spans="1:21" ht="15.75">
      <c r="A15" s="570"/>
      <c r="B15" s="570"/>
      <c r="C15" s="307"/>
      <c r="D15" s="307"/>
      <c r="E15" s="307"/>
      <c r="F15" s="307"/>
      <c r="G15" s="249"/>
      <c r="H15" s="249"/>
      <c r="I15" s="250"/>
      <c r="J15" s="251"/>
      <c r="K15" s="249"/>
      <c r="L15" s="231"/>
      <c r="M15" s="250"/>
      <c r="N15" s="231"/>
      <c r="O15" s="381">
        <f t="shared" si="0"/>
        <v>0</v>
      </c>
      <c r="P15" s="382">
        <f t="shared" si="1"/>
        <v>0</v>
      </c>
      <c r="Q15" s="249"/>
      <c r="R15" s="249"/>
      <c r="S15" s="249"/>
      <c r="T15" s="249"/>
      <c r="U15" s="307"/>
    </row>
    <row r="16" spans="1:21" ht="15.75">
      <c r="A16" s="570"/>
      <c r="B16" s="570"/>
      <c r="C16" s="307"/>
      <c r="D16" s="307"/>
      <c r="E16" s="307"/>
      <c r="F16" s="307"/>
      <c r="G16" s="249"/>
      <c r="H16" s="249"/>
      <c r="I16" s="250"/>
      <c r="J16" s="251"/>
      <c r="K16" s="249"/>
      <c r="L16" s="231"/>
      <c r="M16" s="250"/>
      <c r="N16" s="231"/>
      <c r="O16" s="381">
        <f t="shared" si="0"/>
        <v>0</v>
      </c>
      <c r="P16" s="382">
        <f t="shared" si="1"/>
        <v>0</v>
      </c>
      <c r="Q16" s="249"/>
      <c r="R16" s="249"/>
      <c r="S16" s="249"/>
      <c r="T16" s="249"/>
      <c r="U16" s="307"/>
    </row>
    <row r="17" spans="1:21" ht="15.75">
      <c r="A17" s="570"/>
      <c r="B17" s="570"/>
      <c r="C17" s="307"/>
      <c r="D17" s="307"/>
      <c r="E17" s="307"/>
      <c r="F17" s="345"/>
      <c r="G17" s="249"/>
      <c r="H17" s="249"/>
      <c r="I17" s="249"/>
      <c r="J17" s="249"/>
      <c r="K17" s="249"/>
      <c r="L17" s="231"/>
      <c r="M17" s="249"/>
      <c r="N17" s="231"/>
      <c r="O17" s="381">
        <f t="shared" si="0"/>
        <v>0</v>
      </c>
      <c r="P17" s="382">
        <f t="shared" si="1"/>
        <v>0</v>
      </c>
      <c r="Q17" s="254"/>
      <c r="R17" s="254"/>
      <c r="S17" s="254"/>
      <c r="T17" s="254"/>
      <c r="U17" s="307"/>
    </row>
    <row r="18" spans="1:21" ht="15.75">
      <c r="A18" s="570"/>
      <c r="B18" s="570"/>
      <c r="C18" s="307"/>
      <c r="D18" s="307"/>
      <c r="E18" s="307"/>
      <c r="F18" s="345"/>
      <c r="G18" s="249"/>
      <c r="H18" s="249"/>
      <c r="I18" s="249"/>
      <c r="J18" s="249"/>
      <c r="K18" s="249"/>
      <c r="L18" s="231"/>
      <c r="M18" s="249"/>
      <c r="N18" s="231"/>
      <c r="O18" s="381">
        <f t="shared" si="0"/>
        <v>0</v>
      </c>
      <c r="P18" s="382">
        <f t="shared" si="1"/>
        <v>0</v>
      </c>
      <c r="Q18" s="254"/>
      <c r="R18" s="254"/>
      <c r="S18" s="254"/>
      <c r="T18" s="254"/>
      <c r="U18" s="307"/>
    </row>
    <row r="19" spans="1:21" ht="15.75">
      <c r="A19" s="570"/>
      <c r="B19" s="571"/>
      <c r="C19" s="307"/>
      <c r="D19" s="307"/>
      <c r="E19" s="307"/>
      <c r="F19" s="307"/>
      <c r="G19" s="249"/>
      <c r="H19" s="346"/>
      <c r="I19" s="249"/>
      <c r="J19" s="346"/>
      <c r="K19" s="249"/>
      <c r="L19" s="231"/>
      <c r="M19" s="249"/>
      <c r="N19" s="231"/>
      <c r="O19" s="381">
        <f t="shared" si="0"/>
        <v>0</v>
      </c>
      <c r="P19" s="382">
        <f t="shared" si="1"/>
        <v>0</v>
      </c>
      <c r="Q19" s="249"/>
      <c r="R19" s="249"/>
      <c r="S19" s="249"/>
      <c r="T19" s="249"/>
      <c r="U19" s="307"/>
    </row>
    <row r="20" spans="1:21" ht="15.75">
      <c r="A20" s="570"/>
      <c r="B20" s="569" t="s">
        <v>1457</v>
      </c>
      <c r="C20" s="307"/>
      <c r="D20" s="307"/>
      <c r="E20" s="307"/>
      <c r="F20" s="307"/>
      <c r="G20" s="249"/>
      <c r="H20" s="346"/>
      <c r="I20" s="249"/>
      <c r="J20" s="346"/>
      <c r="K20" s="249"/>
      <c r="L20" s="231"/>
      <c r="M20" s="249"/>
      <c r="N20" s="231"/>
      <c r="O20" s="381">
        <f t="shared" si="0"/>
        <v>0</v>
      </c>
      <c r="P20" s="382">
        <f t="shared" si="1"/>
        <v>0</v>
      </c>
      <c r="Q20" s="249"/>
      <c r="R20" s="249"/>
      <c r="S20" s="249"/>
      <c r="T20" s="249"/>
      <c r="U20" s="307"/>
    </row>
    <row r="21" spans="1:21" ht="15.75">
      <c r="A21" s="570"/>
      <c r="B21" s="570"/>
      <c r="C21" s="307"/>
      <c r="D21" s="307"/>
      <c r="E21" s="307"/>
      <c r="F21" s="249"/>
      <c r="G21" s="250"/>
      <c r="H21" s="249"/>
      <c r="I21" s="250"/>
      <c r="J21" s="249"/>
      <c r="K21" s="250"/>
      <c r="L21" s="231"/>
      <c r="M21" s="250"/>
      <c r="N21" s="231"/>
      <c r="O21" s="381">
        <f t="shared" si="0"/>
        <v>0</v>
      </c>
      <c r="P21" s="382">
        <f t="shared" si="1"/>
        <v>0</v>
      </c>
      <c r="Q21" s="249"/>
      <c r="R21" s="249"/>
      <c r="S21" s="249"/>
      <c r="T21" s="249"/>
      <c r="U21" s="249"/>
    </row>
    <row r="22" spans="1:21" ht="15.75">
      <c r="A22" s="570"/>
      <c r="B22" s="570"/>
      <c r="C22" s="307"/>
      <c r="D22" s="307"/>
      <c r="E22" s="307"/>
      <c r="F22" s="249"/>
      <c r="G22" s="250"/>
      <c r="H22" s="249"/>
      <c r="I22" s="250"/>
      <c r="J22" s="249"/>
      <c r="K22" s="250"/>
      <c r="L22" s="231"/>
      <c r="M22" s="250"/>
      <c r="N22" s="231"/>
      <c r="O22" s="381">
        <f t="shared" si="0"/>
        <v>0</v>
      </c>
      <c r="P22" s="382">
        <f t="shared" si="1"/>
        <v>0</v>
      </c>
      <c r="Q22" s="249"/>
      <c r="R22" s="249"/>
      <c r="S22" s="249"/>
      <c r="T22" s="249"/>
      <c r="U22" s="249"/>
    </row>
    <row r="23" spans="1:21" ht="15.75">
      <c r="A23" s="570"/>
      <c r="B23" s="570"/>
      <c r="C23" s="307"/>
      <c r="D23" s="307"/>
      <c r="E23" s="307"/>
      <c r="F23" s="249"/>
      <c r="G23" s="250"/>
      <c r="H23" s="249"/>
      <c r="I23" s="250"/>
      <c r="J23" s="249"/>
      <c r="K23" s="250"/>
      <c r="L23" s="231"/>
      <c r="M23" s="250"/>
      <c r="N23" s="231"/>
      <c r="O23" s="381">
        <f t="shared" si="0"/>
        <v>0</v>
      </c>
      <c r="P23" s="382">
        <f t="shared" si="1"/>
        <v>0</v>
      </c>
      <c r="Q23" s="249"/>
      <c r="R23" s="249"/>
      <c r="S23" s="249"/>
      <c r="T23" s="249"/>
      <c r="U23" s="249"/>
    </row>
    <row r="24" spans="1:21" ht="15.75">
      <c r="A24" s="570"/>
      <c r="B24" s="570"/>
      <c r="C24" s="307"/>
      <c r="D24" s="307"/>
      <c r="E24" s="307"/>
      <c r="F24" s="249"/>
      <c r="G24" s="250"/>
      <c r="H24" s="249"/>
      <c r="I24" s="250"/>
      <c r="J24" s="249"/>
      <c r="K24" s="250"/>
      <c r="L24" s="231"/>
      <c r="M24" s="250"/>
      <c r="N24" s="231"/>
      <c r="O24" s="381">
        <f t="shared" si="0"/>
        <v>0</v>
      </c>
      <c r="P24" s="382">
        <f t="shared" si="1"/>
        <v>0</v>
      </c>
      <c r="Q24" s="249"/>
      <c r="R24" s="249"/>
      <c r="S24" s="249"/>
      <c r="T24" s="249"/>
      <c r="U24" s="249"/>
    </row>
    <row r="25" spans="1:21" ht="15.75">
      <c r="A25" s="570"/>
      <c r="B25" s="570"/>
      <c r="C25" s="307"/>
      <c r="D25" s="307"/>
      <c r="E25" s="307"/>
      <c r="F25" s="249"/>
      <c r="G25" s="250"/>
      <c r="H25" s="249"/>
      <c r="I25" s="250"/>
      <c r="J25" s="249"/>
      <c r="K25" s="250"/>
      <c r="L25" s="231"/>
      <c r="M25" s="250"/>
      <c r="N25" s="231"/>
      <c r="O25" s="381">
        <f t="shared" si="0"/>
        <v>0</v>
      </c>
      <c r="P25" s="382">
        <f t="shared" si="1"/>
        <v>0</v>
      </c>
      <c r="Q25" s="249"/>
      <c r="R25" s="249"/>
      <c r="S25" s="249"/>
      <c r="T25" s="249"/>
      <c r="U25" s="249"/>
    </row>
    <row r="26" spans="1:21" ht="15.75">
      <c r="A26" s="570"/>
      <c r="B26" s="570"/>
      <c r="C26" s="248"/>
      <c r="D26" s="307"/>
      <c r="E26" s="307"/>
      <c r="F26" s="307"/>
      <c r="G26" s="250"/>
      <c r="H26" s="253"/>
      <c r="I26" s="250"/>
      <c r="J26" s="253"/>
      <c r="K26" s="250"/>
      <c r="L26" s="231"/>
      <c r="M26" s="250"/>
      <c r="N26" s="231"/>
      <c r="O26" s="381">
        <f t="shared" si="0"/>
        <v>0</v>
      </c>
      <c r="P26" s="382">
        <f t="shared" si="1"/>
        <v>0</v>
      </c>
      <c r="Q26" s="249"/>
      <c r="R26" s="249"/>
      <c r="S26" s="249"/>
      <c r="T26" s="249"/>
      <c r="U26" s="307"/>
    </row>
    <row r="27" spans="1:21" ht="15.75">
      <c r="A27" s="570"/>
      <c r="B27" s="571"/>
      <c r="C27" s="248"/>
      <c r="D27" s="307"/>
      <c r="E27" s="307"/>
      <c r="F27" s="277"/>
      <c r="G27" s="250"/>
      <c r="H27" s="249"/>
      <c r="I27" s="250"/>
      <c r="J27" s="249"/>
      <c r="K27" s="250"/>
      <c r="L27" s="231"/>
      <c r="M27" s="250"/>
      <c r="N27" s="231"/>
      <c r="O27" s="381">
        <f t="shared" si="0"/>
        <v>0</v>
      </c>
      <c r="P27" s="382">
        <f t="shared" si="1"/>
        <v>0</v>
      </c>
      <c r="Q27" s="249"/>
      <c r="R27" s="249"/>
      <c r="S27" s="249"/>
      <c r="T27" s="249"/>
      <c r="U27" s="307"/>
    </row>
    <row r="28" spans="1:21" ht="15.75" customHeight="1">
      <c r="A28" s="570"/>
      <c r="B28" s="572" t="s">
        <v>1501</v>
      </c>
      <c r="C28" s="248"/>
      <c r="D28" s="307"/>
      <c r="E28" s="307"/>
      <c r="F28" s="307"/>
      <c r="G28" s="249"/>
      <c r="H28" s="249"/>
      <c r="I28" s="206"/>
      <c r="J28" s="249"/>
      <c r="K28" s="249"/>
      <c r="L28" s="231"/>
      <c r="M28" s="249"/>
      <c r="N28" s="231"/>
      <c r="O28" s="381">
        <f t="shared" si="0"/>
        <v>0</v>
      </c>
      <c r="P28" s="382">
        <f t="shared" si="1"/>
        <v>0</v>
      </c>
      <c r="Q28" s="249"/>
      <c r="R28" s="249"/>
      <c r="S28" s="249"/>
      <c r="T28" s="249"/>
      <c r="U28" s="307"/>
    </row>
    <row r="29" spans="1:21" ht="15.75">
      <c r="A29" s="570"/>
      <c r="B29" s="572"/>
      <c r="C29" s="248"/>
      <c r="D29" s="307"/>
      <c r="E29" s="307"/>
      <c r="F29" s="307"/>
      <c r="G29" s="249"/>
      <c r="H29" s="249"/>
      <c r="I29" s="206"/>
      <c r="J29" s="249"/>
      <c r="K29" s="249"/>
      <c r="L29" s="231"/>
      <c r="M29" s="249"/>
      <c r="N29" s="231"/>
      <c r="O29" s="381">
        <f t="shared" si="0"/>
        <v>0</v>
      </c>
      <c r="P29" s="382">
        <f t="shared" si="1"/>
        <v>0</v>
      </c>
      <c r="Q29" s="249"/>
      <c r="R29" s="249"/>
      <c r="S29" s="249"/>
      <c r="T29" s="249"/>
      <c r="U29" s="307"/>
    </row>
    <row r="30" spans="1:21" ht="15.75">
      <c r="A30" s="570"/>
      <c r="B30" s="572"/>
      <c r="C30" s="248"/>
      <c r="D30" s="307"/>
      <c r="E30" s="307"/>
      <c r="F30" s="307"/>
      <c r="G30" s="249"/>
      <c r="H30" s="249"/>
      <c r="I30" s="206"/>
      <c r="J30" s="249"/>
      <c r="K30" s="249"/>
      <c r="L30" s="231"/>
      <c r="M30" s="249"/>
      <c r="N30" s="231"/>
      <c r="O30" s="381">
        <f t="shared" si="0"/>
        <v>0</v>
      </c>
      <c r="P30" s="382">
        <f t="shared" si="1"/>
        <v>0</v>
      </c>
      <c r="Q30" s="249"/>
      <c r="R30" s="249"/>
      <c r="S30" s="249"/>
      <c r="T30" s="249"/>
      <c r="U30" s="307"/>
    </row>
    <row r="31" spans="1:21" ht="15.75">
      <c r="A31" s="570"/>
      <c r="B31" s="572"/>
      <c r="C31" s="248"/>
      <c r="D31" s="307"/>
      <c r="E31" s="307"/>
      <c r="F31" s="307"/>
      <c r="G31" s="249"/>
      <c r="H31" s="249"/>
      <c r="I31" s="206"/>
      <c r="J31" s="249"/>
      <c r="K31" s="249"/>
      <c r="L31" s="231"/>
      <c r="M31" s="249"/>
      <c r="N31" s="231"/>
      <c r="O31" s="381"/>
      <c r="P31" s="382"/>
      <c r="Q31" s="249"/>
      <c r="R31" s="249"/>
      <c r="S31" s="249"/>
      <c r="T31" s="249"/>
      <c r="U31" s="307"/>
    </row>
    <row r="32" spans="1:21" ht="15.75">
      <c r="A32" s="570"/>
      <c r="B32" s="572"/>
      <c r="C32" s="248"/>
      <c r="D32" s="307"/>
      <c r="E32" s="307"/>
      <c r="F32" s="307"/>
      <c r="G32" s="249"/>
      <c r="H32" s="249"/>
      <c r="I32" s="206"/>
      <c r="J32" s="249"/>
      <c r="K32" s="249"/>
      <c r="L32" s="231"/>
      <c r="M32" s="249"/>
      <c r="N32" s="231"/>
      <c r="O32" s="381"/>
      <c r="P32" s="382"/>
      <c r="Q32" s="249"/>
      <c r="R32" s="249"/>
      <c r="S32" s="249"/>
      <c r="T32" s="249"/>
      <c r="U32" s="307"/>
    </row>
    <row r="33" spans="1:21" ht="15.75">
      <c r="A33" s="570"/>
      <c r="B33" s="572"/>
      <c r="C33" s="248"/>
      <c r="D33" s="307"/>
      <c r="E33" s="307"/>
      <c r="F33" s="307"/>
      <c r="G33" s="249"/>
      <c r="H33" s="249"/>
      <c r="I33" s="206"/>
      <c r="J33" s="249"/>
      <c r="K33" s="249"/>
      <c r="L33" s="231"/>
      <c r="M33" s="249"/>
      <c r="N33" s="231"/>
      <c r="O33" s="381">
        <f t="shared" si="0"/>
        <v>0</v>
      </c>
      <c r="P33" s="382">
        <f t="shared" si="1"/>
        <v>0</v>
      </c>
      <c r="Q33" s="249"/>
      <c r="R33" s="249"/>
      <c r="S33" s="249"/>
      <c r="T33" s="249"/>
      <c r="U33" s="307"/>
    </row>
    <row r="34" spans="1:21" ht="15.75">
      <c r="A34" s="570"/>
      <c r="B34" s="572"/>
      <c r="C34" s="248"/>
      <c r="D34" s="307"/>
      <c r="E34" s="307"/>
      <c r="F34" s="307"/>
      <c r="G34" s="249"/>
      <c r="H34" s="249"/>
      <c r="I34" s="206"/>
      <c r="J34" s="249"/>
      <c r="K34" s="249"/>
      <c r="L34" s="231"/>
      <c r="M34" s="249"/>
      <c r="N34" s="231"/>
      <c r="O34" s="381">
        <f t="shared" si="0"/>
        <v>0</v>
      </c>
      <c r="P34" s="382">
        <f t="shared" si="1"/>
        <v>0</v>
      </c>
      <c r="Q34" s="249"/>
      <c r="R34" s="249"/>
      <c r="S34" s="249"/>
      <c r="T34" s="249"/>
      <c r="U34" s="307"/>
    </row>
    <row r="35" spans="1:21" ht="15.75">
      <c r="A35" s="570"/>
      <c r="B35" s="572"/>
      <c r="C35" s="248"/>
      <c r="D35" s="307"/>
      <c r="E35" s="307"/>
      <c r="F35" s="307"/>
      <c r="G35" s="249"/>
      <c r="H35" s="249"/>
      <c r="I35" s="206"/>
      <c r="J35" s="249"/>
      <c r="K35" s="249"/>
      <c r="L35" s="231"/>
      <c r="M35" s="249"/>
      <c r="N35" s="231"/>
      <c r="O35" s="381">
        <f t="shared" si="0"/>
        <v>0</v>
      </c>
      <c r="P35" s="382">
        <f t="shared" si="1"/>
        <v>0</v>
      </c>
      <c r="Q35" s="249"/>
      <c r="R35" s="249"/>
      <c r="S35" s="249"/>
      <c r="T35" s="249"/>
      <c r="U35" s="307"/>
    </row>
    <row r="36" spans="1:21" ht="15.75">
      <c r="A36" s="570"/>
      <c r="B36" s="572"/>
      <c r="C36" s="248"/>
      <c r="D36" s="307"/>
      <c r="E36" s="307"/>
      <c r="F36" s="307"/>
      <c r="G36" s="249"/>
      <c r="H36" s="249"/>
      <c r="I36" s="206"/>
      <c r="J36" s="249"/>
      <c r="K36" s="249"/>
      <c r="L36" s="231"/>
      <c r="M36" s="249"/>
      <c r="N36" s="231"/>
      <c r="O36" s="381">
        <f t="shared" si="0"/>
        <v>0</v>
      </c>
      <c r="P36" s="382">
        <f t="shared" si="1"/>
        <v>0</v>
      </c>
      <c r="Q36" s="249"/>
      <c r="R36" s="249"/>
      <c r="S36" s="249"/>
      <c r="T36" s="249"/>
      <c r="U36" s="307"/>
    </row>
    <row r="37" spans="1:21" ht="15.75">
      <c r="A37" s="570"/>
      <c r="B37" s="572"/>
      <c r="C37" s="248"/>
      <c r="D37" s="307"/>
      <c r="E37" s="307"/>
      <c r="F37" s="307"/>
      <c r="G37" s="249"/>
      <c r="H37" s="249"/>
      <c r="I37" s="206"/>
      <c r="J37" s="249"/>
      <c r="K37" s="249"/>
      <c r="L37" s="231"/>
      <c r="M37" s="249"/>
      <c r="N37" s="231"/>
      <c r="O37" s="381">
        <f t="shared" si="0"/>
        <v>0</v>
      </c>
      <c r="P37" s="382">
        <f t="shared" si="1"/>
        <v>0</v>
      </c>
      <c r="Q37" s="249"/>
      <c r="R37" s="249"/>
      <c r="S37" s="249"/>
      <c r="T37" s="249"/>
      <c r="U37" s="307"/>
    </row>
    <row r="38" spans="1:21" ht="15.75">
      <c r="A38" s="570"/>
      <c r="B38" s="572"/>
      <c r="C38" s="248"/>
      <c r="D38" s="307"/>
      <c r="E38" s="307"/>
      <c r="F38" s="307"/>
      <c r="G38" s="249"/>
      <c r="H38" s="249"/>
      <c r="I38" s="206"/>
      <c r="J38" s="249"/>
      <c r="K38" s="249"/>
      <c r="L38" s="231"/>
      <c r="M38" s="249"/>
      <c r="N38" s="231"/>
      <c r="O38" s="381">
        <f t="shared" si="0"/>
        <v>0</v>
      </c>
      <c r="P38" s="382">
        <f t="shared" si="1"/>
        <v>0</v>
      </c>
      <c r="Q38" s="249"/>
      <c r="R38" s="249"/>
      <c r="S38" s="249"/>
      <c r="T38" s="249"/>
      <c r="U38" s="307"/>
    </row>
    <row r="39" spans="1:21" ht="15.75">
      <c r="A39" s="570"/>
      <c r="B39" s="572" t="s">
        <v>1458</v>
      </c>
      <c r="C39" s="248"/>
      <c r="D39" s="307"/>
      <c r="E39" s="307"/>
      <c r="F39" s="307"/>
      <c r="G39" s="249"/>
      <c r="H39" s="249"/>
      <c r="I39" s="206"/>
      <c r="J39" s="249"/>
      <c r="K39" s="249"/>
      <c r="L39" s="231"/>
      <c r="M39" s="249"/>
      <c r="N39" s="231"/>
      <c r="O39" s="381">
        <f t="shared" si="0"/>
        <v>0</v>
      </c>
      <c r="P39" s="382">
        <f t="shared" si="1"/>
        <v>0</v>
      </c>
      <c r="Q39" s="249"/>
      <c r="R39" s="249"/>
      <c r="S39" s="249"/>
      <c r="T39" s="249"/>
      <c r="U39" s="307"/>
    </row>
    <row r="40" spans="1:21" ht="15.75">
      <c r="A40" s="570"/>
      <c r="B40" s="572"/>
      <c r="C40" s="307"/>
      <c r="D40" s="307"/>
      <c r="E40" s="307"/>
      <c r="F40" s="307"/>
      <c r="G40" s="249"/>
      <c r="H40" s="249"/>
      <c r="I40" s="206"/>
      <c r="J40" s="249"/>
      <c r="K40" s="249"/>
      <c r="L40" s="231"/>
      <c r="M40" s="249"/>
      <c r="N40" s="231"/>
      <c r="O40" s="381">
        <f t="shared" si="0"/>
        <v>0</v>
      </c>
      <c r="P40" s="382">
        <f t="shared" si="1"/>
        <v>0</v>
      </c>
      <c r="Q40" s="249"/>
      <c r="R40" s="249"/>
      <c r="S40" s="249"/>
      <c r="T40" s="249"/>
      <c r="U40" s="307"/>
    </row>
    <row r="41" spans="1:21" ht="15.75">
      <c r="A41" s="570"/>
      <c r="B41" s="572"/>
      <c r="C41" s="307"/>
      <c r="D41" s="307"/>
      <c r="E41" s="307"/>
      <c r="F41" s="307"/>
      <c r="G41" s="249"/>
      <c r="H41" s="249"/>
      <c r="I41" s="206"/>
      <c r="J41" s="249"/>
      <c r="K41" s="249"/>
      <c r="L41" s="231"/>
      <c r="M41" s="249"/>
      <c r="N41" s="231"/>
      <c r="O41" s="381">
        <f t="shared" si="0"/>
        <v>0</v>
      </c>
      <c r="P41" s="382">
        <f t="shared" si="1"/>
        <v>0</v>
      </c>
      <c r="Q41" s="249"/>
      <c r="R41" s="249"/>
      <c r="S41" s="249"/>
      <c r="T41" s="249"/>
      <c r="U41" s="307"/>
    </row>
    <row r="42" spans="1:21" ht="15.75">
      <c r="A42" s="570"/>
      <c r="B42" s="572"/>
      <c r="C42" s="307"/>
      <c r="D42" s="307"/>
      <c r="E42" s="307"/>
      <c r="F42" s="307"/>
      <c r="G42" s="249"/>
      <c r="H42" s="249"/>
      <c r="I42" s="206"/>
      <c r="J42" s="249"/>
      <c r="K42" s="249"/>
      <c r="L42" s="231"/>
      <c r="M42" s="249"/>
      <c r="N42" s="231"/>
      <c r="O42" s="381">
        <f t="shared" si="0"/>
        <v>0</v>
      </c>
      <c r="P42" s="382">
        <f t="shared" si="1"/>
        <v>0</v>
      </c>
      <c r="Q42" s="249"/>
      <c r="R42" s="249"/>
      <c r="S42" s="249"/>
      <c r="T42" s="249"/>
      <c r="U42" s="307"/>
    </row>
    <row r="43" spans="1:21" ht="15.75">
      <c r="A43" s="570"/>
      <c r="B43" s="572"/>
      <c r="C43" s="307"/>
      <c r="D43" s="307"/>
      <c r="E43" s="307"/>
      <c r="F43" s="307"/>
      <c r="G43" s="249"/>
      <c r="H43" s="249"/>
      <c r="I43" s="206"/>
      <c r="J43" s="249"/>
      <c r="K43" s="249"/>
      <c r="L43" s="231"/>
      <c r="M43" s="249"/>
      <c r="N43" s="231"/>
      <c r="O43" s="381">
        <f t="shared" si="0"/>
        <v>0</v>
      </c>
      <c r="P43" s="382">
        <f t="shared" si="1"/>
        <v>0</v>
      </c>
      <c r="Q43" s="249"/>
      <c r="R43" s="249"/>
      <c r="S43" s="249"/>
      <c r="T43" s="249"/>
      <c r="U43" s="307"/>
    </row>
    <row r="44" spans="1:21" ht="15.75">
      <c r="A44" s="570"/>
      <c r="B44" s="572"/>
      <c r="C44" s="307"/>
      <c r="D44" s="307"/>
      <c r="E44" s="307"/>
      <c r="F44" s="307"/>
      <c r="G44" s="249"/>
      <c r="H44" s="249"/>
      <c r="I44" s="206"/>
      <c r="J44" s="249"/>
      <c r="K44" s="249"/>
      <c r="L44" s="231"/>
      <c r="M44" s="249"/>
      <c r="N44" s="231"/>
      <c r="O44" s="381">
        <f t="shared" si="0"/>
        <v>0</v>
      </c>
      <c r="P44" s="382">
        <f t="shared" si="1"/>
        <v>0</v>
      </c>
      <c r="Q44" s="249"/>
      <c r="R44" s="249"/>
      <c r="S44" s="249"/>
      <c r="T44" s="249"/>
      <c r="U44" s="307"/>
    </row>
    <row r="45" spans="1:21" ht="15.75">
      <c r="A45" s="570"/>
      <c r="B45" s="572"/>
      <c r="C45" s="307"/>
      <c r="D45" s="307"/>
      <c r="E45" s="307"/>
      <c r="F45" s="307"/>
      <c r="G45" s="249"/>
      <c r="H45" s="249"/>
      <c r="I45" s="206"/>
      <c r="J45" s="249"/>
      <c r="K45" s="249"/>
      <c r="L45" s="231"/>
      <c r="M45" s="249"/>
      <c r="N45" s="231"/>
      <c r="O45" s="381">
        <f t="shared" si="0"/>
        <v>0</v>
      </c>
      <c r="P45" s="382">
        <f t="shared" si="1"/>
        <v>0</v>
      </c>
      <c r="Q45" s="249"/>
      <c r="R45" s="249"/>
      <c r="S45" s="249"/>
      <c r="T45" s="249"/>
      <c r="U45" s="307"/>
    </row>
    <row r="46" spans="1:21" ht="15.75">
      <c r="A46" s="570"/>
      <c r="B46" s="572"/>
      <c r="C46" s="307"/>
      <c r="D46" s="307"/>
      <c r="E46" s="307"/>
      <c r="F46" s="307"/>
      <c r="G46" s="249"/>
      <c r="H46" s="249"/>
      <c r="I46" s="206"/>
      <c r="J46" s="249"/>
      <c r="K46" s="249"/>
      <c r="L46" s="231"/>
      <c r="M46" s="249"/>
      <c r="N46" s="231"/>
      <c r="O46" s="381">
        <f t="shared" si="0"/>
        <v>0</v>
      </c>
      <c r="P46" s="382">
        <f t="shared" si="1"/>
        <v>0</v>
      </c>
      <c r="Q46" s="249"/>
      <c r="R46" s="249"/>
      <c r="S46" s="249"/>
      <c r="T46" s="249"/>
      <c r="U46" s="307"/>
    </row>
    <row r="47" spans="1:21" ht="15.75">
      <c r="A47" s="292"/>
      <c r="B47" s="293"/>
      <c r="C47" s="292" t="s">
        <v>1379</v>
      </c>
      <c r="D47" s="293"/>
      <c r="E47" s="293"/>
      <c r="F47" s="294"/>
      <c r="G47" s="255">
        <f t="shared" ref="G47:N47" si="2">SUM(G8:G46)</f>
        <v>0</v>
      </c>
      <c r="H47" s="255">
        <f t="shared" si="2"/>
        <v>0</v>
      </c>
      <c r="I47" s="255">
        <f t="shared" si="2"/>
        <v>0</v>
      </c>
      <c r="J47" s="255">
        <f t="shared" si="2"/>
        <v>0</v>
      </c>
      <c r="K47" s="255">
        <f t="shared" si="2"/>
        <v>0</v>
      </c>
      <c r="L47" s="255">
        <f t="shared" si="2"/>
        <v>0</v>
      </c>
      <c r="M47" s="255">
        <f t="shared" si="2"/>
        <v>0</v>
      </c>
      <c r="N47" s="255">
        <f t="shared" si="2"/>
        <v>0</v>
      </c>
      <c r="O47" s="255">
        <f>SUM(O8:O46)</f>
        <v>0</v>
      </c>
      <c r="P47" s="255">
        <f>SUM(P8:P46)</f>
        <v>0</v>
      </c>
      <c r="Q47" s="256"/>
      <c r="R47" s="256"/>
      <c r="S47" s="256"/>
      <c r="T47" s="256"/>
      <c r="U47" s="256"/>
    </row>
    <row r="48" spans="1:21" ht="15.75">
      <c r="A48" s="257"/>
      <c r="B48" s="258"/>
      <c r="C48" s="258"/>
      <c r="D48" s="258"/>
      <c r="E48" s="259"/>
      <c r="F48" s="258"/>
      <c r="G48" s="258"/>
      <c r="H48" s="258"/>
      <c r="I48" s="258"/>
      <c r="J48" s="258"/>
      <c r="K48" s="258"/>
      <c r="L48" s="258"/>
      <c r="M48" s="258"/>
      <c r="N48" s="258"/>
      <c r="O48" s="384"/>
      <c r="P48" s="384"/>
      <c r="Q48" s="258"/>
      <c r="R48" s="258"/>
      <c r="S48" s="258"/>
      <c r="T48" s="258"/>
      <c r="U48" s="258"/>
    </row>
    <row r="49" spans="1:21" ht="15.75">
      <c r="A49" s="257"/>
      <c r="B49" s="258"/>
      <c r="C49" s="258"/>
      <c r="D49" s="258"/>
      <c r="E49" s="259"/>
      <c r="F49" s="258"/>
      <c r="G49" s="258"/>
      <c r="H49" s="258"/>
      <c r="I49" s="258"/>
      <c r="J49" s="258"/>
      <c r="K49" s="258"/>
      <c r="L49" s="258"/>
      <c r="M49" s="258"/>
      <c r="N49" s="258"/>
      <c r="O49" s="384"/>
      <c r="P49" s="384"/>
      <c r="Q49" s="258"/>
      <c r="R49" s="258"/>
      <c r="S49" s="258"/>
      <c r="T49" s="258"/>
      <c r="U49" s="258"/>
    </row>
    <row r="50" spans="1:21" ht="15.75">
      <c r="A50" s="257"/>
      <c r="B50" s="258"/>
      <c r="C50" s="258"/>
      <c r="D50" s="258"/>
      <c r="E50" s="259"/>
      <c r="F50" s="258"/>
      <c r="G50" s="258"/>
      <c r="H50" s="258"/>
      <c r="I50" s="258"/>
      <c r="J50" s="258"/>
      <c r="K50" s="258"/>
      <c r="L50" s="258"/>
      <c r="M50" s="258"/>
      <c r="N50" s="258"/>
      <c r="O50" s="384"/>
      <c r="P50" s="384"/>
      <c r="Q50" s="258"/>
      <c r="R50" s="258"/>
      <c r="S50" s="258"/>
      <c r="T50" s="258"/>
      <c r="U50" s="258"/>
    </row>
    <row r="51" spans="1:21" ht="15.75">
      <c r="A51" s="257"/>
      <c r="B51" s="258"/>
      <c r="C51" s="258"/>
      <c r="D51" s="258"/>
      <c r="E51" s="259"/>
      <c r="F51" s="258"/>
      <c r="G51" s="258"/>
      <c r="H51" s="258"/>
      <c r="I51" s="258"/>
      <c r="J51" s="258"/>
      <c r="K51" s="258"/>
      <c r="L51" s="258"/>
      <c r="M51" s="258"/>
      <c r="N51" s="258"/>
      <c r="O51" s="384"/>
      <c r="P51" s="384"/>
      <c r="Q51" s="258"/>
      <c r="R51" s="258"/>
      <c r="S51" s="258"/>
      <c r="T51" s="258"/>
      <c r="U51" s="258"/>
    </row>
    <row r="52" spans="1:21" ht="15.75">
      <c r="A52" s="257"/>
      <c r="B52" s="258"/>
      <c r="C52" s="258"/>
      <c r="D52" s="258"/>
      <c r="E52" s="259"/>
      <c r="F52" s="258"/>
      <c r="G52" s="258"/>
      <c r="H52" s="258"/>
      <c r="I52" s="258"/>
      <c r="J52" s="258"/>
      <c r="K52" s="258"/>
      <c r="L52" s="258"/>
      <c r="M52" s="258"/>
      <c r="N52" s="258"/>
      <c r="O52" s="384"/>
      <c r="P52" s="384"/>
      <c r="Q52" s="258"/>
      <c r="R52" s="258"/>
      <c r="S52" s="258"/>
      <c r="T52" s="258"/>
      <c r="U52" s="258"/>
    </row>
    <row r="53" spans="1:21" ht="15.75">
      <c r="A53" s="257"/>
      <c r="B53" s="258"/>
      <c r="C53" s="258"/>
      <c r="D53" s="258"/>
      <c r="E53" s="259"/>
      <c r="F53" s="258"/>
      <c r="G53" s="258"/>
      <c r="H53" s="258"/>
      <c r="I53" s="258"/>
      <c r="J53" s="258"/>
      <c r="K53" s="258"/>
      <c r="L53" s="258"/>
      <c r="M53" s="258"/>
      <c r="N53" s="258"/>
      <c r="O53" s="384"/>
      <c r="P53" s="384"/>
      <c r="Q53" s="258"/>
      <c r="R53" s="258"/>
      <c r="S53" s="258"/>
      <c r="T53" s="258"/>
      <c r="U53" s="258"/>
    </row>
    <row r="54" spans="1:21" ht="15.75">
      <c r="A54" s="257"/>
      <c r="B54" s="258"/>
      <c r="C54" s="258"/>
      <c r="D54" s="258"/>
      <c r="E54" s="259"/>
      <c r="F54" s="258"/>
      <c r="G54" s="258"/>
      <c r="H54" s="258"/>
      <c r="I54" s="258"/>
      <c r="J54" s="258"/>
      <c r="K54" s="258"/>
      <c r="L54" s="258"/>
      <c r="M54" s="258"/>
      <c r="N54" s="258"/>
      <c r="O54" s="384"/>
      <c r="P54" s="384"/>
      <c r="Q54" s="258"/>
      <c r="R54" s="258"/>
      <c r="S54" s="258"/>
      <c r="T54" s="258"/>
      <c r="U54" s="258"/>
    </row>
    <row r="55" spans="1:21" ht="15.75">
      <c r="A55" s="257"/>
      <c r="B55" s="258"/>
      <c r="C55" s="258"/>
      <c r="D55" s="258"/>
      <c r="E55" s="259"/>
      <c r="F55" s="258"/>
      <c r="G55" s="258"/>
      <c r="H55" s="258"/>
      <c r="I55" s="258"/>
      <c r="J55" s="258"/>
      <c r="K55" s="258"/>
      <c r="L55" s="258"/>
      <c r="M55" s="258"/>
      <c r="N55" s="258"/>
      <c r="O55" s="384"/>
      <c r="P55" s="384"/>
      <c r="Q55" s="258"/>
      <c r="R55" s="258"/>
      <c r="S55" s="258"/>
      <c r="T55" s="258"/>
      <c r="U55" s="258"/>
    </row>
    <row r="56" spans="1:21" ht="15.75">
      <c r="A56" s="257"/>
      <c r="B56" s="258"/>
      <c r="C56" s="258"/>
      <c r="D56" s="258"/>
      <c r="E56" s="259"/>
      <c r="F56" s="258"/>
      <c r="G56" s="258"/>
      <c r="H56" s="258"/>
      <c r="I56" s="258"/>
      <c r="J56" s="258"/>
      <c r="K56" s="258"/>
      <c r="L56" s="258"/>
      <c r="M56" s="258"/>
      <c r="N56" s="258"/>
      <c r="O56" s="384"/>
      <c r="P56" s="384"/>
      <c r="Q56" s="258"/>
      <c r="R56" s="258"/>
      <c r="S56" s="258"/>
      <c r="T56" s="258"/>
      <c r="U56" s="258"/>
    </row>
    <row r="57" spans="1:21" ht="15.75">
      <c r="A57" s="257"/>
      <c r="B57" s="258"/>
      <c r="C57" s="258"/>
      <c r="D57" s="258"/>
      <c r="E57" s="259"/>
      <c r="F57" s="258"/>
      <c r="G57" s="258"/>
      <c r="H57" s="258"/>
      <c r="I57" s="258"/>
      <c r="J57" s="258"/>
      <c r="K57" s="258"/>
      <c r="L57" s="258"/>
      <c r="M57" s="258"/>
      <c r="N57" s="258"/>
      <c r="O57" s="384"/>
      <c r="P57" s="384"/>
      <c r="Q57" s="258"/>
      <c r="R57" s="258"/>
      <c r="S57" s="258"/>
      <c r="T57" s="258"/>
      <c r="U57" s="258"/>
    </row>
    <row r="58" spans="1:21" ht="15.75">
      <c r="A58" s="257"/>
      <c r="B58" s="258"/>
      <c r="C58" s="258"/>
      <c r="D58" s="258"/>
      <c r="E58" s="259"/>
      <c r="F58" s="258"/>
      <c r="G58" s="258"/>
      <c r="H58" s="258"/>
      <c r="I58" s="258"/>
      <c r="J58" s="258"/>
      <c r="K58" s="258"/>
      <c r="L58" s="258"/>
      <c r="M58" s="258"/>
      <c r="N58" s="258"/>
      <c r="O58" s="384"/>
      <c r="P58" s="384"/>
      <c r="Q58" s="258"/>
      <c r="R58" s="258"/>
      <c r="S58" s="258"/>
      <c r="T58" s="258"/>
      <c r="U58" s="258"/>
    </row>
    <row r="59" spans="1:21" ht="15.75">
      <c r="A59" s="257"/>
      <c r="B59" s="258"/>
      <c r="C59" s="258"/>
      <c r="D59" s="258"/>
      <c r="E59" s="259"/>
      <c r="F59" s="258"/>
      <c r="G59" s="258"/>
      <c r="H59" s="258"/>
      <c r="I59" s="258"/>
      <c r="J59" s="258"/>
      <c r="K59" s="258"/>
      <c r="L59" s="258"/>
      <c r="M59" s="258"/>
      <c r="N59" s="258"/>
      <c r="O59" s="384"/>
      <c r="P59" s="384"/>
      <c r="Q59" s="258"/>
      <c r="R59" s="258"/>
      <c r="S59" s="258"/>
      <c r="T59" s="258"/>
      <c r="U59" s="258"/>
    </row>
    <row r="60" spans="1:21" ht="15.75">
      <c r="A60" s="257"/>
      <c r="B60" s="258"/>
      <c r="C60" s="258"/>
      <c r="D60" s="258"/>
      <c r="E60" s="259"/>
      <c r="F60" s="258"/>
      <c r="G60" s="258"/>
      <c r="H60" s="258"/>
      <c r="I60" s="258"/>
      <c r="J60" s="258"/>
      <c r="K60" s="258"/>
      <c r="L60" s="258"/>
      <c r="M60" s="258"/>
      <c r="N60" s="258"/>
      <c r="O60" s="384"/>
      <c r="P60" s="384"/>
      <c r="Q60" s="258"/>
      <c r="R60" s="258"/>
      <c r="S60" s="258"/>
      <c r="T60" s="258"/>
      <c r="U60" s="258"/>
    </row>
    <row r="61" spans="1:21" ht="15.75">
      <c r="A61" s="257"/>
      <c r="B61" s="258"/>
      <c r="C61" s="258"/>
      <c r="D61" s="258"/>
      <c r="E61" s="259"/>
      <c r="F61" s="258"/>
      <c r="G61" s="258"/>
      <c r="H61" s="258"/>
      <c r="I61" s="258"/>
      <c r="J61" s="258"/>
      <c r="K61" s="258"/>
      <c r="L61" s="258"/>
      <c r="M61" s="258"/>
      <c r="N61" s="258"/>
      <c r="O61" s="384"/>
      <c r="P61" s="384"/>
      <c r="Q61" s="258"/>
      <c r="R61" s="258"/>
      <c r="S61" s="258"/>
      <c r="T61" s="258"/>
      <c r="U61" s="258"/>
    </row>
    <row r="62" spans="1:21" ht="15.75">
      <c r="A62" s="257"/>
      <c r="B62" s="258"/>
      <c r="C62" s="258"/>
      <c r="D62" s="258"/>
      <c r="E62" s="259"/>
      <c r="F62" s="258"/>
      <c r="G62" s="258"/>
      <c r="H62" s="258"/>
      <c r="I62" s="258"/>
      <c r="J62" s="258"/>
      <c r="K62" s="258"/>
      <c r="L62" s="258"/>
      <c r="M62" s="258"/>
      <c r="N62" s="258"/>
      <c r="O62" s="384"/>
      <c r="P62" s="384"/>
      <c r="Q62" s="258"/>
      <c r="R62" s="258"/>
      <c r="S62" s="258"/>
      <c r="T62" s="258"/>
      <c r="U62" s="258"/>
    </row>
    <row r="63" spans="1:21" ht="15.75">
      <c r="A63" s="257"/>
      <c r="B63" s="258"/>
      <c r="C63" s="258"/>
      <c r="D63" s="258"/>
      <c r="E63" s="259"/>
      <c r="F63" s="258"/>
      <c r="G63" s="258"/>
      <c r="H63" s="258"/>
      <c r="I63" s="258"/>
      <c r="J63" s="258"/>
      <c r="K63" s="258"/>
      <c r="L63" s="258"/>
      <c r="M63" s="258"/>
      <c r="N63" s="258"/>
      <c r="O63" s="384"/>
      <c r="P63" s="384"/>
      <c r="Q63" s="258"/>
      <c r="R63" s="258"/>
      <c r="S63" s="258"/>
      <c r="T63" s="258"/>
      <c r="U63" s="258"/>
    </row>
    <row r="64" spans="1:21" ht="15.75">
      <c r="A64" s="257"/>
      <c r="B64" s="258"/>
      <c r="C64" s="258"/>
      <c r="D64" s="258"/>
      <c r="E64" s="259"/>
      <c r="F64" s="258"/>
      <c r="G64" s="258"/>
      <c r="H64" s="258"/>
      <c r="I64" s="258"/>
      <c r="J64" s="258"/>
      <c r="K64" s="258"/>
      <c r="L64" s="258"/>
      <c r="M64" s="258"/>
      <c r="N64" s="258"/>
      <c r="O64" s="384"/>
      <c r="P64" s="384"/>
      <c r="Q64" s="258"/>
      <c r="R64" s="258"/>
      <c r="S64" s="258"/>
      <c r="T64" s="258"/>
      <c r="U64" s="258"/>
    </row>
    <row r="65" spans="1:21" ht="15.75">
      <c r="A65" s="257"/>
      <c r="B65" s="258"/>
      <c r="C65" s="258"/>
      <c r="D65" s="258"/>
      <c r="E65" s="259"/>
      <c r="F65" s="258"/>
      <c r="G65" s="258"/>
      <c r="H65" s="258"/>
      <c r="I65" s="258"/>
      <c r="J65" s="258"/>
      <c r="K65" s="258"/>
      <c r="L65" s="258"/>
      <c r="M65" s="258"/>
      <c r="N65" s="258"/>
      <c r="O65" s="384"/>
      <c r="P65" s="384"/>
      <c r="Q65" s="258"/>
      <c r="R65" s="258"/>
      <c r="S65" s="258"/>
      <c r="T65" s="258"/>
      <c r="U65" s="258"/>
    </row>
    <row r="66" spans="1:21" ht="15.75">
      <c r="A66" s="257"/>
      <c r="B66" s="258"/>
      <c r="C66" s="258"/>
      <c r="D66" s="258"/>
      <c r="E66" s="259"/>
      <c r="F66" s="258"/>
      <c r="G66" s="258"/>
      <c r="H66" s="258"/>
      <c r="I66" s="258"/>
      <c r="J66" s="258"/>
      <c r="K66" s="258"/>
      <c r="L66" s="258"/>
      <c r="M66" s="258"/>
      <c r="N66" s="258"/>
      <c r="O66" s="384"/>
      <c r="P66" s="384"/>
      <c r="Q66" s="258"/>
      <c r="R66" s="258"/>
      <c r="S66" s="258"/>
      <c r="T66" s="258"/>
      <c r="U66" s="258"/>
    </row>
    <row r="67" spans="1:21" ht="15.75">
      <c r="A67" s="257"/>
      <c r="B67" s="258"/>
      <c r="C67" s="258"/>
      <c r="D67" s="258"/>
      <c r="E67" s="259"/>
      <c r="F67" s="258"/>
      <c r="G67" s="258"/>
      <c r="H67" s="258"/>
      <c r="I67" s="258"/>
      <c r="J67" s="258"/>
      <c r="K67" s="258"/>
      <c r="L67" s="258"/>
      <c r="M67" s="258"/>
      <c r="N67" s="258"/>
      <c r="O67" s="384"/>
      <c r="P67" s="384"/>
      <c r="Q67" s="258"/>
      <c r="R67" s="258"/>
      <c r="S67" s="258"/>
      <c r="T67" s="258"/>
      <c r="U67" s="258"/>
    </row>
    <row r="68" spans="1:21" ht="15.75">
      <c r="A68" s="257"/>
      <c r="B68" s="258"/>
      <c r="C68" s="258"/>
      <c r="D68" s="258"/>
      <c r="E68" s="259"/>
      <c r="F68" s="258"/>
      <c r="G68" s="258"/>
      <c r="H68" s="258"/>
      <c r="I68" s="258"/>
      <c r="J68" s="258"/>
      <c r="K68" s="258"/>
      <c r="L68" s="258"/>
      <c r="M68" s="258"/>
      <c r="N68" s="258"/>
      <c r="O68" s="384"/>
      <c r="P68" s="384"/>
      <c r="Q68" s="258"/>
      <c r="R68" s="258"/>
      <c r="S68" s="258"/>
      <c r="T68" s="258"/>
      <c r="U68" s="258"/>
    </row>
    <row r="69" spans="1:21" ht="15.75">
      <c r="A69" s="257"/>
      <c r="B69" s="258"/>
      <c r="C69" s="258"/>
      <c r="D69" s="258"/>
      <c r="E69" s="259"/>
      <c r="F69" s="258"/>
      <c r="G69" s="258"/>
      <c r="H69" s="258"/>
      <c r="I69" s="258"/>
      <c r="J69" s="258"/>
      <c r="K69" s="258"/>
      <c r="L69" s="258"/>
      <c r="M69" s="258"/>
      <c r="N69" s="258"/>
      <c r="O69" s="384"/>
      <c r="P69" s="384"/>
      <c r="Q69" s="258"/>
      <c r="R69" s="258"/>
      <c r="S69" s="258"/>
      <c r="T69" s="258"/>
      <c r="U69" s="258"/>
    </row>
    <row r="70" spans="1:21" ht="15.75">
      <c r="A70" s="257"/>
      <c r="B70" s="258"/>
      <c r="C70" s="258"/>
      <c r="D70" s="258"/>
      <c r="E70" s="259"/>
      <c r="F70" s="258"/>
      <c r="G70" s="258"/>
      <c r="H70" s="258"/>
      <c r="I70" s="258"/>
      <c r="J70" s="258"/>
      <c r="K70" s="258"/>
      <c r="L70" s="258"/>
      <c r="M70" s="258"/>
      <c r="N70" s="258"/>
      <c r="O70" s="384"/>
      <c r="P70" s="384"/>
      <c r="Q70" s="258"/>
      <c r="R70" s="258"/>
      <c r="S70" s="258"/>
      <c r="T70" s="258"/>
      <c r="U70" s="258"/>
    </row>
    <row r="71" spans="1:21" ht="15.75">
      <c r="A71" s="257"/>
      <c r="B71" s="258"/>
      <c r="C71" s="258"/>
      <c r="D71" s="258"/>
      <c r="E71" s="259"/>
      <c r="F71" s="258"/>
      <c r="G71" s="258"/>
      <c r="H71" s="258"/>
      <c r="I71" s="258"/>
      <c r="J71" s="258"/>
      <c r="K71" s="258"/>
      <c r="L71" s="258"/>
      <c r="M71" s="258"/>
      <c r="N71" s="258"/>
      <c r="O71" s="384"/>
      <c r="P71" s="384"/>
      <c r="Q71" s="258"/>
      <c r="R71" s="258"/>
      <c r="S71" s="258"/>
      <c r="T71" s="258"/>
      <c r="U71" s="258"/>
    </row>
    <row r="72" spans="1:21" ht="15.75">
      <c r="A72" s="257"/>
      <c r="B72" s="258"/>
      <c r="C72" s="258"/>
      <c r="D72" s="258"/>
      <c r="E72" s="259"/>
      <c r="F72" s="258"/>
      <c r="G72" s="258"/>
      <c r="H72" s="258"/>
      <c r="I72" s="258"/>
      <c r="J72" s="258"/>
      <c r="K72" s="258"/>
      <c r="L72" s="258"/>
      <c r="M72" s="258"/>
      <c r="N72" s="258"/>
      <c r="O72" s="384"/>
      <c r="P72" s="384"/>
      <c r="Q72" s="258"/>
      <c r="R72" s="258"/>
      <c r="S72" s="258"/>
      <c r="T72" s="258"/>
      <c r="U72" s="258"/>
    </row>
    <row r="73" spans="1:21" ht="15.75">
      <c r="A73" s="257"/>
      <c r="B73" s="258"/>
      <c r="C73" s="258"/>
      <c r="D73" s="258"/>
      <c r="E73" s="259"/>
      <c r="F73" s="258"/>
      <c r="G73" s="258"/>
      <c r="H73" s="258"/>
      <c r="I73" s="258"/>
      <c r="J73" s="258"/>
      <c r="K73" s="258"/>
      <c r="L73" s="258"/>
      <c r="M73" s="258"/>
      <c r="N73" s="258"/>
      <c r="O73" s="384"/>
      <c r="P73" s="384"/>
      <c r="Q73" s="258"/>
      <c r="R73" s="258"/>
      <c r="S73" s="258"/>
      <c r="T73" s="258"/>
      <c r="U73" s="258"/>
    </row>
    <row r="74" spans="1:21" ht="15.75">
      <c r="A74" s="257"/>
      <c r="B74" s="258"/>
      <c r="C74" s="258"/>
      <c r="D74" s="258"/>
      <c r="E74" s="259"/>
      <c r="F74" s="258"/>
      <c r="G74" s="258"/>
      <c r="H74" s="258"/>
      <c r="I74" s="258"/>
      <c r="J74" s="258"/>
      <c r="K74" s="258"/>
      <c r="L74" s="258"/>
      <c r="M74" s="258"/>
      <c r="N74" s="258"/>
      <c r="O74" s="384"/>
      <c r="P74" s="384"/>
      <c r="Q74" s="258"/>
      <c r="R74" s="258"/>
      <c r="S74" s="258"/>
      <c r="T74" s="258"/>
      <c r="U74" s="258"/>
    </row>
    <row r="75" spans="1:21" ht="15.75">
      <c r="A75" s="257"/>
      <c r="B75" s="258"/>
      <c r="C75" s="258"/>
      <c r="D75" s="258"/>
      <c r="E75" s="259"/>
      <c r="F75" s="258"/>
      <c r="G75" s="258"/>
      <c r="H75" s="258"/>
      <c r="I75" s="258"/>
      <c r="J75" s="258"/>
      <c r="K75" s="258"/>
      <c r="L75" s="258"/>
      <c r="M75" s="258"/>
      <c r="N75" s="258"/>
      <c r="O75" s="384"/>
      <c r="P75" s="384"/>
      <c r="Q75" s="258"/>
      <c r="R75" s="258"/>
      <c r="S75" s="258"/>
      <c r="T75" s="258"/>
      <c r="U75" s="258"/>
    </row>
    <row r="76" spans="1:21" ht="15.75">
      <c r="A76" s="257"/>
      <c r="B76" s="258"/>
      <c r="C76" s="258"/>
      <c r="D76" s="258"/>
      <c r="E76" s="259"/>
      <c r="F76" s="258"/>
      <c r="G76" s="258"/>
      <c r="H76" s="258"/>
      <c r="I76" s="258"/>
      <c r="J76" s="258"/>
      <c r="K76" s="258"/>
      <c r="L76" s="258"/>
      <c r="M76" s="258"/>
      <c r="N76" s="258"/>
      <c r="O76" s="384"/>
      <c r="P76" s="384"/>
      <c r="Q76" s="258"/>
      <c r="R76" s="258"/>
      <c r="S76" s="258"/>
      <c r="T76" s="258"/>
      <c r="U76" s="258"/>
    </row>
    <row r="77" spans="1:21" ht="15.75">
      <c r="A77" s="257"/>
      <c r="B77" s="258"/>
      <c r="C77" s="258"/>
      <c r="D77" s="258"/>
      <c r="E77" s="259"/>
      <c r="F77" s="258"/>
      <c r="G77" s="258"/>
      <c r="H77" s="258"/>
      <c r="I77" s="258"/>
      <c r="J77" s="258"/>
      <c r="K77" s="258"/>
      <c r="L77" s="258"/>
      <c r="M77" s="258"/>
      <c r="N77" s="258"/>
      <c r="O77" s="384"/>
      <c r="P77" s="384"/>
      <c r="Q77" s="258"/>
      <c r="R77" s="258"/>
      <c r="S77" s="258"/>
      <c r="T77" s="258"/>
      <c r="U77" s="258"/>
    </row>
    <row r="78" spans="1:21" ht="15.75">
      <c r="A78" s="257"/>
      <c r="B78" s="258"/>
      <c r="C78" s="258"/>
      <c r="D78" s="258"/>
      <c r="E78" s="259"/>
      <c r="F78" s="258"/>
      <c r="G78" s="258"/>
      <c r="H78" s="258"/>
      <c r="I78" s="258"/>
      <c r="J78" s="258"/>
      <c r="K78" s="258"/>
      <c r="L78" s="258"/>
      <c r="M78" s="258"/>
      <c r="N78" s="258"/>
      <c r="O78" s="384"/>
      <c r="P78" s="384"/>
      <c r="Q78" s="258"/>
      <c r="R78" s="258"/>
      <c r="S78" s="258"/>
      <c r="T78" s="258"/>
      <c r="U78" s="258"/>
    </row>
    <row r="79" spans="1:21" ht="15.75">
      <c r="A79" s="257"/>
      <c r="B79" s="258"/>
      <c r="C79" s="258"/>
      <c r="D79" s="258"/>
      <c r="E79" s="259"/>
      <c r="F79" s="258"/>
      <c r="G79" s="258"/>
      <c r="H79" s="258"/>
      <c r="I79" s="258"/>
      <c r="J79" s="258"/>
      <c r="K79" s="258"/>
      <c r="L79" s="258"/>
      <c r="M79" s="258"/>
      <c r="N79" s="258"/>
      <c r="O79" s="384"/>
      <c r="P79" s="384"/>
      <c r="Q79" s="258"/>
      <c r="R79" s="258"/>
      <c r="S79" s="258"/>
      <c r="T79" s="258"/>
      <c r="U79" s="258"/>
    </row>
    <row r="95" spans="1:5">
      <c r="A95" s="252"/>
      <c r="E95" s="252"/>
    </row>
    <row r="96" spans="1:5">
      <c r="A96" s="252"/>
      <c r="E96" s="252"/>
    </row>
    <row r="97" spans="1:5">
      <c r="A97" s="252"/>
      <c r="E97" s="252"/>
    </row>
    <row r="98" spans="1:5">
      <c r="A98" s="252"/>
      <c r="E98" s="252"/>
    </row>
    <row r="99" spans="1:5">
      <c r="A99" s="252"/>
      <c r="E99" s="252"/>
    </row>
    <row r="100" spans="1:5">
      <c r="A100" s="252"/>
      <c r="E100" s="252"/>
    </row>
    <row r="101" spans="1:5">
      <c r="A101" s="252"/>
      <c r="E101" s="252"/>
    </row>
    <row r="102" spans="1:5">
      <c r="A102" s="252"/>
      <c r="E102" s="252"/>
    </row>
    <row r="103" spans="1:5">
      <c r="A103" s="252"/>
      <c r="E103" s="252"/>
    </row>
    <row r="104" spans="1:5">
      <c r="A104" s="252"/>
      <c r="E104" s="252"/>
    </row>
    <row r="105" spans="1:5">
      <c r="A105" s="252"/>
      <c r="E105" s="252"/>
    </row>
    <row r="106" spans="1:5">
      <c r="A106" s="252"/>
      <c r="E106" s="252"/>
    </row>
    <row r="107" spans="1:5">
      <c r="A107" s="252"/>
      <c r="E107" s="252"/>
    </row>
    <row r="108" spans="1:5">
      <c r="A108" s="252"/>
      <c r="E108" s="252"/>
    </row>
    <row r="109" spans="1:5">
      <c r="A109" s="252"/>
      <c r="E109" s="252"/>
    </row>
    <row r="110" spans="1:5">
      <c r="A110" s="252"/>
      <c r="E110" s="252"/>
    </row>
    <row r="111" spans="1:5">
      <c r="A111" s="252"/>
      <c r="E111" s="252"/>
    </row>
    <row r="112" spans="1:5">
      <c r="A112" s="252"/>
      <c r="E112" s="252"/>
    </row>
    <row r="113" spans="1:5">
      <c r="A113" s="252"/>
      <c r="E113" s="252"/>
    </row>
    <row r="114" spans="1:5">
      <c r="A114" s="252"/>
      <c r="E114" s="252"/>
    </row>
    <row r="115" spans="1:5">
      <c r="A115" s="252"/>
      <c r="E115" s="252"/>
    </row>
    <row r="116" spans="1:5">
      <c r="A116" s="252"/>
      <c r="E116" s="252"/>
    </row>
    <row r="117" spans="1:5">
      <c r="A117" s="252"/>
      <c r="E117" s="252"/>
    </row>
    <row r="118" spans="1:5">
      <c r="A118" s="252"/>
      <c r="E118" s="252"/>
    </row>
    <row r="119" spans="1:5">
      <c r="A119" s="252"/>
      <c r="E119" s="252"/>
    </row>
    <row r="120" spans="1:5">
      <c r="A120" s="252"/>
      <c r="E120" s="252"/>
    </row>
    <row r="121" spans="1:5">
      <c r="A121" s="252"/>
      <c r="E121" s="252"/>
    </row>
    <row r="122" spans="1:5">
      <c r="A122" s="252"/>
      <c r="E122" s="252"/>
    </row>
    <row r="123" spans="1:5">
      <c r="A123" s="252"/>
      <c r="E123" s="252"/>
    </row>
    <row r="124" spans="1:5">
      <c r="A124" s="252"/>
      <c r="E124" s="252"/>
    </row>
    <row r="125" spans="1:5">
      <c r="A125" s="252"/>
      <c r="E125" s="252"/>
    </row>
    <row r="126" spans="1:5">
      <c r="A126" s="252"/>
      <c r="E126" s="252"/>
    </row>
    <row r="127" spans="1:5">
      <c r="A127" s="252"/>
      <c r="E127" s="252"/>
    </row>
    <row r="128" spans="1:5">
      <c r="A128" s="252"/>
      <c r="E128" s="252"/>
    </row>
    <row r="129" spans="1:5">
      <c r="A129" s="252"/>
      <c r="E129" s="252"/>
    </row>
    <row r="130" spans="1:5">
      <c r="A130" s="252"/>
      <c r="E130" s="252"/>
    </row>
    <row r="131" spans="1:5">
      <c r="A131" s="252"/>
      <c r="E131" s="252"/>
    </row>
    <row r="132" spans="1:5">
      <c r="A132" s="252"/>
      <c r="E132" s="252"/>
    </row>
    <row r="133" spans="1:5">
      <c r="A133" s="252"/>
      <c r="E133" s="252"/>
    </row>
    <row r="134" spans="1:5">
      <c r="A134" s="252"/>
      <c r="E134" s="252"/>
    </row>
    <row r="135" spans="1:5">
      <c r="A135" s="252"/>
      <c r="E135" s="252"/>
    </row>
    <row r="136" spans="1:5">
      <c r="A136" s="252"/>
      <c r="E136" s="252"/>
    </row>
    <row r="137" spans="1:5">
      <c r="A137" s="252"/>
      <c r="E137" s="252"/>
    </row>
    <row r="138" spans="1:5">
      <c r="A138" s="252"/>
      <c r="E138" s="252"/>
    </row>
    <row r="139" spans="1:5">
      <c r="A139" s="252"/>
      <c r="E139" s="252"/>
    </row>
    <row r="140" spans="1:5">
      <c r="A140" s="252"/>
      <c r="E140" s="252"/>
    </row>
    <row r="141" spans="1:5">
      <c r="A141" s="252"/>
      <c r="E141" s="252"/>
    </row>
    <row r="142" spans="1:5">
      <c r="A142" s="252"/>
      <c r="E142" s="252"/>
    </row>
    <row r="143" spans="1:5">
      <c r="A143" s="252"/>
      <c r="E143" s="252"/>
    </row>
    <row r="144" spans="1:5">
      <c r="A144" s="252"/>
      <c r="E144" s="252"/>
    </row>
    <row r="145" spans="1:5">
      <c r="A145" s="252"/>
      <c r="E145" s="252"/>
    </row>
    <row r="146" spans="1:5">
      <c r="A146" s="252"/>
      <c r="E146" s="252"/>
    </row>
    <row r="147" spans="1:5">
      <c r="A147" s="252"/>
      <c r="E147" s="252"/>
    </row>
    <row r="148" spans="1:5">
      <c r="A148" s="252"/>
      <c r="E148" s="252"/>
    </row>
    <row r="149" spans="1:5">
      <c r="A149" s="252"/>
      <c r="E149" s="252"/>
    </row>
    <row r="150" spans="1:5">
      <c r="A150" s="252"/>
      <c r="E150" s="252"/>
    </row>
    <row r="151" spans="1:5">
      <c r="A151" s="252"/>
      <c r="E151" s="252"/>
    </row>
    <row r="152" spans="1:5">
      <c r="A152" s="252"/>
      <c r="E152" s="252"/>
    </row>
    <row r="153" spans="1:5">
      <c r="A153" s="252"/>
      <c r="E153" s="252"/>
    </row>
    <row r="154" spans="1:5">
      <c r="A154" s="252"/>
      <c r="E154" s="252"/>
    </row>
    <row r="155" spans="1:5">
      <c r="A155" s="252"/>
      <c r="E155" s="252"/>
    </row>
    <row r="156" spans="1:5">
      <c r="A156" s="252"/>
      <c r="E156" s="252"/>
    </row>
    <row r="157" spans="1:5">
      <c r="A157" s="252"/>
      <c r="E157" s="252"/>
    </row>
    <row r="158" spans="1:5">
      <c r="A158" s="252"/>
      <c r="E158" s="252"/>
    </row>
    <row r="159" spans="1:5">
      <c r="A159" s="252"/>
      <c r="E159" s="252"/>
    </row>
    <row r="160" spans="1:5">
      <c r="A160" s="252"/>
      <c r="E160" s="252"/>
    </row>
    <row r="161" spans="1:5">
      <c r="A161" s="252"/>
      <c r="E161" s="252"/>
    </row>
    <row r="162" spans="1:5">
      <c r="A162" s="252"/>
      <c r="E162" s="252"/>
    </row>
    <row r="163" spans="1:5">
      <c r="A163" s="252"/>
      <c r="E163" s="252"/>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69"/>
  <sheetViews>
    <sheetView showGridLines="0" tabSelected="1" zoomScale="40" zoomScaleNormal="40" workbookViewId="0">
      <pane ySplit="7" topLeftCell="A28" activePane="bottomLeft" state="frozen"/>
      <selection activeCell="A7" sqref="A7"/>
      <selection pane="bottomLeft" activeCell="D34" sqref="D34:D35"/>
    </sheetView>
  </sheetViews>
  <sheetFormatPr baseColWidth="10" defaultColWidth="11.42578125" defaultRowHeight="12.75"/>
  <cols>
    <col min="1" max="1" width="25.5703125" style="262" customWidth="1"/>
    <col min="2" max="2" width="38.5703125" style="262" customWidth="1"/>
    <col min="3" max="4" width="27.42578125" style="262" customWidth="1"/>
    <col min="5" max="5" width="27.42578125" style="261" customWidth="1"/>
    <col min="6" max="6" width="27.42578125" style="262" customWidth="1"/>
    <col min="7" max="7" width="15.28515625" style="262" customWidth="1"/>
    <col min="8" max="8" width="16" style="262" customWidth="1"/>
    <col min="9" max="9" width="15.28515625" style="262" customWidth="1"/>
    <col min="10" max="10" width="18.5703125" style="262" customWidth="1"/>
    <col min="11" max="11" width="15.28515625" style="262" customWidth="1"/>
    <col min="12" max="12" width="15.85546875" style="262" customWidth="1"/>
    <col min="13" max="13" width="15.28515625" style="262" customWidth="1"/>
    <col min="14" max="14" width="15" style="262" customWidth="1"/>
    <col min="15" max="15" width="15.28515625" style="636" customWidth="1"/>
    <col min="16" max="16" width="17" style="262" bestFit="1" customWidth="1"/>
    <col min="17" max="17" width="14.28515625" style="262" hidden="1" customWidth="1"/>
    <col min="18" max="18" width="14.28515625" style="262" customWidth="1"/>
    <col min="19" max="20" width="14.28515625" style="260" customWidth="1"/>
    <col min="21" max="21" width="17" style="262" customWidth="1"/>
    <col min="22" max="16384" width="11.42578125" style="262"/>
  </cols>
  <sheetData>
    <row r="1" spans="1:27" ht="18.75" customHeight="1">
      <c r="E1" s="289"/>
      <c r="G1" s="284" t="s">
        <v>91</v>
      </c>
      <c r="I1" s="284"/>
      <c r="J1" s="284"/>
      <c r="K1" s="284"/>
      <c r="L1" s="284"/>
      <c r="M1" s="284"/>
      <c r="N1" s="284"/>
      <c r="O1" s="630"/>
      <c r="P1" s="284"/>
      <c r="Q1" s="284"/>
      <c r="R1" s="284"/>
      <c r="S1" s="284"/>
      <c r="T1" s="284"/>
      <c r="U1" s="284"/>
      <c r="V1" s="284"/>
      <c r="W1" s="284"/>
      <c r="X1" s="284"/>
      <c r="Y1" s="284"/>
      <c r="Z1" s="284"/>
      <c r="AA1" s="284"/>
    </row>
    <row r="2" spans="1:27" ht="18.75">
      <c r="A2" s="268" t="s">
        <v>1348</v>
      </c>
      <c r="E2" s="289"/>
      <c r="G2" s="284"/>
      <c r="I2" s="284"/>
      <c r="J2" s="284"/>
      <c r="K2" s="284"/>
      <c r="L2" s="284"/>
      <c r="M2" s="284"/>
      <c r="N2" s="284"/>
      <c r="O2" s="630"/>
      <c r="P2" s="284"/>
      <c r="Q2" s="284"/>
      <c r="R2" s="284"/>
      <c r="S2" s="284"/>
      <c r="T2" s="284"/>
      <c r="U2" s="284"/>
      <c r="V2" s="284"/>
      <c r="W2" s="284"/>
      <c r="X2" s="284"/>
      <c r="Y2" s="284"/>
      <c r="Z2" s="284"/>
      <c r="AA2" s="284"/>
    </row>
    <row r="3" spans="1:27" ht="18.75">
      <c r="A3" s="317" t="s">
        <v>1469</v>
      </c>
      <c r="E3" s="289"/>
      <c r="G3" s="284"/>
      <c r="I3" s="284"/>
      <c r="J3" s="284"/>
      <c r="K3" s="284"/>
      <c r="L3" s="284"/>
      <c r="M3" s="284"/>
      <c r="N3" s="284"/>
      <c r="O3" s="630"/>
      <c r="P3" s="284"/>
      <c r="Q3" s="284"/>
      <c r="R3" s="284"/>
      <c r="S3" s="284"/>
      <c r="T3" s="284"/>
      <c r="U3" s="284"/>
      <c r="V3" s="284"/>
      <c r="W3" s="284"/>
      <c r="X3" s="284"/>
      <c r="Y3" s="284"/>
      <c r="Z3" s="284"/>
      <c r="AA3" s="284"/>
    </row>
    <row r="4" spans="1:27" ht="15">
      <c r="A4" s="371" t="s">
        <v>1470</v>
      </c>
      <c r="B4" s="268"/>
      <c r="C4" s="268"/>
      <c r="D4" s="268"/>
      <c r="E4" s="247"/>
      <c r="F4" s="268"/>
      <c r="G4" s="268"/>
      <c r="H4" s="268"/>
      <c r="I4" s="268"/>
      <c r="J4" s="268"/>
      <c r="K4" s="268"/>
      <c r="L4" s="268"/>
      <c r="M4" s="268"/>
      <c r="N4" s="268"/>
      <c r="O4" s="631"/>
      <c r="P4" s="268"/>
      <c r="Q4" s="268"/>
      <c r="R4" s="268"/>
      <c r="S4" s="268"/>
      <c r="T4" s="268"/>
      <c r="U4" s="268"/>
    </row>
    <row r="5" spans="1:27" s="66" customFormat="1" ht="23.25" customHeight="1">
      <c r="A5" s="544" t="s">
        <v>97</v>
      </c>
      <c r="B5" s="546" t="s">
        <v>111</v>
      </c>
      <c r="C5" s="556" t="s">
        <v>86</v>
      </c>
      <c r="D5" s="556" t="s">
        <v>87</v>
      </c>
      <c r="E5" s="556" t="s">
        <v>392</v>
      </c>
      <c r="F5" s="556" t="s">
        <v>88</v>
      </c>
      <c r="G5" s="559" t="s">
        <v>100</v>
      </c>
      <c r="H5" s="561"/>
      <c r="I5" s="561"/>
      <c r="J5" s="561"/>
      <c r="K5" s="561"/>
      <c r="L5" s="561"/>
      <c r="M5" s="561"/>
      <c r="N5" s="560"/>
      <c r="O5" s="565" t="s">
        <v>101</v>
      </c>
      <c r="P5" s="566"/>
      <c r="Q5" s="546" t="s">
        <v>102</v>
      </c>
      <c r="R5" s="546" t="s">
        <v>103</v>
      </c>
      <c r="S5" s="546" t="s">
        <v>110</v>
      </c>
      <c r="T5" s="546" t="s">
        <v>109</v>
      </c>
      <c r="U5" s="562" t="s">
        <v>89</v>
      </c>
    </row>
    <row r="6" spans="1:27" s="66" customFormat="1" ht="15" customHeight="1">
      <c r="A6" s="544"/>
      <c r="B6" s="544"/>
      <c r="C6" s="557"/>
      <c r="D6" s="557"/>
      <c r="E6" s="557"/>
      <c r="F6" s="557"/>
      <c r="G6" s="559" t="s">
        <v>104</v>
      </c>
      <c r="H6" s="560"/>
      <c r="I6" s="559" t="s">
        <v>105</v>
      </c>
      <c r="J6" s="560"/>
      <c r="K6" s="559" t="s">
        <v>106</v>
      </c>
      <c r="L6" s="560"/>
      <c r="M6" s="559" t="s">
        <v>107</v>
      </c>
      <c r="N6" s="560"/>
      <c r="O6" s="567"/>
      <c r="P6" s="568"/>
      <c r="Q6" s="544"/>
      <c r="R6" s="544"/>
      <c r="S6" s="544"/>
      <c r="T6" s="544"/>
      <c r="U6" s="563"/>
    </row>
    <row r="7" spans="1:27" s="66" customFormat="1" ht="24" customHeight="1">
      <c r="A7" s="545"/>
      <c r="B7" s="545"/>
      <c r="C7" s="558"/>
      <c r="D7" s="558"/>
      <c r="E7" s="558"/>
      <c r="F7" s="558"/>
      <c r="G7" s="439" t="s">
        <v>108</v>
      </c>
      <c r="H7" s="439" t="s">
        <v>12</v>
      </c>
      <c r="I7" s="439" t="s">
        <v>108</v>
      </c>
      <c r="J7" s="439" t="s">
        <v>12</v>
      </c>
      <c r="K7" s="439" t="s">
        <v>108</v>
      </c>
      <c r="L7" s="439" t="s">
        <v>12</v>
      </c>
      <c r="M7" s="439" t="s">
        <v>108</v>
      </c>
      <c r="N7" s="439" t="s">
        <v>12</v>
      </c>
      <c r="O7" s="632" t="s">
        <v>108</v>
      </c>
      <c r="P7" s="439" t="s">
        <v>12</v>
      </c>
      <c r="Q7" s="545"/>
      <c r="R7" s="545"/>
      <c r="S7" s="545"/>
      <c r="T7" s="545"/>
      <c r="U7" s="564"/>
    </row>
    <row r="8" spans="1:27" ht="15.75" customHeight="1">
      <c r="A8" s="440"/>
      <c r="B8" s="441"/>
      <c r="C8" s="442"/>
      <c r="D8" s="442"/>
      <c r="E8" s="443"/>
      <c r="F8" s="442"/>
      <c r="G8" s="444"/>
      <c r="H8" s="444"/>
      <c r="I8" s="444"/>
      <c r="J8" s="444"/>
      <c r="K8" s="444"/>
      <c r="L8" s="444"/>
      <c r="M8" s="444"/>
      <c r="N8" s="444"/>
      <c r="O8" s="633"/>
      <c r="P8" s="444"/>
      <c r="Q8" s="445"/>
      <c r="R8" s="445"/>
      <c r="S8" s="445"/>
      <c r="T8" s="445"/>
      <c r="U8" s="446"/>
    </row>
    <row r="9" spans="1:27" ht="105">
      <c r="A9" s="623" t="s">
        <v>1461</v>
      </c>
      <c r="B9" s="626" t="s">
        <v>1459</v>
      </c>
      <c r="C9" s="345" t="s">
        <v>1710</v>
      </c>
      <c r="D9" s="254" t="s">
        <v>1547</v>
      </c>
      <c r="E9" s="307" t="s">
        <v>1534</v>
      </c>
      <c r="F9" s="307" t="s">
        <v>1535</v>
      </c>
      <c r="G9" s="250">
        <v>0.01</v>
      </c>
      <c r="H9" s="514">
        <f>'1. TALLERES SEMINARIOS'!D10</f>
        <v>4278.333333333333</v>
      </c>
      <c r="I9" s="350">
        <v>0.01</v>
      </c>
      <c r="J9" s="514">
        <f>'1. TALLERES SEMINARIOS'!D29</f>
        <v>4278.333333333333</v>
      </c>
      <c r="K9" s="350">
        <v>0.01</v>
      </c>
      <c r="L9" s="514">
        <f>'1. TALLERES SEMINARIOS'!D48</f>
        <v>4278.333333333333</v>
      </c>
      <c r="M9" s="350">
        <v>0.01</v>
      </c>
      <c r="N9" s="514">
        <f>'1. TALLERES SEMINARIOS'!D67</f>
        <v>4278.333333333333</v>
      </c>
      <c r="O9" s="634">
        <f t="shared" ref="O9:O38" si="0">G9+I9+K9+M9</f>
        <v>0.04</v>
      </c>
      <c r="P9" s="386">
        <f t="shared" ref="P9:P38" si="1">H9+J9+L9+N9</f>
        <v>17113.333333333332</v>
      </c>
      <c r="Q9" s="348"/>
      <c r="R9" s="348" t="s">
        <v>1536</v>
      </c>
      <c r="S9" s="249" t="s">
        <v>1537</v>
      </c>
      <c r="T9" s="249" t="s">
        <v>1539</v>
      </c>
      <c r="U9" s="249" t="s">
        <v>1538</v>
      </c>
    </row>
    <row r="10" spans="1:27" ht="110.25">
      <c r="A10" s="624"/>
      <c r="B10" s="627"/>
      <c r="C10" s="345" t="s">
        <v>1545</v>
      </c>
      <c r="D10" s="254" t="s">
        <v>1546</v>
      </c>
      <c r="E10" s="307" t="s">
        <v>1548</v>
      </c>
      <c r="F10" s="307" t="s">
        <v>1549</v>
      </c>
      <c r="G10" s="250">
        <v>0.1</v>
      </c>
      <c r="H10" s="514">
        <f>'1. TALLERES SEMINARIOS'!D86</f>
        <v>17113.333333333332</v>
      </c>
      <c r="I10" s="350">
        <v>0.1</v>
      </c>
      <c r="J10" s="514">
        <f>'1. TALLERES SEMINARIOS'!D105</f>
        <v>17113.333333333332</v>
      </c>
      <c r="K10" s="350">
        <v>0.1</v>
      </c>
      <c r="L10" s="514">
        <f>'1. TALLERES SEMINARIOS'!D124</f>
        <v>17113.333333333332</v>
      </c>
      <c r="M10" s="350">
        <v>0.1</v>
      </c>
      <c r="N10" s="514">
        <f>'1. TALLERES SEMINARIOS'!D143</f>
        <v>17113.333333333332</v>
      </c>
      <c r="O10" s="634">
        <f t="shared" ref="O10:O26" si="2">G10+I10+K10+M10</f>
        <v>0.4</v>
      </c>
      <c r="P10" s="386">
        <f t="shared" ref="P10:P26" si="3">H10+J10+L10+N10</f>
        <v>68453.333333333328</v>
      </c>
      <c r="Q10" s="348"/>
      <c r="R10" s="348" t="s">
        <v>1550</v>
      </c>
      <c r="S10" s="249" t="s">
        <v>1537</v>
      </c>
      <c r="T10" s="249" t="s">
        <v>1551</v>
      </c>
      <c r="U10" s="249" t="s">
        <v>1563</v>
      </c>
    </row>
    <row r="11" spans="1:27" ht="126.75" customHeight="1">
      <c r="A11" s="624"/>
      <c r="B11" s="627"/>
      <c r="C11" s="345" t="s">
        <v>1564</v>
      </c>
      <c r="D11" s="254" t="s">
        <v>1552</v>
      </c>
      <c r="E11" s="307" t="s">
        <v>1553</v>
      </c>
      <c r="F11" s="307" t="s">
        <v>1554</v>
      </c>
      <c r="G11" s="250">
        <v>0.5</v>
      </c>
      <c r="H11" s="514">
        <f>'5. ACTIVIDADES ESPECIALES'!D10</f>
        <v>18272.5</v>
      </c>
      <c r="I11" s="350"/>
      <c r="J11" s="514"/>
      <c r="K11" s="350">
        <v>0.5</v>
      </c>
      <c r="L11" s="514">
        <f>'5. ACTIVIDADES ESPECIALES'!D54</f>
        <v>18272.5</v>
      </c>
      <c r="M11" s="350"/>
      <c r="N11" s="514"/>
      <c r="O11" s="634">
        <f t="shared" si="2"/>
        <v>1</v>
      </c>
      <c r="P11" s="386">
        <f t="shared" si="3"/>
        <v>36545</v>
      </c>
      <c r="Q11" s="348"/>
      <c r="R11" s="348" t="s">
        <v>1560</v>
      </c>
      <c r="S11" s="249" t="s">
        <v>1561</v>
      </c>
      <c r="T11" s="249" t="s">
        <v>1565</v>
      </c>
      <c r="U11" s="249" t="s">
        <v>1562</v>
      </c>
    </row>
    <row r="12" spans="1:27" ht="94.5">
      <c r="A12" s="624"/>
      <c r="B12" s="627"/>
      <c r="C12" s="345" t="s">
        <v>1696</v>
      </c>
      <c r="D12" s="254" t="s">
        <v>1566</v>
      </c>
      <c r="E12" s="307" t="s">
        <v>1567</v>
      </c>
      <c r="F12" s="307" t="s">
        <v>1568</v>
      </c>
      <c r="G12" s="250">
        <v>0.01</v>
      </c>
      <c r="H12" s="514">
        <f>'5. ACTIVIDADES ESPECIALES'!D98</f>
        <v>7801.2</v>
      </c>
      <c r="I12" s="350">
        <v>0.01</v>
      </c>
      <c r="J12" s="514">
        <f>'5. ACTIVIDADES ESPECIALES'!D142</f>
        <v>7801.2</v>
      </c>
      <c r="K12" s="350">
        <v>0.01</v>
      </c>
      <c r="L12" s="514">
        <f>'5. ACTIVIDADES ESPECIALES'!D186</f>
        <v>7801.2</v>
      </c>
      <c r="M12" s="350">
        <v>0.01</v>
      </c>
      <c r="N12" s="514">
        <f>'5. ACTIVIDADES ESPECIALES'!D230</f>
        <v>7801.2</v>
      </c>
      <c r="O12" s="634">
        <f t="shared" si="2"/>
        <v>0.04</v>
      </c>
      <c r="P12" s="386">
        <f t="shared" si="3"/>
        <v>31204.799999999999</v>
      </c>
      <c r="Q12" s="348"/>
      <c r="R12" s="348" t="s">
        <v>1575</v>
      </c>
      <c r="S12" s="249" t="s">
        <v>1576</v>
      </c>
      <c r="T12" s="249" t="s">
        <v>1577</v>
      </c>
      <c r="U12" s="249" t="s">
        <v>1578</v>
      </c>
    </row>
    <row r="13" spans="1:27" ht="105">
      <c r="A13" s="624"/>
      <c r="B13" s="627"/>
      <c r="C13" s="345" t="s">
        <v>1627</v>
      </c>
      <c r="D13" s="254" t="s">
        <v>1579</v>
      </c>
      <c r="E13" s="307" t="s">
        <v>1585</v>
      </c>
      <c r="F13" s="307" t="s">
        <v>1619</v>
      </c>
      <c r="G13" s="629">
        <v>3</v>
      </c>
      <c r="H13" s="514">
        <f>'2. CONTRATACION DE PERSONAL'!D10</f>
        <v>486000</v>
      </c>
      <c r="I13" s="350"/>
      <c r="J13" s="514"/>
      <c r="K13" s="350"/>
      <c r="L13" s="514"/>
      <c r="M13" s="350"/>
      <c r="N13" s="514"/>
      <c r="O13" s="634">
        <f t="shared" si="2"/>
        <v>3</v>
      </c>
      <c r="P13" s="386">
        <f t="shared" si="3"/>
        <v>486000</v>
      </c>
      <c r="Q13" s="348"/>
      <c r="R13" s="348" t="s">
        <v>1580</v>
      </c>
      <c r="S13" s="249" t="s">
        <v>1581</v>
      </c>
      <c r="T13" s="249" t="s">
        <v>1582</v>
      </c>
      <c r="U13" s="249" t="s">
        <v>1583</v>
      </c>
    </row>
    <row r="14" spans="1:27" ht="98.25" customHeight="1">
      <c r="A14" s="624"/>
      <c r="B14" s="627"/>
      <c r="C14" s="345" t="s">
        <v>1697</v>
      </c>
      <c r="D14" s="254" t="s">
        <v>1584</v>
      </c>
      <c r="E14" s="307" t="s">
        <v>1588</v>
      </c>
      <c r="F14" s="307" t="s">
        <v>1586</v>
      </c>
      <c r="G14" s="250">
        <v>0.01</v>
      </c>
      <c r="H14" s="514">
        <f>'5. ACTIVIDADES ESPECIALES'!D274</f>
        <v>19612.5</v>
      </c>
      <c r="I14" s="350">
        <v>0.01</v>
      </c>
      <c r="J14" s="514">
        <f>'5. ACTIVIDADES ESPECIALES'!D318</f>
        <v>19612.5</v>
      </c>
      <c r="K14" s="350">
        <v>0.01</v>
      </c>
      <c r="L14" s="514">
        <f>'5. ACTIVIDADES ESPECIALES'!D363</f>
        <v>19612.5</v>
      </c>
      <c r="M14" s="350">
        <v>0.01</v>
      </c>
      <c r="N14" s="514">
        <f>'5. ACTIVIDADES ESPECIALES'!D407</f>
        <v>19612.5</v>
      </c>
      <c r="O14" s="634">
        <f t="shared" si="2"/>
        <v>0.04</v>
      </c>
      <c r="P14" s="386">
        <f t="shared" si="3"/>
        <v>78450</v>
      </c>
      <c r="Q14" s="348"/>
      <c r="R14" s="348" t="s">
        <v>1620</v>
      </c>
      <c r="S14" s="249" t="s">
        <v>1587</v>
      </c>
      <c r="T14" s="249" t="s">
        <v>1577</v>
      </c>
      <c r="U14" s="249" t="s">
        <v>1578</v>
      </c>
    </row>
    <row r="15" spans="1:27" ht="94.5">
      <c r="A15" s="624"/>
      <c r="B15" s="627"/>
      <c r="C15" s="345" t="s">
        <v>1698</v>
      </c>
      <c r="D15" s="254" t="s">
        <v>1589</v>
      </c>
      <c r="E15" s="307" t="s">
        <v>1590</v>
      </c>
      <c r="F15" s="307" t="s">
        <v>1621</v>
      </c>
      <c r="G15" s="206">
        <v>20</v>
      </c>
      <c r="H15" s="514">
        <f>'5. ACTIVIDADES ESPECIALES'!D451</f>
        <v>23456</v>
      </c>
      <c r="I15" s="350">
        <v>20</v>
      </c>
      <c r="J15" s="514">
        <f>'5. ACTIVIDADES ESPECIALES'!D495</f>
        <v>23456</v>
      </c>
      <c r="K15" s="350">
        <v>20</v>
      </c>
      <c r="L15" s="514">
        <f>'5. ACTIVIDADES ESPECIALES'!D539</f>
        <v>23456</v>
      </c>
      <c r="M15" s="350">
        <v>20</v>
      </c>
      <c r="N15" s="514">
        <f>'5. ACTIVIDADES ESPECIALES'!D583</f>
        <v>23456</v>
      </c>
      <c r="O15" s="634">
        <f t="shared" si="2"/>
        <v>80</v>
      </c>
      <c r="P15" s="386">
        <f t="shared" si="3"/>
        <v>93824</v>
      </c>
      <c r="Q15" s="348"/>
      <c r="R15" s="348" t="s">
        <v>1575</v>
      </c>
      <c r="S15" s="249" t="s">
        <v>1591</v>
      </c>
      <c r="T15" s="249" t="s">
        <v>1582</v>
      </c>
      <c r="U15" s="249" t="s">
        <v>1592</v>
      </c>
    </row>
    <row r="16" spans="1:27" ht="112.5" customHeight="1">
      <c r="A16" s="624"/>
      <c r="B16" s="627"/>
      <c r="C16" s="638" t="s">
        <v>1712</v>
      </c>
      <c r="D16" s="639" t="s">
        <v>1711</v>
      </c>
      <c r="E16" s="307" t="s">
        <v>1593</v>
      </c>
      <c r="F16" s="307" t="s">
        <v>1622</v>
      </c>
      <c r="G16" s="250"/>
      <c r="H16" s="514"/>
      <c r="I16" s="350">
        <v>1</v>
      </c>
      <c r="J16" s="514">
        <f>'1. TALLERES SEMINARIOS'!D162</f>
        <v>5347.916666666667</v>
      </c>
      <c r="K16" s="350"/>
      <c r="L16" s="514"/>
      <c r="M16" s="350"/>
      <c r="N16" s="514"/>
      <c r="O16" s="634">
        <f t="shared" si="2"/>
        <v>1</v>
      </c>
      <c r="P16" s="386">
        <f t="shared" si="3"/>
        <v>5347.916666666667</v>
      </c>
      <c r="Q16" s="348"/>
      <c r="R16" s="573" t="s">
        <v>1595</v>
      </c>
      <c r="S16" s="575" t="s">
        <v>1596</v>
      </c>
      <c r="T16" s="575" t="s">
        <v>1597</v>
      </c>
      <c r="U16" s="575" t="s">
        <v>1623</v>
      </c>
    </row>
    <row r="17" spans="1:21" ht="93" customHeight="1">
      <c r="A17" s="624"/>
      <c r="B17" s="627"/>
      <c r="C17" s="640"/>
      <c r="D17" s="641"/>
      <c r="E17" s="307" t="s">
        <v>1594</v>
      </c>
      <c r="F17" s="307" t="s">
        <v>1624</v>
      </c>
      <c r="G17" s="250"/>
      <c r="H17" s="514"/>
      <c r="I17" s="350"/>
      <c r="J17" s="514"/>
      <c r="K17" s="350">
        <v>1</v>
      </c>
      <c r="L17" s="514">
        <f>'1. TALLERES SEMINARIOS'!D181</f>
        <v>5347.916666666667</v>
      </c>
      <c r="M17" s="350"/>
      <c r="N17" s="514"/>
      <c r="O17" s="634">
        <f t="shared" si="2"/>
        <v>1</v>
      </c>
      <c r="P17" s="386">
        <f t="shared" si="3"/>
        <v>5347.916666666667</v>
      </c>
      <c r="Q17" s="348"/>
      <c r="R17" s="574"/>
      <c r="S17" s="576"/>
      <c r="T17" s="576"/>
      <c r="U17" s="576"/>
    </row>
    <row r="18" spans="1:21" ht="107.25" customHeight="1">
      <c r="A18" s="624"/>
      <c r="B18" s="627"/>
      <c r="C18" s="345" t="s">
        <v>1599</v>
      </c>
      <c r="D18" s="254" t="s">
        <v>1699</v>
      </c>
      <c r="E18" s="307" t="s">
        <v>1598</v>
      </c>
      <c r="F18" s="307" t="s">
        <v>1600</v>
      </c>
      <c r="G18" s="250"/>
      <c r="H18" s="514"/>
      <c r="I18" s="350"/>
      <c r="J18" s="514"/>
      <c r="K18" s="350">
        <v>1</v>
      </c>
      <c r="L18" s="514">
        <f>'1. TALLERES SEMINARIOS'!D200</f>
        <v>6417.5</v>
      </c>
      <c r="M18" s="350"/>
      <c r="N18" s="514"/>
      <c r="O18" s="634">
        <f t="shared" si="2"/>
        <v>1</v>
      </c>
      <c r="P18" s="386">
        <f t="shared" si="3"/>
        <v>6417.5</v>
      </c>
      <c r="Q18" s="348"/>
      <c r="R18" s="348" t="s">
        <v>1601</v>
      </c>
      <c r="S18" s="249" t="s">
        <v>1602</v>
      </c>
      <c r="T18" s="249" t="s">
        <v>1603</v>
      </c>
      <c r="U18" s="249" t="s">
        <v>1623</v>
      </c>
    </row>
    <row r="19" spans="1:21" ht="112.5" customHeight="1">
      <c r="A19" s="624"/>
      <c r="B19" s="627"/>
      <c r="C19" s="345" t="s">
        <v>1703</v>
      </c>
      <c r="D19" s="254" t="s">
        <v>1604</v>
      </c>
      <c r="E19" s="307" t="s">
        <v>1605</v>
      </c>
      <c r="F19" s="307" t="s">
        <v>1700</v>
      </c>
      <c r="G19" s="250">
        <v>0.2</v>
      </c>
      <c r="H19" s="514">
        <f>'1. TALLERES SEMINARIOS'!D219</f>
        <v>4278.333333333333</v>
      </c>
      <c r="I19" s="350">
        <v>0.2</v>
      </c>
      <c r="J19" s="514">
        <f>'1. TALLERES SEMINARIOS'!D238</f>
        <v>4278.333333333333</v>
      </c>
      <c r="K19" s="350">
        <v>0.2</v>
      </c>
      <c r="L19" s="514">
        <f>'1. TALLERES SEMINARIOS'!D257</f>
        <v>4278.333333333333</v>
      </c>
      <c r="M19" s="350">
        <v>0.2</v>
      </c>
      <c r="N19" s="514">
        <f>'1. TALLERES SEMINARIOS'!D276</f>
        <v>4278.333333333333</v>
      </c>
      <c r="O19" s="634">
        <f t="shared" si="2"/>
        <v>0.8</v>
      </c>
      <c r="P19" s="386">
        <f t="shared" si="3"/>
        <v>17113.333333333332</v>
      </c>
      <c r="Q19" s="348"/>
      <c r="R19" s="348" t="s">
        <v>1625</v>
      </c>
      <c r="S19" s="249" t="s">
        <v>1606</v>
      </c>
      <c r="T19" s="249" t="s">
        <v>1607</v>
      </c>
      <c r="U19" s="249" t="s">
        <v>1608</v>
      </c>
    </row>
    <row r="20" spans="1:21" ht="102.75" customHeight="1">
      <c r="A20" s="624"/>
      <c r="B20" s="627"/>
      <c r="C20" s="345" t="s">
        <v>1701</v>
      </c>
      <c r="D20" s="254" t="s">
        <v>1713</v>
      </c>
      <c r="E20" s="307" t="s">
        <v>1610</v>
      </c>
      <c r="F20" s="307" t="s">
        <v>1704</v>
      </c>
      <c r="G20" s="250"/>
      <c r="H20" s="514"/>
      <c r="I20" s="350">
        <v>1</v>
      </c>
      <c r="J20" s="514">
        <f>'1. TALLERES SEMINARIOS'!D295</f>
        <v>27487.083333333332</v>
      </c>
      <c r="K20" s="350"/>
      <c r="L20" s="514"/>
      <c r="M20" s="350"/>
      <c r="N20" s="514"/>
      <c r="O20" s="634">
        <f t="shared" si="2"/>
        <v>1</v>
      </c>
      <c r="P20" s="386">
        <f t="shared" si="3"/>
        <v>27487.083333333332</v>
      </c>
      <c r="Q20" s="348"/>
      <c r="R20" s="348" t="s">
        <v>1626</v>
      </c>
      <c r="S20" s="249" t="s">
        <v>1611</v>
      </c>
      <c r="T20" s="249" t="s">
        <v>1612</v>
      </c>
      <c r="U20" s="249" t="s">
        <v>1608</v>
      </c>
    </row>
    <row r="21" spans="1:21" ht="135">
      <c r="A21" s="624"/>
      <c r="B21" s="627"/>
      <c r="C21" s="345" t="s">
        <v>1705</v>
      </c>
      <c r="D21" s="254" t="s">
        <v>1706</v>
      </c>
      <c r="E21" s="307" t="s">
        <v>1609</v>
      </c>
      <c r="F21" s="307" t="s">
        <v>1613</v>
      </c>
      <c r="G21" s="250">
        <v>0.03</v>
      </c>
      <c r="H21" s="514">
        <f>'1. TALLERES SEMINARIOS'!D314</f>
        <v>4278.333333333333</v>
      </c>
      <c r="I21" s="350">
        <v>0.03</v>
      </c>
      <c r="J21" s="514">
        <f>'1. TALLERES SEMINARIOS'!D333</f>
        <v>4278.333333333333</v>
      </c>
      <c r="K21" s="350">
        <v>0.03</v>
      </c>
      <c r="L21" s="514">
        <f>'1. TALLERES SEMINARIOS'!D352</f>
        <v>4278.333333333333</v>
      </c>
      <c r="M21" s="350">
        <v>0.03</v>
      </c>
      <c r="N21" s="514">
        <f>'1. TALLERES SEMINARIOS'!D371</f>
        <v>4278.333333333333</v>
      </c>
      <c r="O21" s="634">
        <f t="shared" si="2"/>
        <v>0.12</v>
      </c>
      <c r="P21" s="386">
        <f t="shared" si="3"/>
        <v>17113.333333333332</v>
      </c>
      <c r="Q21" s="348"/>
      <c r="R21" s="348" t="s">
        <v>1615</v>
      </c>
      <c r="S21" s="249" t="s">
        <v>1606</v>
      </c>
      <c r="T21" s="249" t="s">
        <v>1607</v>
      </c>
      <c r="U21" s="249" t="s">
        <v>1608</v>
      </c>
    </row>
    <row r="22" spans="1:21" ht="108" customHeight="1">
      <c r="A22" s="624"/>
      <c r="B22" s="627"/>
      <c r="C22" s="345" t="s">
        <v>1702</v>
      </c>
      <c r="D22" s="254" t="s">
        <v>1617</v>
      </c>
      <c r="E22" s="307" t="s">
        <v>1628</v>
      </c>
      <c r="F22" s="307" t="s">
        <v>1618</v>
      </c>
      <c r="G22" s="250"/>
      <c r="H22" s="514"/>
      <c r="I22" s="637">
        <v>2</v>
      </c>
      <c r="J22" s="514">
        <f>'1. TALLERES SEMINARIOS'!D390</f>
        <v>28556.666666666668</v>
      </c>
      <c r="K22" s="637">
        <v>2</v>
      </c>
      <c r="L22" s="514">
        <f>'1. TALLERES SEMINARIOS'!D409</f>
        <v>28556.666666666668</v>
      </c>
      <c r="M22" s="350">
        <v>0.02</v>
      </c>
      <c r="N22" s="514">
        <f>'1. TALLERES SEMINARIOS'!D428</f>
        <v>28556.666666666668</v>
      </c>
      <c r="O22" s="634">
        <f t="shared" si="2"/>
        <v>4.0199999999999996</v>
      </c>
      <c r="P22" s="386">
        <f t="shared" si="3"/>
        <v>85670</v>
      </c>
      <c r="Q22" s="348"/>
      <c r="R22" s="348" t="s">
        <v>1629</v>
      </c>
      <c r="S22" s="249" t="s">
        <v>1641</v>
      </c>
      <c r="T22" s="249" t="s">
        <v>1630</v>
      </c>
      <c r="U22" s="249" t="s">
        <v>1608</v>
      </c>
    </row>
    <row r="23" spans="1:21" ht="107.25" customHeight="1">
      <c r="A23" s="624"/>
      <c r="B23" s="627"/>
      <c r="C23" s="345" t="s">
        <v>1642</v>
      </c>
      <c r="D23" s="254" t="s">
        <v>1643</v>
      </c>
      <c r="E23" s="307" t="s">
        <v>1616</v>
      </c>
      <c r="F23" s="307" t="s">
        <v>1644</v>
      </c>
      <c r="G23" s="250">
        <v>0.5</v>
      </c>
      <c r="H23" s="514">
        <f>'5. ACTIVIDADES ESPECIALES'!D627</f>
        <v>2751.2</v>
      </c>
      <c r="I23" s="350">
        <v>0.5</v>
      </c>
      <c r="J23" s="514">
        <f>'5. ACTIVIDADES ESPECIALES'!D671</f>
        <v>2751.2</v>
      </c>
      <c r="K23" s="350">
        <v>0.5</v>
      </c>
      <c r="L23" s="514">
        <f>'5. ACTIVIDADES ESPECIALES'!D715</f>
        <v>2751.2</v>
      </c>
      <c r="M23" s="350">
        <v>0.5</v>
      </c>
      <c r="N23" s="514">
        <f>'5. ACTIVIDADES ESPECIALES'!D759</f>
        <v>2751.2</v>
      </c>
      <c r="O23" s="634">
        <f t="shared" si="2"/>
        <v>2</v>
      </c>
      <c r="P23" s="386">
        <f t="shared" si="3"/>
        <v>11004.8</v>
      </c>
      <c r="Q23" s="348"/>
      <c r="R23" s="348" t="s">
        <v>1645</v>
      </c>
      <c r="S23" s="249" t="s">
        <v>1632</v>
      </c>
      <c r="T23" s="249" t="s">
        <v>1633</v>
      </c>
      <c r="U23" s="249" t="s">
        <v>1608</v>
      </c>
    </row>
    <row r="24" spans="1:21" ht="94.5">
      <c r="A24" s="624"/>
      <c r="B24" s="627"/>
      <c r="C24" s="345" t="s">
        <v>1646</v>
      </c>
      <c r="D24" s="254" t="s">
        <v>1647</v>
      </c>
      <c r="E24" s="307" t="s">
        <v>1631</v>
      </c>
      <c r="F24" s="307" t="s">
        <v>1648</v>
      </c>
      <c r="G24" s="250">
        <v>0.2</v>
      </c>
      <c r="H24" s="514">
        <f>'5. ACTIVIDADES ESPECIALES'!D803</f>
        <v>2751.2</v>
      </c>
      <c r="I24" s="350">
        <v>0.2</v>
      </c>
      <c r="J24" s="514">
        <f>'5. ACTIVIDADES ESPECIALES'!D847</f>
        <v>2751.2</v>
      </c>
      <c r="K24" s="350">
        <v>0.2</v>
      </c>
      <c r="L24" s="514">
        <f>'5. ACTIVIDADES ESPECIALES'!D891</f>
        <v>2751.2</v>
      </c>
      <c r="M24" s="350">
        <v>0.2</v>
      </c>
      <c r="N24" s="514">
        <f>'5. ACTIVIDADES ESPECIALES'!D935</f>
        <v>2751.2</v>
      </c>
      <c r="O24" s="634">
        <f t="shared" si="2"/>
        <v>0.8</v>
      </c>
      <c r="P24" s="386">
        <f t="shared" si="3"/>
        <v>11004.8</v>
      </c>
      <c r="Q24" s="348"/>
      <c r="R24" s="348" t="s">
        <v>1649</v>
      </c>
      <c r="S24" s="249" t="s">
        <v>1650</v>
      </c>
      <c r="T24" s="249" t="s">
        <v>1635</v>
      </c>
      <c r="U24" s="249" t="s">
        <v>1608</v>
      </c>
    </row>
    <row r="25" spans="1:21" ht="92.25" customHeight="1">
      <c r="A25" s="624"/>
      <c r="B25" s="627"/>
      <c r="C25" s="345" t="s">
        <v>1638</v>
      </c>
      <c r="D25" s="254" t="s">
        <v>1614</v>
      </c>
      <c r="E25" s="307" t="s">
        <v>1634</v>
      </c>
      <c r="F25" s="307" t="s">
        <v>1637</v>
      </c>
      <c r="G25" s="250"/>
      <c r="H25" s="514"/>
      <c r="I25" s="637">
        <v>1</v>
      </c>
      <c r="J25" s="514">
        <f>'1. TALLERES SEMINARIOS'!D447</f>
        <v>4278.333333333333</v>
      </c>
      <c r="K25" s="350"/>
      <c r="L25" s="514"/>
      <c r="M25" s="637">
        <v>1</v>
      </c>
      <c r="N25" s="514">
        <f>'1. TALLERES SEMINARIOS'!D466</f>
        <v>4278.333333333333</v>
      </c>
      <c r="O25" s="634">
        <f t="shared" si="2"/>
        <v>2</v>
      </c>
      <c r="P25" s="386">
        <f t="shared" si="3"/>
        <v>8556.6666666666661</v>
      </c>
      <c r="Q25" s="348"/>
      <c r="R25" s="348" t="s">
        <v>1651</v>
      </c>
      <c r="S25" s="249" t="s">
        <v>1639</v>
      </c>
      <c r="T25" s="249" t="s">
        <v>1640</v>
      </c>
      <c r="U25" s="249" t="s">
        <v>1608</v>
      </c>
    </row>
    <row r="26" spans="1:21" ht="117.75" customHeight="1">
      <c r="A26" s="624"/>
      <c r="B26" s="627"/>
      <c r="C26" s="345" t="s">
        <v>1660</v>
      </c>
      <c r="D26" s="254" t="s">
        <v>1661</v>
      </c>
      <c r="E26" s="307" t="s">
        <v>1653</v>
      </c>
      <c r="F26" s="249" t="s">
        <v>1662</v>
      </c>
      <c r="G26" s="250">
        <v>0.25</v>
      </c>
      <c r="H26" s="514">
        <f>'5. ACTIVIDADES ESPECIALES'!D979</f>
        <v>7751.2</v>
      </c>
      <c r="I26" s="350">
        <v>0.25</v>
      </c>
      <c r="J26" s="514">
        <f>'5. ACTIVIDADES ESPECIALES'!D1023</f>
        <v>7751.2</v>
      </c>
      <c r="K26" s="350">
        <v>0.25</v>
      </c>
      <c r="L26" s="514">
        <f>'5. ACTIVIDADES ESPECIALES'!D1067</f>
        <v>7751.2</v>
      </c>
      <c r="M26" s="350">
        <v>0.25</v>
      </c>
      <c r="N26" s="514">
        <f>'5. ACTIVIDADES ESPECIALES'!D1111</f>
        <v>7751.2</v>
      </c>
      <c r="O26" s="634">
        <f t="shared" si="2"/>
        <v>1</v>
      </c>
      <c r="P26" s="386">
        <f t="shared" si="3"/>
        <v>31004.799999999999</v>
      </c>
      <c r="Q26" s="348"/>
      <c r="R26" s="348" t="s">
        <v>1663</v>
      </c>
      <c r="S26" s="249" t="s">
        <v>1664</v>
      </c>
      <c r="T26" s="249" t="s">
        <v>1665</v>
      </c>
      <c r="U26" s="249" t="s">
        <v>1608</v>
      </c>
    </row>
    <row r="27" spans="1:21" ht="79.5" customHeight="1">
      <c r="A27" s="624"/>
      <c r="B27" s="627"/>
      <c r="C27" s="345" t="s">
        <v>1694</v>
      </c>
      <c r="D27" s="254" t="s">
        <v>1655</v>
      </c>
      <c r="E27" s="307" t="s">
        <v>1636</v>
      </c>
      <c r="F27" s="307" t="s">
        <v>1666</v>
      </c>
      <c r="G27" s="250">
        <v>0.02</v>
      </c>
      <c r="H27" s="348">
        <f>'7. Infraestructura'!D10</f>
        <v>80000</v>
      </c>
      <c r="I27" s="350"/>
      <c r="J27" s="348"/>
      <c r="K27" s="350"/>
      <c r="L27" s="348"/>
      <c r="M27" s="350"/>
      <c r="N27" s="348"/>
      <c r="O27" s="634">
        <f t="shared" si="0"/>
        <v>0.02</v>
      </c>
      <c r="P27" s="386">
        <f t="shared" si="1"/>
        <v>80000</v>
      </c>
      <c r="Q27" s="348"/>
      <c r="R27" s="348" t="s">
        <v>1657</v>
      </c>
      <c r="S27" s="249" t="s">
        <v>1658</v>
      </c>
      <c r="T27" s="249" t="s">
        <v>1659</v>
      </c>
      <c r="U27" s="249" t="s">
        <v>1583</v>
      </c>
    </row>
    <row r="28" spans="1:21" ht="84.75" customHeight="1">
      <c r="A28" s="624"/>
      <c r="B28" s="627"/>
      <c r="C28" s="638" t="s">
        <v>1695</v>
      </c>
      <c r="D28" s="639" t="s">
        <v>1709</v>
      </c>
      <c r="E28" s="307" t="s">
        <v>1652</v>
      </c>
      <c r="F28" s="307" t="s">
        <v>1708</v>
      </c>
      <c r="G28" s="250">
        <v>0.2</v>
      </c>
      <c r="H28" s="514">
        <f>'3. EQUIPO DE OFICINA'!D10</f>
        <v>112000</v>
      </c>
      <c r="I28" s="350"/>
      <c r="J28" s="348"/>
      <c r="K28" s="350"/>
      <c r="L28" s="348"/>
      <c r="M28" s="350"/>
      <c r="N28" s="348"/>
      <c r="O28" s="634">
        <f t="shared" si="0"/>
        <v>0.2</v>
      </c>
      <c r="P28" s="386">
        <f t="shared" si="1"/>
        <v>112000</v>
      </c>
      <c r="Q28" s="348"/>
      <c r="R28" s="573" t="s">
        <v>1681</v>
      </c>
      <c r="S28" s="575" t="s">
        <v>1667</v>
      </c>
      <c r="T28" s="575" t="s">
        <v>1659</v>
      </c>
      <c r="U28" s="575" t="s">
        <v>1583</v>
      </c>
    </row>
    <row r="29" spans="1:21" ht="75" customHeight="1">
      <c r="A29" s="625"/>
      <c r="B29" s="628"/>
      <c r="C29" s="640"/>
      <c r="D29" s="641"/>
      <c r="E29" s="307" t="s">
        <v>1656</v>
      </c>
      <c r="F29" s="307" t="s">
        <v>1707</v>
      </c>
      <c r="G29" s="250">
        <v>0.08</v>
      </c>
      <c r="H29" s="348">
        <f>'4. EQUIPO TECNOLÓGICOS'!D10</f>
        <v>220000</v>
      </c>
      <c r="I29" s="350"/>
      <c r="J29" s="348"/>
      <c r="K29" s="350"/>
      <c r="L29" s="348"/>
      <c r="M29" s="350"/>
      <c r="N29" s="348"/>
      <c r="O29" s="634">
        <f t="shared" si="0"/>
        <v>0.08</v>
      </c>
      <c r="P29" s="386">
        <f t="shared" si="1"/>
        <v>220000</v>
      </c>
      <c r="Q29" s="348"/>
      <c r="R29" s="574"/>
      <c r="S29" s="576"/>
      <c r="T29" s="576"/>
      <c r="U29" s="576"/>
    </row>
    <row r="30" spans="1:21" ht="128.25" hidden="1" customHeight="1">
      <c r="A30" s="617"/>
      <c r="B30" s="617" t="s">
        <v>1540</v>
      </c>
      <c r="C30" s="345"/>
      <c r="D30" s="254"/>
      <c r="E30" s="307"/>
      <c r="F30" s="307"/>
      <c r="G30" s="249"/>
      <c r="H30" s="348"/>
      <c r="I30" s="348"/>
      <c r="J30" s="348"/>
      <c r="K30" s="348"/>
      <c r="L30" s="348"/>
      <c r="M30" s="348"/>
      <c r="N30" s="348"/>
      <c r="O30" s="634">
        <f t="shared" si="0"/>
        <v>0</v>
      </c>
      <c r="P30" s="386">
        <f t="shared" si="1"/>
        <v>0</v>
      </c>
      <c r="Q30" s="348"/>
      <c r="R30" s="348"/>
      <c r="S30" s="249"/>
      <c r="T30" s="249"/>
      <c r="U30" s="249"/>
    </row>
    <row r="31" spans="1:21" ht="97.5" customHeight="1">
      <c r="A31" s="569" t="s">
        <v>1460</v>
      </c>
      <c r="B31" s="569" t="s">
        <v>1541</v>
      </c>
      <c r="C31" s="638" t="s">
        <v>1671</v>
      </c>
      <c r="D31" s="639" t="s">
        <v>1668</v>
      </c>
      <c r="E31" s="307" t="s">
        <v>1669</v>
      </c>
      <c r="F31" s="307" t="s">
        <v>1682</v>
      </c>
      <c r="G31" s="250">
        <v>0.5</v>
      </c>
      <c r="H31" s="349">
        <f>'5. ACTIVIDADES ESPECIALES'!D1155</f>
        <v>2751.2</v>
      </c>
      <c r="I31" s="350">
        <v>0.5</v>
      </c>
      <c r="J31" s="349">
        <f>'5. ACTIVIDADES ESPECIALES'!D1199</f>
        <v>2751.2</v>
      </c>
      <c r="K31" s="350"/>
      <c r="L31" s="349"/>
      <c r="M31" s="350"/>
      <c r="N31" s="349"/>
      <c r="O31" s="634">
        <f t="shared" si="0"/>
        <v>1</v>
      </c>
      <c r="P31" s="387">
        <f t="shared" si="1"/>
        <v>5502.4</v>
      </c>
      <c r="Q31" s="347"/>
      <c r="R31" s="577" t="s">
        <v>1672</v>
      </c>
      <c r="S31" s="575" t="s">
        <v>1673</v>
      </c>
      <c r="T31" s="575" t="s">
        <v>1674</v>
      </c>
      <c r="U31" s="575" t="s">
        <v>1592</v>
      </c>
    </row>
    <row r="32" spans="1:21" ht="64.5" customHeight="1">
      <c r="A32" s="570"/>
      <c r="B32" s="570"/>
      <c r="C32" s="640"/>
      <c r="D32" s="641"/>
      <c r="E32" s="307" t="s">
        <v>1670</v>
      </c>
      <c r="F32" s="307" t="s">
        <v>1683</v>
      </c>
      <c r="G32" s="250"/>
      <c r="H32" s="349"/>
      <c r="I32" s="350"/>
      <c r="J32" s="349"/>
      <c r="K32" s="350">
        <v>0.01</v>
      </c>
      <c r="L32" s="349">
        <f>'5. ACTIVIDADES ESPECIALES'!D1243</f>
        <v>2751.2</v>
      </c>
      <c r="M32" s="350">
        <v>0.01</v>
      </c>
      <c r="N32" s="349">
        <f>'5. ACTIVIDADES ESPECIALES'!D1287</f>
        <v>2751.2</v>
      </c>
      <c r="O32" s="634">
        <f t="shared" si="0"/>
        <v>0.02</v>
      </c>
      <c r="P32" s="387">
        <f t="shared" si="1"/>
        <v>5502.4</v>
      </c>
      <c r="Q32" s="347"/>
      <c r="R32" s="578"/>
      <c r="S32" s="576"/>
      <c r="T32" s="576"/>
      <c r="U32" s="576"/>
    </row>
    <row r="33" spans="1:21" ht="80.25" customHeight="1">
      <c r="A33" s="570"/>
      <c r="B33" s="570"/>
      <c r="C33" s="345" t="s">
        <v>1679</v>
      </c>
      <c r="D33" s="254" t="s">
        <v>1675</v>
      </c>
      <c r="E33" s="307" t="s">
        <v>1676</v>
      </c>
      <c r="F33" s="307" t="s">
        <v>1684</v>
      </c>
      <c r="G33" s="250">
        <v>1</v>
      </c>
      <c r="H33" s="349">
        <f>'5. ACTIVIDADES ESPECIALES'!D1331</f>
        <v>2751.2</v>
      </c>
      <c r="I33" s="350"/>
      <c r="J33" s="349"/>
      <c r="K33" s="350"/>
      <c r="L33" s="349"/>
      <c r="M33" s="350"/>
      <c r="N33" s="349"/>
      <c r="O33" s="634">
        <f t="shared" ref="O33:O35" si="4">G33+I33+K33+M33</f>
        <v>1</v>
      </c>
      <c r="P33" s="387">
        <f t="shared" ref="P33:P35" si="5">H33+J33+L33+N33</f>
        <v>2751.2</v>
      </c>
      <c r="Q33" s="347"/>
      <c r="R33" s="577" t="s">
        <v>1672</v>
      </c>
      <c r="S33" s="575" t="s">
        <v>1673</v>
      </c>
      <c r="T33" s="575" t="s">
        <v>1680</v>
      </c>
      <c r="U33" s="575" t="s">
        <v>1623</v>
      </c>
    </row>
    <row r="34" spans="1:21" ht="78.75">
      <c r="A34" s="570"/>
      <c r="B34" s="570"/>
      <c r="C34" s="638" t="s">
        <v>1671</v>
      </c>
      <c r="D34" s="639" t="s">
        <v>1668</v>
      </c>
      <c r="E34" s="307" t="s">
        <v>1677</v>
      </c>
      <c r="F34" s="307" t="s">
        <v>1682</v>
      </c>
      <c r="G34" s="250"/>
      <c r="H34" s="349"/>
      <c r="I34" s="350">
        <v>0.01</v>
      </c>
      <c r="J34" s="349">
        <f>'5. ACTIVIDADES ESPECIALES'!D1375</f>
        <v>2751.2</v>
      </c>
      <c r="K34" s="350">
        <v>0.01</v>
      </c>
      <c r="L34" s="349">
        <f>'5. ACTIVIDADES ESPECIALES'!D1419</f>
        <v>2751.2</v>
      </c>
      <c r="M34" s="350"/>
      <c r="N34" s="349"/>
      <c r="O34" s="634">
        <f t="shared" si="4"/>
        <v>0.02</v>
      </c>
      <c r="P34" s="387">
        <f t="shared" si="5"/>
        <v>5502.4</v>
      </c>
      <c r="Q34" s="347"/>
      <c r="R34" s="579"/>
      <c r="S34" s="580"/>
      <c r="T34" s="580"/>
      <c r="U34" s="580"/>
    </row>
    <row r="35" spans="1:21" ht="63">
      <c r="A35" s="570"/>
      <c r="B35" s="570"/>
      <c r="C35" s="640"/>
      <c r="D35" s="641"/>
      <c r="E35" s="307" t="s">
        <v>1678</v>
      </c>
      <c r="F35" s="307" t="s">
        <v>1683</v>
      </c>
      <c r="G35" s="250"/>
      <c r="H35" s="349"/>
      <c r="I35" s="350"/>
      <c r="J35" s="349"/>
      <c r="K35" s="350"/>
      <c r="L35" s="349"/>
      <c r="M35" s="350">
        <v>0.01</v>
      </c>
      <c r="N35" s="349">
        <f>'5. ACTIVIDADES ESPECIALES'!D1463</f>
        <v>2751.2</v>
      </c>
      <c r="O35" s="634">
        <f t="shared" si="4"/>
        <v>0.01</v>
      </c>
      <c r="P35" s="387">
        <f t="shared" si="5"/>
        <v>2751.2</v>
      </c>
      <c r="Q35" s="347"/>
      <c r="R35" s="578"/>
      <c r="S35" s="576"/>
      <c r="T35" s="576"/>
      <c r="U35" s="576"/>
    </row>
    <row r="36" spans="1:21" ht="83.25" customHeight="1">
      <c r="A36" s="570"/>
      <c r="B36" s="570"/>
      <c r="C36" s="345" t="s">
        <v>1685</v>
      </c>
      <c r="D36" s="254" t="s">
        <v>1686</v>
      </c>
      <c r="E36" s="307" t="s">
        <v>1687</v>
      </c>
      <c r="F36" s="307" t="s">
        <v>1688</v>
      </c>
      <c r="G36" s="250">
        <v>0.01</v>
      </c>
      <c r="H36" s="349">
        <f>'5. ACTIVIDADES ESPECIALES'!D1507</f>
        <v>2751.2</v>
      </c>
      <c r="I36" s="350">
        <v>0.01</v>
      </c>
      <c r="J36" s="349">
        <f>'5. ACTIVIDADES ESPECIALES'!D1551</f>
        <v>2751.2</v>
      </c>
      <c r="K36" s="350">
        <v>0.01</v>
      </c>
      <c r="L36" s="349">
        <f>'5. ACTIVIDADES ESPECIALES'!D1595</f>
        <v>2751.2</v>
      </c>
      <c r="M36" s="350">
        <v>0.01</v>
      </c>
      <c r="N36" s="349">
        <f>'5. ACTIVIDADES ESPECIALES'!D1639</f>
        <v>2751.2</v>
      </c>
      <c r="O36" s="634">
        <f t="shared" ref="O36" si="6">G36+I36+K36+M36</f>
        <v>0.04</v>
      </c>
      <c r="P36" s="387">
        <f t="shared" ref="P36" si="7">H36+J36+L36+N36</f>
        <v>11004.8</v>
      </c>
      <c r="Q36" s="347"/>
      <c r="R36" s="347" t="s">
        <v>1672</v>
      </c>
      <c r="S36" s="249" t="s">
        <v>1689</v>
      </c>
      <c r="T36" s="249" t="s">
        <v>1690</v>
      </c>
      <c r="U36" s="249" t="s">
        <v>1691</v>
      </c>
    </row>
    <row r="37" spans="1:21" ht="28.5" hidden="1" customHeight="1">
      <c r="A37" s="618"/>
      <c r="B37" s="617" t="s">
        <v>1542</v>
      </c>
      <c r="C37" s="307"/>
      <c r="D37" s="249"/>
      <c r="E37" s="307"/>
      <c r="F37" s="307"/>
      <c r="G37" s="249"/>
      <c r="H37" s="349"/>
      <c r="I37" s="348"/>
      <c r="J37" s="348"/>
      <c r="K37" s="348"/>
      <c r="L37" s="348"/>
      <c r="M37" s="348"/>
      <c r="N37" s="348"/>
      <c r="O37" s="634">
        <f t="shared" si="0"/>
        <v>0</v>
      </c>
      <c r="P37" s="386">
        <f t="shared" si="1"/>
        <v>0</v>
      </c>
      <c r="Q37" s="249"/>
      <c r="R37" s="249"/>
      <c r="S37" s="249"/>
      <c r="T37" s="249"/>
      <c r="U37" s="249"/>
    </row>
    <row r="38" spans="1:21" ht="38.25" hidden="1" customHeight="1">
      <c r="A38" s="618"/>
      <c r="B38" s="617" t="s">
        <v>1543</v>
      </c>
      <c r="C38" s="307"/>
      <c r="D38" s="249"/>
      <c r="E38" s="307"/>
      <c r="F38" s="307"/>
      <c r="G38" s="249"/>
      <c r="H38" s="349"/>
      <c r="I38" s="348"/>
      <c r="J38" s="348"/>
      <c r="K38" s="348"/>
      <c r="L38" s="348"/>
      <c r="M38" s="348"/>
      <c r="N38" s="348"/>
      <c r="O38" s="634">
        <f t="shared" si="0"/>
        <v>0</v>
      </c>
      <c r="P38" s="386">
        <f t="shared" si="1"/>
        <v>0</v>
      </c>
      <c r="Q38" s="249"/>
      <c r="R38" s="249"/>
      <c r="S38" s="249"/>
      <c r="T38" s="249"/>
      <c r="U38" s="249"/>
    </row>
    <row r="39" spans="1:21" ht="38.25" hidden="1" customHeight="1">
      <c r="A39" s="618"/>
      <c r="B39" s="617" t="s">
        <v>1543</v>
      </c>
      <c r="C39" s="307"/>
      <c r="D39" s="249"/>
      <c r="E39" s="307"/>
      <c r="F39" s="307"/>
      <c r="G39" s="249"/>
      <c r="H39" s="349"/>
      <c r="I39" s="348"/>
      <c r="J39" s="348"/>
      <c r="K39" s="348"/>
      <c r="L39" s="348"/>
      <c r="M39" s="348"/>
      <c r="N39" s="348"/>
      <c r="O39" s="634">
        <f t="shared" ref="O39" si="8">G39+I39+K39+M39</f>
        <v>0</v>
      </c>
      <c r="P39" s="386">
        <f t="shared" ref="P39" si="9">H39+J39+L39+N39</f>
        <v>0</v>
      </c>
      <c r="Q39" s="249"/>
      <c r="R39" s="249"/>
      <c r="S39" s="249"/>
      <c r="T39" s="249"/>
      <c r="U39" s="249"/>
    </row>
    <row r="40" spans="1:21" ht="15.75" hidden="1" customHeight="1">
      <c r="A40" s="617" t="s">
        <v>1461</v>
      </c>
      <c r="B40" s="617" t="s">
        <v>1544</v>
      </c>
      <c r="C40" s="307"/>
      <c r="D40" s="249"/>
      <c r="E40" s="307"/>
      <c r="F40" s="307"/>
      <c r="G40" s="250"/>
      <c r="H40" s="348"/>
      <c r="I40" s="350"/>
      <c r="J40" s="348"/>
      <c r="K40" s="350"/>
      <c r="L40" s="348"/>
      <c r="M40" s="350"/>
      <c r="N40" s="348"/>
      <c r="O40" s="634">
        <f t="shared" ref="O40:O49" si="10">G40+I40+K40+M40</f>
        <v>0</v>
      </c>
      <c r="P40" s="386">
        <f t="shared" ref="P40:P49" si="11">H40+J40+L40+N40</f>
        <v>0</v>
      </c>
      <c r="Q40" s="348"/>
      <c r="R40" s="348"/>
      <c r="S40" s="249"/>
      <c r="T40" s="249"/>
      <c r="U40" s="249"/>
    </row>
    <row r="41" spans="1:21" ht="15.75" hidden="1" customHeight="1">
      <c r="A41" s="618"/>
      <c r="B41" s="617" t="s">
        <v>1462</v>
      </c>
      <c r="C41" s="307"/>
      <c r="D41" s="249"/>
      <c r="E41" s="307"/>
      <c r="F41" s="307"/>
      <c r="G41" s="250"/>
      <c r="H41" s="348"/>
      <c r="I41" s="350"/>
      <c r="J41" s="348"/>
      <c r="K41" s="350"/>
      <c r="L41" s="348"/>
      <c r="M41" s="350"/>
      <c r="N41" s="348"/>
      <c r="O41" s="634">
        <f t="shared" si="10"/>
        <v>0</v>
      </c>
      <c r="P41" s="386">
        <f t="shared" si="11"/>
        <v>0</v>
      </c>
      <c r="Q41" s="348"/>
      <c r="R41" s="348"/>
      <c r="S41" s="249"/>
      <c r="T41" s="249"/>
      <c r="U41" s="249"/>
    </row>
    <row r="42" spans="1:21" ht="15.75" hidden="1" customHeight="1">
      <c r="A42" s="618"/>
      <c r="B42" s="617" t="s">
        <v>1463</v>
      </c>
      <c r="C42" s="307"/>
      <c r="D42" s="249"/>
      <c r="E42" s="307"/>
      <c r="F42" s="307"/>
      <c r="G42" s="250"/>
      <c r="H42" s="348"/>
      <c r="I42" s="350"/>
      <c r="J42" s="348"/>
      <c r="K42" s="350"/>
      <c r="L42" s="348"/>
      <c r="M42" s="350"/>
      <c r="N42" s="348"/>
      <c r="O42" s="634">
        <f t="shared" si="10"/>
        <v>0</v>
      </c>
      <c r="P42" s="386">
        <f t="shared" si="11"/>
        <v>0</v>
      </c>
      <c r="Q42" s="348"/>
      <c r="R42" s="348"/>
      <c r="S42" s="249"/>
      <c r="T42" s="249"/>
      <c r="U42" s="249"/>
    </row>
    <row r="43" spans="1:21" ht="15.75" hidden="1" customHeight="1">
      <c r="A43" s="618"/>
      <c r="B43" s="617" t="s">
        <v>1464</v>
      </c>
      <c r="C43" s="307"/>
      <c r="D43" s="249"/>
      <c r="E43" s="307"/>
      <c r="F43" s="307"/>
      <c r="G43" s="250"/>
      <c r="H43" s="348"/>
      <c r="I43" s="350"/>
      <c r="J43" s="348"/>
      <c r="K43" s="350"/>
      <c r="L43" s="348"/>
      <c r="M43" s="350"/>
      <c r="N43" s="348"/>
      <c r="O43" s="634">
        <f t="shared" si="10"/>
        <v>0</v>
      </c>
      <c r="P43" s="386">
        <f t="shared" si="11"/>
        <v>0</v>
      </c>
      <c r="Q43" s="348"/>
      <c r="R43" s="348"/>
      <c r="S43" s="249"/>
      <c r="T43" s="249"/>
      <c r="U43" s="249"/>
    </row>
    <row r="44" spans="1:21" ht="15.75" hidden="1">
      <c r="A44" s="618"/>
      <c r="B44" s="617" t="s">
        <v>1465</v>
      </c>
      <c r="C44" s="307"/>
      <c r="D44" s="249"/>
      <c r="E44" s="307"/>
      <c r="F44" s="307"/>
      <c r="G44" s="250"/>
      <c r="H44" s="348"/>
      <c r="I44" s="350"/>
      <c r="J44" s="348"/>
      <c r="K44" s="350"/>
      <c r="L44" s="348"/>
      <c r="M44" s="350"/>
      <c r="N44" s="348"/>
      <c r="O44" s="634">
        <f t="shared" si="10"/>
        <v>0</v>
      </c>
      <c r="P44" s="386">
        <f t="shared" si="11"/>
        <v>0</v>
      </c>
      <c r="Q44" s="348"/>
      <c r="R44" s="348"/>
      <c r="S44" s="249"/>
      <c r="T44" s="249"/>
      <c r="U44" s="249"/>
    </row>
    <row r="45" spans="1:21" ht="15.75" hidden="1" customHeight="1">
      <c r="A45" s="618"/>
      <c r="B45" s="620" t="s">
        <v>1466</v>
      </c>
      <c r="C45" s="307"/>
      <c r="D45" s="249"/>
      <c r="E45" s="307"/>
      <c r="F45" s="307"/>
      <c r="G45" s="250"/>
      <c r="H45" s="348"/>
      <c r="I45" s="350"/>
      <c r="J45" s="348"/>
      <c r="K45" s="350"/>
      <c r="L45" s="348"/>
      <c r="M45" s="350"/>
      <c r="N45" s="348"/>
      <c r="O45" s="634">
        <f t="shared" si="10"/>
        <v>0</v>
      </c>
      <c r="P45" s="386">
        <f t="shared" si="11"/>
        <v>0</v>
      </c>
      <c r="Q45" s="348"/>
      <c r="R45" s="348"/>
      <c r="S45" s="249"/>
      <c r="T45" s="249"/>
      <c r="U45" s="249"/>
    </row>
    <row r="46" spans="1:21" ht="15.75" hidden="1" customHeight="1">
      <c r="A46" s="618"/>
      <c r="B46" s="620" t="s">
        <v>1467</v>
      </c>
      <c r="C46" s="307"/>
      <c r="D46" s="249"/>
      <c r="E46" s="307"/>
      <c r="F46" s="307"/>
      <c r="G46" s="250"/>
      <c r="H46" s="348"/>
      <c r="I46" s="350"/>
      <c r="J46" s="348"/>
      <c r="K46" s="350"/>
      <c r="L46" s="348"/>
      <c r="M46" s="350"/>
      <c r="N46" s="348"/>
      <c r="O46" s="634">
        <f t="shared" si="10"/>
        <v>0</v>
      </c>
      <c r="P46" s="386">
        <f t="shared" si="11"/>
        <v>0</v>
      </c>
      <c r="Q46" s="348"/>
      <c r="R46" s="348"/>
      <c r="S46" s="249"/>
      <c r="T46" s="249"/>
      <c r="U46" s="249"/>
    </row>
    <row r="47" spans="1:21" ht="15.75" hidden="1" customHeight="1">
      <c r="A47" s="618"/>
      <c r="B47" s="620" t="s">
        <v>1468</v>
      </c>
      <c r="C47" s="307"/>
      <c r="D47" s="249"/>
      <c r="E47" s="307"/>
      <c r="F47" s="307"/>
      <c r="G47" s="250"/>
      <c r="H47" s="348"/>
      <c r="I47" s="350"/>
      <c r="J47" s="348"/>
      <c r="K47" s="350"/>
      <c r="L47" s="348"/>
      <c r="M47" s="350"/>
      <c r="N47" s="348"/>
      <c r="O47" s="634">
        <f t="shared" si="10"/>
        <v>0</v>
      </c>
      <c r="P47" s="386">
        <f t="shared" si="11"/>
        <v>0</v>
      </c>
      <c r="Q47" s="348"/>
      <c r="R47" s="348"/>
      <c r="S47" s="249"/>
      <c r="T47" s="249"/>
      <c r="U47" s="249"/>
    </row>
    <row r="48" spans="1:21" ht="15.75" hidden="1" customHeight="1">
      <c r="A48" s="618"/>
      <c r="B48" s="621"/>
      <c r="C48" s="307"/>
      <c r="D48" s="249"/>
      <c r="E48" s="307"/>
      <c r="F48" s="307"/>
      <c r="G48" s="250"/>
      <c r="H48" s="348"/>
      <c r="I48" s="350"/>
      <c r="J48" s="348"/>
      <c r="K48" s="350"/>
      <c r="L48" s="348"/>
      <c r="M48" s="350"/>
      <c r="N48" s="348"/>
      <c r="O48" s="634">
        <f t="shared" si="10"/>
        <v>0</v>
      </c>
      <c r="P48" s="386">
        <f t="shared" si="11"/>
        <v>0</v>
      </c>
      <c r="Q48" s="348"/>
      <c r="R48" s="348"/>
      <c r="S48" s="249"/>
      <c r="T48" s="249"/>
      <c r="U48" s="249"/>
    </row>
    <row r="49" spans="1:21" ht="15.75" hidden="1" customHeight="1">
      <c r="A49" s="619"/>
      <c r="B49" s="622"/>
      <c r="C49" s="307"/>
      <c r="D49" s="249"/>
      <c r="E49" s="307"/>
      <c r="F49" s="307"/>
      <c r="G49" s="250"/>
      <c r="H49" s="348"/>
      <c r="I49" s="350"/>
      <c r="J49" s="348"/>
      <c r="K49" s="350"/>
      <c r="L49" s="348"/>
      <c r="M49" s="350"/>
      <c r="N49" s="348"/>
      <c r="O49" s="634">
        <f t="shared" si="10"/>
        <v>0</v>
      </c>
      <c r="P49" s="386">
        <f t="shared" si="11"/>
        <v>0</v>
      </c>
      <c r="Q49" s="348"/>
      <c r="R49" s="348"/>
      <c r="S49" s="249"/>
      <c r="T49" s="249"/>
      <c r="U49" s="249"/>
    </row>
    <row r="50" spans="1:21" s="260" customFormat="1" ht="15.75">
      <c r="A50" s="292"/>
      <c r="B50" s="293"/>
      <c r="C50" s="292" t="s">
        <v>98</v>
      </c>
      <c r="D50" s="293"/>
      <c r="E50" s="293"/>
      <c r="F50" s="294"/>
      <c r="G50" s="263">
        <f>SUM(G8:G49)</f>
        <v>26.619999999999997</v>
      </c>
      <c r="H50" s="263">
        <f t="shared" ref="H50:P50" si="12">SUM(H8:H49)</f>
        <v>1018597.7333333332</v>
      </c>
      <c r="I50" s="263">
        <f t="shared" si="12"/>
        <v>26.830000000000002</v>
      </c>
      <c r="J50" s="263">
        <f t="shared" si="12"/>
        <v>167995.2333333334</v>
      </c>
      <c r="K50" s="263">
        <f t="shared" si="12"/>
        <v>25.840000000000003</v>
      </c>
      <c r="L50" s="263">
        <f t="shared" si="12"/>
        <v>160919.81666666674</v>
      </c>
      <c r="M50" s="263">
        <f t="shared" si="12"/>
        <v>22.360000000000003</v>
      </c>
      <c r="N50" s="263">
        <f t="shared" si="12"/>
        <v>135160.23333333334</v>
      </c>
      <c r="O50" s="635">
        <f t="shared" si="12"/>
        <v>101.64999999999999</v>
      </c>
      <c r="P50" s="263">
        <f t="shared" si="12"/>
        <v>1482673.0166666664</v>
      </c>
      <c r="Q50" s="264"/>
      <c r="R50" s="264"/>
      <c r="S50" s="264"/>
      <c r="T50" s="264"/>
      <c r="U50" s="264"/>
    </row>
    <row r="51" spans="1:21" ht="15.75">
      <c r="A51" s="260"/>
      <c r="B51" s="260"/>
      <c r="C51" s="260"/>
      <c r="D51" s="260"/>
      <c r="E51" s="259"/>
      <c r="F51" s="260"/>
      <c r="G51" s="260"/>
      <c r="S51" s="265"/>
      <c r="T51" s="265"/>
      <c r="U51" s="266"/>
    </row>
    <row r="52" spans="1:21" ht="15.75">
      <c r="E52" s="259"/>
      <c r="S52" s="265"/>
      <c r="T52" s="265"/>
    </row>
    <row r="53" spans="1:21" ht="15.75">
      <c r="E53" s="259"/>
      <c r="S53" s="265"/>
      <c r="T53" s="265"/>
    </row>
    <row r="54" spans="1:21" ht="15.75">
      <c r="E54" s="259"/>
      <c r="S54" s="265"/>
      <c r="T54" s="265"/>
    </row>
    <row r="55" spans="1:21" ht="15.75">
      <c r="E55" s="259"/>
      <c r="S55" s="265"/>
      <c r="T55" s="265"/>
    </row>
    <row r="56" spans="1:21" ht="15.75">
      <c r="E56" s="259"/>
      <c r="S56" s="265"/>
      <c r="T56" s="265"/>
    </row>
    <row r="57" spans="1:21" ht="15.75">
      <c r="E57" s="259"/>
      <c r="S57" s="265"/>
      <c r="T57" s="265"/>
    </row>
    <row r="58" spans="1:21" ht="15.75">
      <c r="E58" s="259"/>
      <c r="S58" s="265"/>
      <c r="T58" s="265"/>
    </row>
    <row r="59" spans="1:21" ht="15.75">
      <c r="E59" s="259"/>
      <c r="S59" s="265"/>
      <c r="T59" s="265"/>
    </row>
    <row r="60" spans="1:21" ht="15.75">
      <c r="E60" s="259"/>
      <c r="S60" s="265"/>
      <c r="T60" s="265"/>
    </row>
    <row r="61" spans="1:21" ht="15.75">
      <c r="E61" s="259"/>
      <c r="S61" s="265"/>
      <c r="T61" s="265"/>
    </row>
    <row r="62" spans="1:21" ht="15.75">
      <c r="E62" s="259"/>
      <c r="S62" s="267"/>
      <c r="T62" s="267"/>
    </row>
    <row r="63" spans="1:21" ht="15.75">
      <c r="E63" s="259"/>
      <c r="S63" s="265"/>
      <c r="T63" s="265"/>
    </row>
    <row r="64" spans="1:21" ht="15.75">
      <c r="E64" s="259"/>
      <c r="S64" s="265"/>
      <c r="T64" s="265"/>
    </row>
    <row r="65" spans="5:20" ht="15.75">
      <c r="E65" s="259"/>
      <c r="S65" s="265"/>
      <c r="T65" s="265"/>
    </row>
    <row r="66" spans="5:20" ht="15.75">
      <c r="E66" s="259"/>
      <c r="S66" s="265"/>
      <c r="T66" s="265"/>
    </row>
    <row r="67" spans="5:20" ht="15.75">
      <c r="E67" s="259"/>
      <c r="S67" s="265"/>
      <c r="T67" s="265"/>
    </row>
    <row r="68" spans="5:20" ht="15.75">
      <c r="E68" s="259"/>
      <c r="S68" s="265"/>
      <c r="T68" s="265"/>
    </row>
    <row r="69" spans="5:20" ht="15.75">
      <c r="E69" s="259"/>
      <c r="S69" s="265"/>
      <c r="T69" s="265"/>
    </row>
    <row r="70" spans="5:20" ht="15.75">
      <c r="E70" s="259"/>
      <c r="S70" s="265"/>
      <c r="T70" s="265"/>
    </row>
    <row r="71" spans="5:20" ht="15.75">
      <c r="E71" s="259"/>
      <c r="S71" s="265"/>
      <c r="T71" s="265"/>
    </row>
    <row r="72" spans="5:20" ht="15.75">
      <c r="E72" s="259"/>
      <c r="S72" s="265"/>
      <c r="T72" s="265"/>
    </row>
    <row r="73" spans="5:20" ht="15.75">
      <c r="E73" s="259"/>
      <c r="S73" s="265"/>
      <c r="T73" s="265"/>
    </row>
    <row r="74" spans="5:20" ht="15.75">
      <c r="E74" s="259"/>
      <c r="S74" s="267"/>
      <c r="T74" s="267"/>
    </row>
    <row r="75" spans="5:20" ht="15.75">
      <c r="E75" s="259"/>
      <c r="S75" s="265"/>
      <c r="T75" s="265"/>
    </row>
    <row r="76" spans="5:20" ht="15.75">
      <c r="E76" s="259"/>
      <c r="S76" s="265"/>
      <c r="T76" s="265"/>
    </row>
    <row r="77" spans="5:20" ht="15.75">
      <c r="E77" s="259"/>
      <c r="S77" s="265"/>
      <c r="T77" s="265"/>
    </row>
    <row r="78" spans="5:20" ht="15.75">
      <c r="E78" s="259"/>
      <c r="S78" s="265"/>
      <c r="T78" s="265"/>
    </row>
    <row r="79" spans="5:20" ht="15.75">
      <c r="E79" s="259"/>
      <c r="S79" s="265"/>
      <c r="T79" s="265"/>
    </row>
    <row r="80" spans="5:20" ht="15.75">
      <c r="E80" s="259"/>
      <c r="S80" s="265"/>
      <c r="T80" s="265"/>
    </row>
    <row r="81" spans="5:20" ht="15.75">
      <c r="E81" s="259"/>
      <c r="S81" s="265"/>
      <c r="T81" s="265"/>
    </row>
    <row r="82" spans="5:20" ht="15.75">
      <c r="E82" s="259"/>
      <c r="S82" s="265"/>
      <c r="T82" s="265"/>
    </row>
    <row r="83" spans="5:20" ht="15.75">
      <c r="E83" s="259"/>
      <c r="S83" s="267"/>
      <c r="T83" s="267"/>
    </row>
    <row r="84" spans="5:20" ht="15.75">
      <c r="E84" s="259"/>
      <c r="S84" s="265"/>
      <c r="T84" s="265"/>
    </row>
    <row r="85" spans="5:20" ht="15.75">
      <c r="E85" s="259"/>
      <c r="S85" s="265"/>
      <c r="T85" s="265"/>
    </row>
    <row r="86" spans="5:20">
      <c r="S86" s="265"/>
      <c r="T86" s="265"/>
    </row>
    <row r="87" spans="5:20">
      <c r="S87" s="265"/>
      <c r="T87" s="265"/>
    </row>
    <row r="88" spans="5:20">
      <c r="S88" s="265"/>
      <c r="T88" s="265"/>
    </row>
    <row r="89" spans="5:20">
      <c r="S89" s="265"/>
      <c r="T89" s="265"/>
    </row>
    <row r="90" spans="5:20">
      <c r="S90" s="265"/>
      <c r="T90" s="265"/>
    </row>
    <row r="91" spans="5:20" ht="15.75">
      <c r="S91" s="267"/>
      <c r="T91" s="267"/>
    </row>
    <row r="92" spans="5:20">
      <c r="S92" s="265"/>
      <c r="T92" s="265"/>
    </row>
    <row r="93" spans="5:20">
      <c r="S93" s="265"/>
      <c r="T93" s="265"/>
    </row>
    <row r="94" spans="5:20">
      <c r="S94" s="265"/>
      <c r="T94" s="265"/>
    </row>
    <row r="95" spans="5:20">
      <c r="S95" s="265"/>
      <c r="T95" s="265"/>
    </row>
    <row r="96" spans="5:20">
      <c r="S96" s="265"/>
      <c r="T96" s="265"/>
    </row>
    <row r="97" spans="5:20">
      <c r="S97" s="265"/>
      <c r="T97" s="265"/>
    </row>
    <row r="101" spans="5:20">
      <c r="E101" s="252"/>
      <c r="S101" s="262"/>
      <c r="T101" s="262"/>
    </row>
    <row r="102" spans="5:20">
      <c r="E102" s="252"/>
      <c r="S102" s="262"/>
      <c r="T102" s="262"/>
    </row>
    <row r="103" spans="5:20">
      <c r="E103" s="252"/>
      <c r="S103" s="262"/>
      <c r="T103" s="262"/>
    </row>
    <row r="104" spans="5:20">
      <c r="E104" s="252"/>
      <c r="S104" s="262"/>
      <c r="T104" s="262"/>
    </row>
    <row r="105" spans="5:20">
      <c r="E105" s="252"/>
      <c r="S105" s="262"/>
      <c r="T105" s="262"/>
    </row>
    <row r="106" spans="5:20">
      <c r="E106" s="252"/>
      <c r="S106" s="262"/>
      <c r="T106" s="262"/>
    </row>
    <row r="107" spans="5:20">
      <c r="E107" s="252"/>
      <c r="S107" s="262"/>
      <c r="T107" s="262"/>
    </row>
    <row r="108" spans="5:20">
      <c r="E108" s="252"/>
      <c r="S108" s="262"/>
      <c r="T108" s="262"/>
    </row>
    <row r="109" spans="5:20">
      <c r="E109" s="252"/>
      <c r="S109" s="262"/>
      <c r="T109" s="262"/>
    </row>
    <row r="110" spans="5:20">
      <c r="E110" s="252"/>
      <c r="S110" s="262"/>
      <c r="T110" s="262"/>
    </row>
    <row r="111" spans="5:20">
      <c r="E111" s="252"/>
      <c r="S111" s="262"/>
      <c r="T111" s="262"/>
    </row>
    <row r="112" spans="5:20">
      <c r="E112" s="252"/>
      <c r="S112" s="262"/>
      <c r="T112" s="262"/>
    </row>
    <row r="113" spans="5:20">
      <c r="E113" s="252"/>
      <c r="S113" s="262"/>
      <c r="T113" s="262"/>
    </row>
    <row r="114" spans="5:20">
      <c r="E114" s="252"/>
      <c r="S114" s="262"/>
      <c r="T114" s="262"/>
    </row>
    <row r="115" spans="5:20">
      <c r="E115" s="252"/>
      <c r="S115" s="262"/>
      <c r="T115" s="262"/>
    </row>
    <row r="116" spans="5:20">
      <c r="E116" s="252"/>
      <c r="S116" s="262"/>
      <c r="T116" s="262"/>
    </row>
    <row r="117" spans="5:20">
      <c r="E117" s="252"/>
      <c r="S117" s="262"/>
      <c r="T117" s="262"/>
    </row>
    <row r="118" spans="5:20">
      <c r="E118" s="252"/>
      <c r="S118" s="262"/>
      <c r="T118" s="262"/>
    </row>
    <row r="119" spans="5:20">
      <c r="E119" s="252"/>
      <c r="S119" s="262"/>
      <c r="T119" s="262"/>
    </row>
    <row r="120" spans="5:20">
      <c r="E120" s="252"/>
      <c r="S120" s="262"/>
      <c r="T120" s="262"/>
    </row>
    <row r="121" spans="5:20">
      <c r="E121" s="252"/>
      <c r="S121" s="262"/>
      <c r="T121" s="262"/>
    </row>
    <row r="122" spans="5:20">
      <c r="E122" s="252"/>
      <c r="S122" s="262"/>
      <c r="T122" s="262"/>
    </row>
    <row r="123" spans="5:20">
      <c r="E123" s="252"/>
      <c r="S123" s="262"/>
      <c r="T123" s="262"/>
    </row>
    <row r="124" spans="5:20">
      <c r="E124" s="252"/>
      <c r="S124" s="262"/>
      <c r="T124" s="262"/>
    </row>
    <row r="125" spans="5:20">
      <c r="E125" s="252"/>
      <c r="S125" s="262"/>
      <c r="T125" s="262"/>
    </row>
    <row r="126" spans="5:20">
      <c r="E126" s="252"/>
      <c r="S126" s="262"/>
      <c r="T126" s="262"/>
    </row>
    <row r="127" spans="5:20">
      <c r="E127" s="252"/>
      <c r="S127" s="262"/>
      <c r="T127" s="262"/>
    </row>
    <row r="128" spans="5:20">
      <c r="E128" s="252"/>
      <c r="S128" s="262"/>
      <c r="T128" s="262"/>
    </row>
    <row r="129" spans="5:20">
      <c r="E129" s="252"/>
      <c r="S129" s="262"/>
      <c r="T129" s="262"/>
    </row>
    <row r="130" spans="5:20">
      <c r="E130" s="252"/>
    </row>
    <row r="131" spans="5:20">
      <c r="E131" s="252"/>
    </row>
    <row r="132" spans="5:20">
      <c r="E132" s="252"/>
    </row>
    <row r="133" spans="5:20">
      <c r="E133" s="252"/>
    </row>
    <row r="134" spans="5:20">
      <c r="E134" s="252"/>
    </row>
    <row r="135" spans="5:20">
      <c r="E135" s="252"/>
    </row>
    <row r="136" spans="5:20">
      <c r="E136" s="252"/>
    </row>
    <row r="137" spans="5:20">
      <c r="E137" s="252"/>
    </row>
    <row r="138" spans="5:20">
      <c r="E138" s="252"/>
    </row>
    <row r="139" spans="5:20">
      <c r="E139" s="252"/>
    </row>
    <row r="140" spans="5:20">
      <c r="E140" s="252"/>
    </row>
    <row r="141" spans="5:20">
      <c r="E141" s="252"/>
    </row>
    <row r="142" spans="5:20">
      <c r="E142" s="252"/>
    </row>
    <row r="143" spans="5:20">
      <c r="E143" s="252"/>
    </row>
    <row r="144" spans="5:20">
      <c r="E144" s="252"/>
    </row>
    <row r="145" spans="5:5">
      <c r="E145" s="252"/>
    </row>
    <row r="146" spans="5:5">
      <c r="E146" s="252"/>
    </row>
    <row r="147" spans="5:5">
      <c r="E147" s="252"/>
    </row>
    <row r="148" spans="5:5">
      <c r="E148" s="252"/>
    </row>
    <row r="149" spans="5:5">
      <c r="E149" s="252"/>
    </row>
    <row r="150" spans="5:5">
      <c r="E150" s="252"/>
    </row>
    <row r="151" spans="5:5">
      <c r="E151" s="252"/>
    </row>
    <row r="152" spans="5:5">
      <c r="E152" s="252"/>
    </row>
    <row r="153" spans="5:5">
      <c r="E153" s="252"/>
    </row>
    <row r="154" spans="5:5">
      <c r="E154" s="252"/>
    </row>
    <row r="155" spans="5:5">
      <c r="E155" s="252"/>
    </row>
    <row r="156" spans="5:5">
      <c r="E156" s="252"/>
    </row>
    <row r="157" spans="5:5">
      <c r="E157" s="252"/>
    </row>
    <row r="158" spans="5:5">
      <c r="E158" s="252"/>
    </row>
    <row r="159" spans="5:5">
      <c r="E159" s="252"/>
    </row>
    <row r="160" spans="5:5">
      <c r="E160" s="252"/>
    </row>
    <row r="161" spans="5:5">
      <c r="E161" s="252"/>
    </row>
    <row r="162" spans="5:5">
      <c r="E162" s="252"/>
    </row>
    <row r="163" spans="5:5">
      <c r="E163" s="252"/>
    </row>
    <row r="164" spans="5:5">
      <c r="E164" s="252"/>
    </row>
    <row r="165" spans="5:5">
      <c r="E165" s="252"/>
    </row>
    <row r="166" spans="5:5">
      <c r="E166" s="252"/>
    </row>
    <row r="167" spans="5:5">
      <c r="E167" s="252"/>
    </row>
    <row r="168" spans="5:5">
      <c r="E168" s="252"/>
    </row>
    <row r="169" spans="5:5">
      <c r="E169" s="252"/>
    </row>
  </sheetData>
  <mergeCells count="45">
    <mergeCell ref="A31:A36"/>
    <mergeCell ref="D34:D35"/>
    <mergeCell ref="R33:R35"/>
    <mergeCell ref="S33:S35"/>
    <mergeCell ref="T33:T35"/>
    <mergeCell ref="U33:U35"/>
    <mergeCell ref="R28:R29"/>
    <mergeCell ref="S28:S29"/>
    <mergeCell ref="T28:T29"/>
    <mergeCell ref="U28:U29"/>
    <mergeCell ref="C31:C32"/>
    <mergeCell ref="D31:D32"/>
    <mergeCell ref="R31:R32"/>
    <mergeCell ref="S31:S32"/>
    <mergeCell ref="T31:T32"/>
    <mergeCell ref="U31:U32"/>
    <mergeCell ref="D16:D17"/>
    <mergeCell ref="A5:A7"/>
    <mergeCell ref="B31:B36"/>
    <mergeCell ref="B9:B29"/>
    <mergeCell ref="A9:A29"/>
    <mergeCell ref="C28:C29"/>
    <mergeCell ref="D28:D29"/>
    <mergeCell ref="C34:C35"/>
    <mergeCell ref="C16:C17"/>
    <mergeCell ref="B5:B7"/>
    <mergeCell ref="Q5:Q7"/>
    <mergeCell ref="R5:R7"/>
    <mergeCell ref="F5:F7"/>
    <mergeCell ref="E5:E7"/>
    <mergeCell ref="G5:N5"/>
    <mergeCell ref="C5:C7"/>
    <mergeCell ref="D5:D7"/>
    <mergeCell ref="G6:H6"/>
    <mergeCell ref="I6:J6"/>
    <mergeCell ref="R16:R17"/>
    <mergeCell ref="S16:S17"/>
    <mergeCell ref="T16:T17"/>
    <mergeCell ref="U16:U17"/>
    <mergeCell ref="K6:L6"/>
    <mergeCell ref="M6:N6"/>
    <mergeCell ref="U5:U7"/>
    <mergeCell ref="O5:P6"/>
    <mergeCell ref="T5:T7"/>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8" t="s">
        <v>1347</v>
      </c>
      <c r="B2" s="284"/>
      <c r="C2" s="284"/>
      <c r="D2" s="284"/>
      <c r="E2" s="284"/>
      <c r="F2" s="284"/>
      <c r="G2" s="284"/>
      <c r="I2" s="284"/>
      <c r="J2" s="284"/>
      <c r="K2" s="284"/>
      <c r="L2" s="284"/>
      <c r="M2" s="284"/>
      <c r="N2" s="284"/>
      <c r="O2" s="284"/>
      <c r="P2" s="284"/>
      <c r="Q2" s="284"/>
      <c r="R2" s="284"/>
      <c r="S2" s="284"/>
      <c r="T2" s="284"/>
      <c r="U2" s="284"/>
    </row>
    <row r="3" spans="1:21">
      <c r="A3" s="581" t="s">
        <v>1349</v>
      </c>
      <c r="B3" s="581"/>
      <c r="C3" s="581"/>
      <c r="D3" s="581"/>
      <c r="E3" s="581"/>
      <c r="F3" s="581"/>
      <c r="G3" s="581"/>
      <c r="H3" s="581"/>
      <c r="I3" s="581"/>
      <c r="J3" s="581"/>
      <c r="K3" s="581"/>
      <c r="L3" s="581"/>
      <c r="M3" s="581"/>
      <c r="N3" s="581"/>
      <c r="O3" s="581"/>
      <c r="P3" s="581"/>
      <c r="Q3" s="581"/>
      <c r="R3" s="581"/>
      <c r="S3" s="581"/>
      <c r="T3" s="581"/>
      <c r="U3" s="581"/>
    </row>
    <row r="4" spans="1:21" ht="1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s="365"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 r="A8" s="569" t="s">
        <v>1381</v>
      </c>
      <c r="B8" s="569" t="s">
        <v>1382</v>
      </c>
      <c r="C8" s="325"/>
      <c r="D8" s="325"/>
      <c r="E8" s="364"/>
      <c r="F8" s="249"/>
      <c r="G8" s="250"/>
      <c r="H8" s="231"/>
      <c r="I8" s="250"/>
      <c r="J8" s="231"/>
      <c r="K8" s="250"/>
      <c r="L8" s="231"/>
      <c r="M8" s="250"/>
      <c r="N8" s="231"/>
      <c r="O8" s="381">
        <f t="shared" ref="O8:O20" si="0">G8+I8+K8+M8</f>
        <v>0</v>
      </c>
      <c r="P8" s="382">
        <f t="shared" ref="P8:P20" si="1">H8+J8+L8+N8</f>
        <v>0</v>
      </c>
      <c r="Q8" s="249"/>
      <c r="R8" s="249"/>
      <c r="S8" s="249"/>
      <c r="T8" s="249"/>
      <c r="U8" s="249"/>
    </row>
    <row r="9" spans="1:21" ht="15.75">
      <c r="A9" s="570"/>
      <c r="B9" s="570"/>
      <c r="C9" s="325"/>
      <c r="D9" s="325"/>
      <c r="E9" s="364"/>
      <c r="F9" s="249"/>
      <c r="G9" s="250"/>
      <c r="H9" s="231"/>
      <c r="I9" s="250"/>
      <c r="J9" s="231"/>
      <c r="K9" s="250"/>
      <c r="L9" s="231"/>
      <c r="M9" s="250"/>
      <c r="N9" s="231"/>
      <c r="O9" s="381">
        <f t="shared" si="0"/>
        <v>0</v>
      </c>
      <c r="P9" s="382">
        <f t="shared" si="1"/>
        <v>0</v>
      </c>
      <c r="Q9" s="249"/>
      <c r="R9" s="249"/>
      <c r="S9" s="249"/>
      <c r="T9" s="249"/>
      <c r="U9" s="249"/>
    </row>
    <row r="10" spans="1:21" ht="15.75">
      <c r="A10" s="570"/>
      <c r="B10" s="570"/>
      <c r="C10" s="325"/>
      <c r="D10" s="325"/>
      <c r="E10" s="364"/>
      <c r="F10" s="249"/>
      <c r="G10" s="250"/>
      <c r="H10" s="231"/>
      <c r="I10" s="250"/>
      <c r="J10" s="231"/>
      <c r="K10" s="250"/>
      <c r="L10" s="231"/>
      <c r="M10" s="250"/>
      <c r="N10" s="231"/>
      <c r="O10" s="381">
        <f t="shared" si="0"/>
        <v>0</v>
      </c>
      <c r="P10" s="382">
        <f t="shared" si="1"/>
        <v>0</v>
      </c>
      <c r="Q10" s="249"/>
      <c r="R10" s="249"/>
      <c r="S10" s="249"/>
      <c r="T10" s="249"/>
      <c r="U10" s="249"/>
    </row>
    <row r="11" spans="1:21" ht="15.75">
      <c r="A11" s="570"/>
      <c r="B11" s="570"/>
      <c r="C11" s="325"/>
      <c r="D11" s="325"/>
      <c r="E11" s="364"/>
      <c r="F11" s="249"/>
      <c r="G11" s="250"/>
      <c r="H11" s="231"/>
      <c r="I11" s="250"/>
      <c r="J11" s="231"/>
      <c r="K11" s="250"/>
      <c r="L11" s="231"/>
      <c r="M11" s="250"/>
      <c r="N11" s="231"/>
      <c r="O11" s="381">
        <f t="shared" si="0"/>
        <v>0</v>
      </c>
      <c r="P11" s="382">
        <f t="shared" si="1"/>
        <v>0</v>
      </c>
      <c r="Q11" s="249"/>
      <c r="R11" s="249"/>
      <c r="S11" s="249"/>
      <c r="T11" s="249"/>
      <c r="U11" s="249"/>
    </row>
    <row r="12" spans="1:21" ht="15.75">
      <c r="A12" s="570"/>
      <c r="B12" s="570"/>
      <c r="C12" s="325"/>
      <c r="D12" s="325"/>
      <c r="E12" s="364"/>
      <c r="F12" s="249"/>
      <c r="G12" s="250"/>
      <c r="H12" s="231"/>
      <c r="I12" s="250"/>
      <c r="J12" s="231"/>
      <c r="K12" s="250"/>
      <c r="L12" s="231"/>
      <c r="M12" s="250"/>
      <c r="N12" s="231"/>
      <c r="O12" s="381">
        <f t="shared" si="0"/>
        <v>0</v>
      </c>
      <c r="P12" s="382">
        <f t="shared" si="1"/>
        <v>0</v>
      </c>
      <c r="Q12" s="249"/>
      <c r="R12" s="249"/>
      <c r="S12" s="249"/>
      <c r="T12" s="249"/>
      <c r="U12" s="249"/>
    </row>
    <row r="13" spans="1:21" ht="15.75">
      <c r="A13" s="570"/>
      <c r="B13" s="570"/>
      <c r="C13" s="325"/>
      <c r="D13" s="325"/>
      <c r="E13" s="364"/>
      <c r="F13" s="249"/>
      <c r="G13" s="250"/>
      <c r="H13" s="231"/>
      <c r="I13" s="250"/>
      <c r="J13" s="231"/>
      <c r="K13" s="250"/>
      <c r="L13" s="231"/>
      <c r="M13" s="250"/>
      <c r="N13" s="231"/>
      <c r="O13" s="381">
        <f t="shared" si="0"/>
        <v>0</v>
      </c>
      <c r="P13" s="382">
        <f t="shared" si="1"/>
        <v>0</v>
      </c>
      <c r="Q13" s="249"/>
      <c r="R13" s="249"/>
      <c r="S13" s="249"/>
      <c r="T13" s="249"/>
      <c r="U13" s="249"/>
    </row>
    <row r="14" spans="1:21" ht="15.75">
      <c r="A14" s="570"/>
      <c r="B14" s="570"/>
      <c r="C14" s="325"/>
      <c r="D14" s="325"/>
      <c r="E14" s="364"/>
      <c r="F14" s="249"/>
      <c r="G14" s="250"/>
      <c r="H14" s="231"/>
      <c r="I14" s="250"/>
      <c r="J14" s="231"/>
      <c r="K14" s="250"/>
      <c r="L14" s="231"/>
      <c r="M14" s="250"/>
      <c r="N14" s="231"/>
      <c r="O14" s="381">
        <f t="shared" si="0"/>
        <v>0</v>
      </c>
      <c r="P14" s="382">
        <f t="shared" si="1"/>
        <v>0</v>
      </c>
      <c r="Q14" s="249"/>
      <c r="R14" s="249"/>
      <c r="S14" s="249"/>
      <c r="T14" s="249"/>
      <c r="U14" s="249"/>
    </row>
    <row r="15" spans="1:21" ht="15.75">
      <c r="A15" s="570"/>
      <c r="B15" s="570"/>
      <c r="C15" s="325"/>
      <c r="D15" s="325"/>
      <c r="E15" s="364"/>
      <c r="F15" s="249"/>
      <c r="G15" s="250"/>
      <c r="H15" s="231"/>
      <c r="I15" s="250"/>
      <c r="J15" s="231"/>
      <c r="K15" s="250"/>
      <c r="L15" s="231"/>
      <c r="M15" s="250"/>
      <c r="N15" s="231"/>
      <c r="O15" s="381">
        <f t="shared" si="0"/>
        <v>0</v>
      </c>
      <c r="P15" s="382">
        <f t="shared" si="1"/>
        <v>0</v>
      </c>
      <c r="Q15" s="249"/>
      <c r="R15" s="249"/>
      <c r="S15" s="249"/>
      <c r="T15" s="249"/>
      <c r="U15" s="249"/>
    </row>
    <row r="16" spans="1:21" ht="15.75">
      <c r="A16" s="570"/>
      <c r="B16" s="570"/>
      <c r="C16" s="325"/>
      <c r="D16" s="325"/>
      <c r="E16" s="364"/>
      <c r="F16" s="249"/>
      <c r="G16" s="250"/>
      <c r="H16" s="231"/>
      <c r="I16" s="250"/>
      <c r="J16" s="231"/>
      <c r="K16" s="250"/>
      <c r="L16" s="231"/>
      <c r="M16" s="250"/>
      <c r="N16" s="231"/>
      <c r="O16" s="381">
        <f t="shared" si="0"/>
        <v>0</v>
      </c>
      <c r="P16" s="382">
        <f t="shared" si="1"/>
        <v>0</v>
      </c>
      <c r="Q16" s="249"/>
      <c r="R16" s="249"/>
      <c r="S16" s="249"/>
      <c r="T16" s="249"/>
      <c r="U16" s="249"/>
    </row>
    <row r="17" spans="1:21" ht="15.75">
      <c r="A17" s="570"/>
      <c r="B17" s="570"/>
      <c r="C17" s="325"/>
      <c r="D17" s="325"/>
      <c r="E17" s="364"/>
      <c r="F17" s="254"/>
      <c r="G17" s="254"/>
      <c r="H17" s="270"/>
      <c r="I17" s="254"/>
      <c r="J17" s="270"/>
      <c r="K17" s="254"/>
      <c r="L17" s="270"/>
      <c r="M17" s="254"/>
      <c r="N17" s="270"/>
      <c r="O17" s="388">
        <f t="shared" si="0"/>
        <v>0</v>
      </c>
      <c r="P17" s="389">
        <f t="shared" si="1"/>
        <v>0</v>
      </c>
      <c r="Q17" s="254"/>
      <c r="R17" s="254"/>
      <c r="S17" s="254"/>
      <c r="T17" s="254"/>
      <c r="U17" s="254"/>
    </row>
    <row r="18" spans="1:21" ht="15.75">
      <c r="A18" s="570"/>
      <c r="B18" s="570"/>
      <c r="C18" s="325"/>
      <c r="D18" s="325"/>
      <c r="E18" s="364"/>
      <c r="F18" s="249"/>
      <c r="G18" s="249"/>
      <c r="H18" s="231"/>
      <c r="I18" s="249"/>
      <c r="J18" s="231"/>
      <c r="K18" s="249"/>
      <c r="L18" s="231"/>
      <c r="M18" s="249"/>
      <c r="N18" s="231"/>
      <c r="O18" s="381">
        <f t="shared" si="0"/>
        <v>0</v>
      </c>
      <c r="P18" s="382">
        <f t="shared" si="1"/>
        <v>0</v>
      </c>
      <c r="Q18" s="271"/>
      <c r="R18" s="271"/>
      <c r="S18" s="271"/>
      <c r="T18" s="249"/>
      <c r="U18" s="272"/>
    </row>
    <row r="19" spans="1:21" ht="15.75">
      <c r="A19" s="570"/>
      <c r="B19" s="570"/>
      <c r="C19" s="325"/>
      <c r="D19" s="325"/>
      <c r="E19" s="364"/>
      <c r="F19" s="254"/>
      <c r="G19" s="254"/>
      <c r="H19" s="270"/>
      <c r="I19" s="254"/>
      <c r="J19" s="270"/>
      <c r="K19" s="254"/>
      <c r="L19" s="270"/>
      <c r="M19" s="254"/>
      <c r="N19" s="270"/>
      <c r="O19" s="388">
        <f t="shared" si="0"/>
        <v>0</v>
      </c>
      <c r="P19" s="389">
        <f t="shared" si="1"/>
        <v>0</v>
      </c>
      <c r="Q19" s="254"/>
      <c r="R19" s="254"/>
      <c r="S19" s="254"/>
      <c r="T19" s="254"/>
      <c r="U19" s="254"/>
    </row>
    <row r="20" spans="1:21" ht="15.75">
      <c r="A20" s="571"/>
      <c r="B20" s="571"/>
      <c r="C20" s="325"/>
      <c r="D20" s="325"/>
      <c r="E20" s="364"/>
      <c r="F20" s="249"/>
      <c r="G20" s="250"/>
      <c r="H20" s="231"/>
      <c r="I20" s="250"/>
      <c r="J20" s="231"/>
      <c r="K20" s="250"/>
      <c r="L20" s="231"/>
      <c r="M20" s="249"/>
      <c r="N20" s="231"/>
      <c r="O20" s="381">
        <f t="shared" si="0"/>
        <v>0</v>
      </c>
      <c r="P20" s="382">
        <f t="shared" si="1"/>
        <v>0</v>
      </c>
      <c r="Q20" s="249"/>
      <c r="R20" s="249"/>
      <c r="S20" s="249"/>
      <c r="T20" s="249"/>
      <c r="U20" s="249"/>
    </row>
    <row r="21" spans="1:21" ht="15.75">
      <c r="A21" s="292"/>
      <c r="B21" s="293"/>
      <c r="C21" s="292" t="s">
        <v>1383</v>
      </c>
      <c r="D21" s="293"/>
      <c r="E21" s="293"/>
      <c r="F21" s="294"/>
      <c r="G21" s="263">
        <f t="shared" ref="G21:P21" si="2">SUM(G8:G20)</f>
        <v>0</v>
      </c>
      <c r="H21" s="273">
        <f t="shared" si="2"/>
        <v>0</v>
      </c>
      <c r="I21" s="263">
        <f t="shared" si="2"/>
        <v>0</v>
      </c>
      <c r="J21" s="273">
        <f t="shared" si="2"/>
        <v>0</v>
      </c>
      <c r="K21" s="263">
        <f t="shared" si="2"/>
        <v>0</v>
      </c>
      <c r="L21" s="273">
        <f t="shared" si="2"/>
        <v>0</v>
      </c>
      <c r="M21" s="263">
        <f t="shared" si="2"/>
        <v>0</v>
      </c>
      <c r="N21" s="273">
        <f t="shared" si="2"/>
        <v>0</v>
      </c>
      <c r="O21" s="273">
        <f t="shared" si="2"/>
        <v>0</v>
      </c>
      <c r="P21" s="273">
        <f t="shared" si="2"/>
        <v>0</v>
      </c>
      <c r="Q21" s="264"/>
      <c r="R21" s="264"/>
      <c r="S21" s="264"/>
      <c r="T21" s="264"/>
      <c r="U21" s="26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3" customWidth="1"/>
    <col min="16" max="16" width="18.28515625" style="394" customWidth="1"/>
    <col min="17" max="17" width="14.140625" hidden="1" customWidth="1"/>
    <col min="18" max="20" width="14.140625" customWidth="1"/>
    <col min="21" max="21" width="17" customWidth="1"/>
  </cols>
  <sheetData>
    <row r="1" spans="1:27" ht="18.75">
      <c r="G1" s="284" t="s">
        <v>1384</v>
      </c>
      <c r="I1" s="284"/>
      <c r="J1" s="284"/>
      <c r="K1" s="284"/>
      <c r="L1" s="284"/>
      <c r="M1" s="284"/>
      <c r="N1" s="284"/>
      <c r="O1" s="390"/>
      <c r="P1" s="390"/>
      <c r="Q1" s="284"/>
      <c r="R1" s="284"/>
      <c r="S1" s="284"/>
      <c r="T1" s="284"/>
      <c r="U1" s="284"/>
      <c r="V1" s="284"/>
      <c r="W1" s="284"/>
      <c r="X1" s="284"/>
      <c r="Y1" s="284"/>
      <c r="Z1" s="284"/>
      <c r="AA1" s="284"/>
    </row>
    <row r="2" spans="1:27" ht="18.75">
      <c r="A2" s="315" t="s">
        <v>1347</v>
      </c>
      <c r="G2" s="284"/>
      <c r="I2" s="284"/>
      <c r="J2" s="284"/>
      <c r="K2" s="284"/>
      <c r="L2" s="284"/>
      <c r="M2" s="284"/>
      <c r="N2" s="284"/>
      <c r="O2" s="390"/>
      <c r="P2" s="390"/>
      <c r="Q2" s="284"/>
      <c r="R2" s="284"/>
      <c r="S2" s="284"/>
      <c r="T2" s="284"/>
      <c r="U2" s="284"/>
      <c r="V2" s="284"/>
      <c r="W2" s="284"/>
      <c r="X2" s="284"/>
      <c r="Y2" s="284"/>
      <c r="Z2" s="284"/>
      <c r="AA2" s="284"/>
    </row>
    <row r="3" spans="1:27" ht="18.75">
      <c r="A3" s="316" t="s">
        <v>1392</v>
      </c>
      <c r="G3" s="284"/>
      <c r="I3" s="284"/>
      <c r="J3" s="284"/>
      <c r="K3" s="284"/>
      <c r="L3" s="284"/>
      <c r="M3" s="284"/>
      <c r="N3" s="284"/>
      <c r="O3" s="390"/>
      <c r="P3" s="390"/>
      <c r="Q3" s="284"/>
      <c r="R3" s="284"/>
      <c r="S3" s="284"/>
      <c r="T3" s="284"/>
      <c r="U3" s="284"/>
      <c r="V3" s="284"/>
      <c r="W3" s="284"/>
      <c r="X3" s="284"/>
      <c r="Y3" s="284"/>
      <c r="Z3" s="284"/>
      <c r="AA3" s="284"/>
    </row>
    <row r="4" spans="1:27" ht="18.75">
      <c r="A4" s="316" t="s">
        <v>1391</v>
      </c>
      <c r="G4" s="284"/>
      <c r="I4" s="284"/>
      <c r="J4" s="284"/>
      <c r="K4" s="284"/>
      <c r="L4" s="284"/>
      <c r="M4" s="284"/>
      <c r="N4" s="284"/>
      <c r="O4" s="390"/>
      <c r="P4" s="390"/>
      <c r="Q4" s="284"/>
      <c r="R4" s="284"/>
      <c r="S4" s="284"/>
      <c r="T4" s="284"/>
      <c r="U4" s="284"/>
      <c r="V4" s="284"/>
      <c r="W4" s="284"/>
      <c r="X4" s="284"/>
      <c r="Y4" s="284"/>
      <c r="Z4" s="284"/>
      <c r="AA4" s="284"/>
    </row>
    <row r="5" spans="1:27">
      <c r="A5" s="288" t="s">
        <v>1394</v>
      </c>
      <c r="B5" s="269"/>
      <c r="C5" s="269"/>
      <c r="D5" s="269"/>
      <c r="E5" s="269"/>
      <c r="F5" s="269"/>
      <c r="G5" s="269"/>
      <c r="H5" s="269"/>
      <c r="I5" s="269"/>
      <c r="J5" s="269"/>
      <c r="K5" s="269"/>
      <c r="L5" s="269"/>
      <c r="M5" s="269"/>
      <c r="N5" s="269"/>
      <c r="O5" s="391"/>
      <c r="P5" s="391"/>
      <c r="Q5" s="269"/>
      <c r="R5" s="269"/>
      <c r="S5" s="269"/>
      <c r="T5" s="269"/>
      <c r="U5" s="269"/>
    </row>
    <row r="6" spans="1:27" ht="15" customHeight="1">
      <c r="A6" s="544" t="s">
        <v>97</v>
      </c>
      <c r="B6" s="546" t="s">
        <v>111</v>
      </c>
      <c r="C6" s="556" t="s">
        <v>86</v>
      </c>
      <c r="D6" s="556" t="s">
        <v>87</v>
      </c>
      <c r="E6" s="556" t="s">
        <v>392</v>
      </c>
      <c r="F6" s="556" t="s">
        <v>88</v>
      </c>
      <c r="G6" s="559" t="s">
        <v>100</v>
      </c>
      <c r="H6" s="561"/>
      <c r="I6" s="561"/>
      <c r="J6" s="561"/>
      <c r="K6" s="561"/>
      <c r="L6" s="561"/>
      <c r="M6" s="561"/>
      <c r="N6" s="560"/>
      <c r="O6" s="565" t="s">
        <v>101</v>
      </c>
      <c r="P6" s="566"/>
      <c r="Q6" s="546" t="s">
        <v>102</v>
      </c>
      <c r="R6" s="546" t="s">
        <v>103</v>
      </c>
      <c r="S6" s="546" t="s">
        <v>110</v>
      </c>
      <c r="T6" s="546" t="s">
        <v>109</v>
      </c>
      <c r="U6" s="562" t="s">
        <v>89</v>
      </c>
    </row>
    <row r="7" spans="1:27" ht="15" customHeight="1">
      <c r="A7" s="544"/>
      <c r="B7" s="544"/>
      <c r="C7" s="557"/>
      <c r="D7" s="557"/>
      <c r="E7" s="557"/>
      <c r="F7" s="557"/>
      <c r="G7" s="559" t="s">
        <v>104</v>
      </c>
      <c r="H7" s="560"/>
      <c r="I7" s="559" t="s">
        <v>105</v>
      </c>
      <c r="J7" s="560"/>
      <c r="K7" s="559" t="s">
        <v>106</v>
      </c>
      <c r="L7" s="560"/>
      <c r="M7" s="559" t="s">
        <v>107</v>
      </c>
      <c r="N7" s="560"/>
      <c r="O7" s="567"/>
      <c r="P7" s="568"/>
      <c r="Q7" s="544"/>
      <c r="R7" s="544"/>
      <c r="S7" s="544"/>
      <c r="T7" s="544"/>
      <c r="U7" s="563"/>
    </row>
    <row r="8" spans="1:27" ht="25.5">
      <c r="A8" s="545"/>
      <c r="B8" s="545"/>
      <c r="C8" s="558"/>
      <c r="D8" s="558"/>
      <c r="E8" s="558"/>
      <c r="F8" s="558"/>
      <c r="G8" s="439" t="s">
        <v>108</v>
      </c>
      <c r="H8" s="439" t="s">
        <v>12</v>
      </c>
      <c r="I8" s="439" t="s">
        <v>108</v>
      </c>
      <c r="J8" s="439" t="s">
        <v>12</v>
      </c>
      <c r="K8" s="439" t="s">
        <v>108</v>
      </c>
      <c r="L8" s="439" t="s">
        <v>12</v>
      </c>
      <c r="M8" s="439" t="s">
        <v>108</v>
      </c>
      <c r="N8" s="439" t="s">
        <v>12</v>
      </c>
      <c r="O8" s="439" t="s">
        <v>108</v>
      </c>
      <c r="P8" s="439" t="s">
        <v>12</v>
      </c>
      <c r="Q8" s="545"/>
      <c r="R8" s="545"/>
      <c r="S8" s="545"/>
      <c r="T8" s="545"/>
      <c r="U8" s="564"/>
    </row>
    <row r="9" spans="1:27" s="365"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569" t="s">
        <v>1385</v>
      </c>
      <c r="B10" s="569" t="s">
        <v>1386</v>
      </c>
      <c r="C10" s="249"/>
      <c r="D10" s="249"/>
      <c r="E10" s="249"/>
      <c r="F10" s="254"/>
      <c r="G10" s="254"/>
      <c r="H10" s="270"/>
      <c r="I10" s="254"/>
      <c r="J10" s="270"/>
      <c r="K10" s="254"/>
      <c r="L10" s="270"/>
      <c r="M10" s="254"/>
      <c r="N10" s="270"/>
      <c r="O10" s="388">
        <f t="shared" ref="O10:O29" si="0">G10+I10+K10+M10</f>
        <v>0</v>
      </c>
      <c r="P10" s="389">
        <f t="shared" ref="P10:P29" si="1">H10+J10+L10+N10</f>
        <v>0</v>
      </c>
      <c r="Q10" s="254"/>
      <c r="R10" s="254"/>
      <c r="S10" s="254"/>
      <c r="T10" s="254"/>
      <c r="U10" s="73"/>
    </row>
    <row r="11" spans="1:27" ht="15.75">
      <c r="A11" s="570"/>
      <c r="B11" s="570"/>
      <c r="C11" s="249"/>
      <c r="D11" s="249"/>
      <c r="E11" s="249"/>
      <c r="F11" s="254"/>
      <c r="G11" s="254"/>
      <c r="H11" s="270"/>
      <c r="I11" s="254"/>
      <c r="J11" s="270"/>
      <c r="K11" s="254"/>
      <c r="L11" s="270"/>
      <c r="M11" s="254"/>
      <c r="N11" s="270"/>
      <c r="O11" s="388">
        <f t="shared" si="0"/>
        <v>0</v>
      </c>
      <c r="P11" s="389">
        <f t="shared" si="1"/>
        <v>0</v>
      </c>
      <c r="Q11" s="254"/>
      <c r="R11" s="254"/>
      <c r="S11" s="254"/>
      <c r="T11" s="254"/>
      <c r="U11" s="73"/>
    </row>
    <row r="12" spans="1:27" ht="15.75">
      <c r="A12" s="570"/>
      <c r="B12" s="570"/>
      <c r="C12" s="249"/>
      <c r="D12" s="249"/>
      <c r="E12" s="249"/>
      <c r="F12" s="254"/>
      <c r="G12" s="254"/>
      <c r="H12" s="270"/>
      <c r="I12" s="254"/>
      <c r="J12" s="270"/>
      <c r="K12" s="254"/>
      <c r="L12" s="270"/>
      <c r="M12" s="254"/>
      <c r="N12" s="270"/>
      <c r="O12" s="388">
        <f t="shared" si="0"/>
        <v>0</v>
      </c>
      <c r="P12" s="389">
        <f t="shared" si="1"/>
        <v>0</v>
      </c>
      <c r="Q12" s="254"/>
      <c r="R12" s="254"/>
      <c r="S12" s="254"/>
      <c r="T12" s="254"/>
      <c r="U12" s="73"/>
    </row>
    <row r="13" spans="1:27" ht="15.75">
      <c r="A13" s="570"/>
      <c r="B13" s="570"/>
      <c r="C13" s="249"/>
      <c r="D13" s="249"/>
      <c r="E13" s="249"/>
      <c r="F13" s="254"/>
      <c r="G13" s="254"/>
      <c r="H13" s="270"/>
      <c r="I13" s="254"/>
      <c r="J13" s="270"/>
      <c r="K13" s="254"/>
      <c r="L13" s="270"/>
      <c r="M13" s="254"/>
      <c r="N13" s="270"/>
      <c r="O13" s="388">
        <f t="shared" si="0"/>
        <v>0</v>
      </c>
      <c r="P13" s="389">
        <f t="shared" si="1"/>
        <v>0</v>
      </c>
      <c r="Q13" s="254"/>
      <c r="R13" s="254"/>
      <c r="S13" s="254"/>
      <c r="T13" s="254"/>
      <c r="U13" s="73"/>
    </row>
    <row r="14" spans="1:27" ht="15.75">
      <c r="A14" s="570"/>
      <c r="B14" s="570"/>
      <c r="C14" s="249"/>
      <c r="D14" s="249"/>
      <c r="E14" s="249"/>
      <c r="F14" s="254"/>
      <c r="G14" s="254"/>
      <c r="H14" s="270"/>
      <c r="I14" s="254"/>
      <c r="J14" s="270"/>
      <c r="K14" s="254"/>
      <c r="L14" s="270"/>
      <c r="M14" s="254"/>
      <c r="N14" s="270"/>
      <c r="O14" s="388">
        <f t="shared" si="0"/>
        <v>0</v>
      </c>
      <c r="P14" s="389">
        <f t="shared" si="1"/>
        <v>0</v>
      </c>
      <c r="Q14" s="254"/>
      <c r="R14" s="254"/>
      <c r="S14" s="254"/>
      <c r="T14" s="254"/>
      <c r="U14" s="73"/>
    </row>
    <row r="15" spans="1:27" ht="15.75">
      <c r="A15" s="570"/>
      <c r="B15" s="571"/>
      <c r="C15" s="249"/>
      <c r="D15" s="249"/>
      <c r="E15" s="249"/>
      <c r="F15" s="254"/>
      <c r="G15" s="254"/>
      <c r="H15" s="270"/>
      <c r="I15" s="254"/>
      <c r="J15" s="270"/>
      <c r="K15" s="254"/>
      <c r="L15" s="270"/>
      <c r="M15" s="254"/>
      <c r="N15" s="270"/>
      <c r="O15" s="388">
        <f t="shared" si="0"/>
        <v>0</v>
      </c>
      <c r="P15" s="389">
        <f t="shared" si="1"/>
        <v>0</v>
      </c>
      <c r="Q15" s="254"/>
      <c r="R15" s="254"/>
      <c r="S15" s="254"/>
      <c r="T15" s="254"/>
      <c r="U15" s="73"/>
    </row>
    <row r="16" spans="1:27" ht="15.75">
      <c r="A16" s="570"/>
      <c r="B16" s="569" t="s">
        <v>1388</v>
      </c>
      <c r="C16" s="249"/>
      <c r="D16" s="249"/>
      <c r="E16" s="249"/>
      <c r="F16" s="254"/>
      <c r="G16" s="254"/>
      <c r="H16" s="270"/>
      <c r="I16" s="254"/>
      <c r="J16" s="270"/>
      <c r="K16" s="254"/>
      <c r="L16" s="270"/>
      <c r="M16" s="254"/>
      <c r="N16" s="270"/>
      <c r="O16" s="388">
        <f t="shared" si="0"/>
        <v>0</v>
      </c>
      <c r="P16" s="389">
        <f t="shared" si="1"/>
        <v>0</v>
      </c>
      <c r="Q16" s="254"/>
      <c r="R16" s="254"/>
      <c r="S16" s="254"/>
      <c r="T16" s="254"/>
      <c r="U16" s="73"/>
    </row>
    <row r="17" spans="1:21" ht="15.75">
      <c r="A17" s="570"/>
      <c r="B17" s="570"/>
      <c r="C17" s="249"/>
      <c r="D17" s="249"/>
      <c r="E17" s="249"/>
      <c r="F17" s="254"/>
      <c r="G17" s="254"/>
      <c r="H17" s="270"/>
      <c r="I17" s="254"/>
      <c r="J17" s="270"/>
      <c r="K17" s="254"/>
      <c r="L17" s="270"/>
      <c r="M17" s="254"/>
      <c r="N17" s="270"/>
      <c r="O17" s="388">
        <f t="shared" si="0"/>
        <v>0</v>
      </c>
      <c r="P17" s="389">
        <f t="shared" si="1"/>
        <v>0</v>
      </c>
      <c r="Q17" s="254"/>
      <c r="R17" s="254"/>
      <c r="S17" s="254"/>
      <c r="T17" s="254"/>
      <c r="U17" s="73"/>
    </row>
    <row r="18" spans="1:21" ht="15.75">
      <c r="A18" s="570"/>
      <c r="B18" s="570"/>
      <c r="C18" s="249"/>
      <c r="D18" s="249"/>
      <c r="E18" s="249"/>
      <c r="F18" s="254"/>
      <c r="G18" s="254"/>
      <c r="H18" s="270"/>
      <c r="I18" s="254"/>
      <c r="J18" s="270"/>
      <c r="K18" s="254"/>
      <c r="L18" s="270"/>
      <c r="M18" s="254"/>
      <c r="N18" s="270"/>
      <c r="O18" s="388">
        <f t="shared" si="0"/>
        <v>0</v>
      </c>
      <c r="P18" s="389">
        <f t="shared" si="1"/>
        <v>0</v>
      </c>
      <c r="Q18" s="254"/>
      <c r="R18" s="254"/>
      <c r="S18" s="254"/>
      <c r="T18" s="254"/>
      <c r="U18" s="73"/>
    </row>
    <row r="19" spans="1:21" ht="15.75">
      <c r="A19" s="570"/>
      <c r="B19" s="570"/>
      <c r="C19" s="249"/>
      <c r="D19" s="249"/>
      <c r="E19" s="249"/>
      <c r="F19" s="254"/>
      <c r="G19" s="254"/>
      <c r="H19" s="270"/>
      <c r="I19" s="254"/>
      <c r="J19" s="270"/>
      <c r="K19" s="254"/>
      <c r="L19" s="270"/>
      <c r="M19" s="254"/>
      <c r="N19" s="270"/>
      <c r="O19" s="388">
        <f t="shared" si="0"/>
        <v>0</v>
      </c>
      <c r="P19" s="389">
        <f t="shared" si="1"/>
        <v>0</v>
      </c>
      <c r="Q19" s="254"/>
      <c r="R19" s="254"/>
      <c r="S19" s="254"/>
      <c r="T19" s="254"/>
      <c r="U19" s="73"/>
    </row>
    <row r="20" spans="1:21" ht="15.75">
      <c r="A20" s="570"/>
      <c r="B20" s="571"/>
      <c r="C20" s="249"/>
      <c r="D20" s="249"/>
      <c r="E20" s="249"/>
      <c r="F20" s="249"/>
      <c r="G20" s="249"/>
      <c r="H20" s="231"/>
      <c r="I20" s="249"/>
      <c r="J20" s="231"/>
      <c r="K20" s="249"/>
      <c r="L20" s="231"/>
      <c r="M20" s="249"/>
      <c r="N20" s="231"/>
      <c r="O20" s="381">
        <f t="shared" si="0"/>
        <v>0</v>
      </c>
      <c r="P20" s="382">
        <f t="shared" si="1"/>
        <v>0</v>
      </c>
      <c r="Q20" s="249"/>
      <c r="R20" s="249"/>
      <c r="S20" s="249"/>
      <c r="T20" s="249"/>
      <c r="U20" s="326"/>
    </row>
    <row r="21" spans="1:21" ht="15.75">
      <c r="A21" s="570"/>
      <c r="B21" s="569" t="s">
        <v>1389</v>
      </c>
      <c r="C21" s="249"/>
      <c r="D21" s="249"/>
      <c r="E21" s="249"/>
      <c r="F21" s="254"/>
      <c r="G21" s="250"/>
      <c r="H21" s="352"/>
      <c r="I21" s="250"/>
      <c r="J21" s="352"/>
      <c r="K21" s="250"/>
      <c r="L21" s="231"/>
      <c r="M21" s="249"/>
      <c r="N21" s="231"/>
      <c r="O21" s="381">
        <f t="shared" si="0"/>
        <v>0</v>
      </c>
      <c r="P21" s="392">
        <f t="shared" si="1"/>
        <v>0</v>
      </c>
      <c r="Q21" s="249"/>
      <c r="R21" s="249"/>
      <c r="S21" s="249"/>
      <c r="T21" s="249"/>
      <c r="U21" s="249"/>
    </row>
    <row r="22" spans="1:21" ht="15.75">
      <c r="A22" s="570"/>
      <c r="B22" s="570"/>
      <c r="C22" s="249"/>
      <c r="D22" s="249"/>
      <c r="E22" s="249"/>
      <c r="F22" s="254"/>
      <c r="G22" s="250"/>
      <c r="H22" s="352"/>
      <c r="I22" s="250"/>
      <c r="J22" s="352"/>
      <c r="K22" s="250"/>
      <c r="L22" s="231"/>
      <c r="M22" s="249"/>
      <c r="N22" s="231"/>
      <c r="O22" s="381">
        <f t="shared" si="0"/>
        <v>0</v>
      </c>
      <c r="P22" s="392">
        <f t="shared" si="1"/>
        <v>0</v>
      </c>
      <c r="Q22" s="249"/>
      <c r="R22" s="249"/>
      <c r="S22" s="249"/>
      <c r="T22" s="249"/>
      <c r="U22" s="249"/>
    </row>
    <row r="23" spans="1:21" ht="15.75">
      <c r="A23" s="570"/>
      <c r="B23" s="570"/>
      <c r="C23" s="249"/>
      <c r="D23" s="249"/>
      <c r="E23" s="249"/>
      <c r="F23" s="254"/>
      <c r="G23" s="250"/>
      <c r="H23" s="352"/>
      <c r="I23" s="250"/>
      <c r="J23" s="352"/>
      <c r="K23" s="250"/>
      <c r="L23" s="231"/>
      <c r="M23" s="249"/>
      <c r="N23" s="231"/>
      <c r="O23" s="381">
        <f t="shared" si="0"/>
        <v>0</v>
      </c>
      <c r="P23" s="392">
        <f t="shared" si="1"/>
        <v>0</v>
      </c>
      <c r="Q23" s="249"/>
      <c r="R23" s="249"/>
      <c r="S23" s="249"/>
      <c r="T23" s="249"/>
      <c r="U23" s="249"/>
    </row>
    <row r="24" spans="1:21" ht="15.75">
      <c r="A24" s="570"/>
      <c r="B24" s="571"/>
      <c r="C24" s="249"/>
      <c r="D24" s="249"/>
      <c r="E24" s="249"/>
      <c r="F24" s="254"/>
      <c r="G24" s="250"/>
      <c r="H24" s="352"/>
      <c r="I24" s="250"/>
      <c r="J24" s="352"/>
      <c r="K24" s="250"/>
      <c r="L24" s="231"/>
      <c r="M24" s="249"/>
      <c r="N24" s="231"/>
      <c r="O24" s="381">
        <f t="shared" si="0"/>
        <v>0</v>
      </c>
      <c r="P24" s="392">
        <f t="shared" si="1"/>
        <v>0</v>
      </c>
      <c r="Q24" s="249"/>
      <c r="R24" s="249"/>
      <c r="S24" s="249"/>
      <c r="T24" s="249"/>
      <c r="U24" s="249"/>
    </row>
    <row r="25" spans="1:21" ht="15.75">
      <c r="A25" s="570"/>
      <c r="B25" s="572" t="s">
        <v>1390</v>
      </c>
      <c r="C25" s="249"/>
      <c r="D25" s="249"/>
      <c r="E25" s="249"/>
      <c r="F25" s="254"/>
      <c r="G25" s="250"/>
      <c r="H25" s="352"/>
      <c r="I25" s="250"/>
      <c r="J25" s="352"/>
      <c r="K25" s="250"/>
      <c r="L25" s="231"/>
      <c r="M25" s="249"/>
      <c r="N25" s="231"/>
      <c r="O25" s="381">
        <f t="shared" si="0"/>
        <v>0</v>
      </c>
      <c r="P25" s="392">
        <f t="shared" si="1"/>
        <v>0</v>
      </c>
      <c r="Q25" s="249"/>
      <c r="R25" s="249"/>
      <c r="S25" s="249"/>
      <c r="T25" s="249"/>
      <c r="U25" s="249"/>
    </row>
    <row r="26" spans="1:21" ht="15.75" customHeight="1">
      <c r="A26" s="570"/>
      <c r="B26" s="572"/>
      <c r="C26" s="249"/>
      <c r="D26" s="249"/>
      <c r="E26" s="249"/>
      <c r="F26" s="254"/>
      <c r="G26" s="250"/>
      <c r="H26" s="352"/>
      <c r="I26" s="250"/>
      <c r="J26" s="352"/>
      <c r="K26" s="250"/>
      <c r="L26" s="231"/>
      <c r="M26" s="249"/>
      <c r="N26" s="231"/>
      <c r="O26" s="381">
        <f t="shared" si="0"/>
        <v>0</v>
      </c>
      <c r="P26" s="392">
        <f t="shared" si="1"/>
        <v>0</v>
      </c>
      <c r="Q26" s="249"/>
      <c r="R26" s="249"/>
      <c r="S26" s="249"/>
      <c r="T26" s="249"/>
      <c r="U26" s="249"/>
    </row>
    <row r="27" spans="1:21" ht="15.75">
      <c r="A27" s="570"/>
      <c r="B27" s="572"/>
      <c r="C27" s="249"/>
      <c r="D27" s="249"/>
      <c r="E27" s="249"/>
      <c r="F27" s="254"/>
      <c r="G27" s="250"/>
      <c r="H27" s="352"/>
      <c r="I27" s="250"/>
      <c r="J27" s="352"/>
      <c r="K27" s="250"/>
      <c r="L27" s="231"/>
      <c r="M27" s="249"/>
      <c r="N27" s="231"/>
      <c r="O27" s="381">
        <f t="shared" si="0"/>
        <v>0</v>
      </c>
      <c r="P27" s="392">
        <f t="shared" si="1"/>
        <v>0</v>
      </c>
      <c r="Q27" s="249"/>
      <c r="R27" s="249"/>
      <c r="S27" s="249"/>
      <c r="T27" s="249"/>
      <c r="U27" s="249"/>
    </row>
    <row r="28" spans="1:21" ht="15.75">
      <c r="A28" s="570"/>
      <c r="B28" s="572"/>
      <c r="C28" s="249"/>
      <c r="D28" s="249"/>
      <c r="E28" s="249"/>
      <c r="F28" s="249"/>
      <c r="G28" s="249"/>
      <c r="H28" s="231"/>
      <c r="I28" s="249"/>
      <c r="J28" s="231"/>
      <c r="K28" s="249"/>
      <c r="L28" s="231"/>
      <c r="M28" s="249"/>
      <c r="N28" s="231"/>
      <c r="O28" s="381">
        <f t="shared" si="0"/>
        <v>0</v>
      </c>
      <c r="P28" s="382">
        <f t="shared" si="1"/>
        <v>0</v>
      </c>
      <c r="Q28" s="249"/>
      <c r="R28" s="249"/>
      <c r="S28" s="249"/>
      <c r="T28" s="249"/>
      <c r="U28" s="249"/>
    </row>
    <row r="29" spans="1:21" ht="15.75">
      <c r="A29" s="571"/>
      <c r="B29" s="572"/>
      <c r="C29" s="249"/>
      <c r="D29" s="249"/>
      <c r="E29" s="249"/>
      <c r="F29" s="249"/>
      <c r="G29" s="249"/>
      <c r="H29" s="231"/>
      <c r="I29" s="249"/>
      <c r="J29" s="231"/>
      <c r="K29" s="249"/>
      <c r="L29" s="231"/>
      <c r="M29" s="249"/>
      <c r="N29" s="231"/>
      <c r="O29" s="381">
        <f t="shared" si="0"/>
        <v>0</v>
      </c>
      <c r="P29" s="382">
        <f t="shared" si="1"/>
        <v>0</v>
      </c>
      <c r="Q29" s="249"/>
      <c r="R29" s="249"/>
      <c r="S29" s="249"/>
      <c r="T29" s="249"/>
      <c r="U29" s="249"/>
    </row>
    <row r="30" spans="1:21" ht="15.75">
      <c r="A30" s="582" t="s">
        <v>478</v>
      </c>
      <c r="B30" s="583"/>
      <c r="C30" s="583"/>
      <c r="D30" s="583"/>
      <c r="E30" s="583"/>
      <c r="F30" s="583"/>
      <c r="G30" s="583"/>
      <c r="H30" s="583"/>
      <c r="I30" s="583"/>
      <c r="J30" s="583"/>
      <c r="K30" s="583"/>
      <c r="L30" s="583"/>
      <c r="M30" s="583"/>
      <c r="N30" s="583"/>
      <c r="O30" s="583"/>
      <c r="P30" s="583"/>
      <c r="Q30" s="583"/>
      <c r="R30" s="583"/>
      <c r="S30" s="583"/>
      <c r="T30" s="583"/>
      <c r="U30" s="584"/>
    </row>
    <row r="31" spans="1:21" ht="15.75" customHeight="1">
      <c r="A31" s="569" t="s">
        <v>1395</v>
      </c>
      <c r="B31" s="572" t="s">
        <v>1396</v>
      </c>
      <c r="C31" s="249"/>
      <c r="D31" s="249"/>
      <c r="E31" s="249"/>
      <c r="F31" s="254"/>
      <c r="G31" s="249"/>
      <c r="H31" s="231"/>
      <c r="I31" s="249"/>
      <c r="J31" s="231"/>
      <c r="K31" s="249"/>
      <c r="L31" s="231"/>
      <c r="M31" s="249"/>
      <c r="N31" s="231"/>
      <c r="O31" s="381">
        <f t="shared" ref="O31:O42" si="2">G31+I31+K31+M31</f>
        <v>0</v>
      </c>
      <c r="P31" s="382">
        <f t="shared" ref="P31:P42" si="3">H31+J31+L31+N31</f>
        <v>0</v>
      </c>
      <c r="Q31" s="249"/>
      <c r="R31" s="249"/>
      <c r="S31" s="249"/>
      <c r="T31" s="249"/>
      <c r="U31" s="272"/>
    </row>
    <row r="32" spans="1:21" ht="15.75">
      <c r="A32" s="570"/>
      <c r="B32" s="572"/>
      <c r="C32" s="249"/>
      <c r="D32" s="249"/>
      <c r="E32" s="249"/>
      <c r="F32" s="254"/>
      <c r="G32" s="249"/>
      <c r="H32" s="231"/>
      <c r="I32" s="249"/>
      <c r="J32" s="231"/>
      <c r="K32" s="249"/>
      <c r="L32" s="231"/>
      <c r="M32" s="249"/>
      <c r="N32" s="231"/>
      <c r="O32" s="381">
        <f t="shared" si="2"/>
        <v>0</v>
      </c>
      <c r="P32" s="382">
        <f t="shared" si="3"/>
        <v>0</v>
      </c>
      <c r="Q32" s="249"/>
      <c r="R32" s="249"/>
      <c r="S32" s="249"/>
      <c r="T32" s="249"/>
      <c r="U32" s="272"/>
    </row>
    <row r="33" spans="1:21" ht="15.75">
      <c r="A33" s="570"/>
      <c r="B33" s="572"/>
      <c r="C33" s="249"/>
      <c r="D33" s="249"/>
      <c r="E33" s="249"/>
      <c r="F33" s="254"/>
      <c r="G33" s="249"/>
      <c r="H33" s="231"/>
      <c r="I33" s="249"/>
      <c r="J33" s="231"/>
      <c r="K33" s="249"/>
      <c r="L33" s="231"/>
      <c r="M33" s="249"/>
      <c r="N33" s="231"/>
      <c r="O33" s="381">
        <f t="shared" si="2"/>
        <v>0</v>
      </c>
      <c r="P33" s="382">
        <f t="shared" si="3"/>
        <v>0</v>
      </c>
      <c r="Q33" s="249"/>
      <c r="R33" s="249"/>
      <c r="S33" s="249"/>
      <c r="T33" s="249"/>
      <c r="U33" s="272"/>
    </row>
    <row r="34" spans="1:21" ht="15.75">
      <c r="A34" s="570"/>
      <c r="B34" s="572"/>
      <c r="C34" s="249"/>
      <c r="D34" s="249"/>
      <c r="E34" s="249"/>
      <c r="F34" s="254"/>
      <c r="G34" s="249"/>
      <c r="H34" s="231"/>
      <c r="I34" s="249"/>
      <c r="J34" s="231"/>
      <c r="K34" s="249"/>
      <c r="L34" s="231"/>
      <c r="M34" s="249"/>
      <c r="N34" s="231"/>
      <c r="O34" s="381">
        <f t="shared" si="2"/>
        <v>0</v>
      </c>
      <c r="P34" s="382">
        <f t="shared" si="3"/>
        <v>0</v>
      </c>
      <c r="Q34" s="249"/>
      <c r="R34" s="249"/>
      <c r="S34" s="249"/>
      <c r="T34" s="249"/>
      <c r="U34" s="272"/>
    </row>
    <row r="35" spans="1:21" ht="15.75">
      <c r="A35" s="570"/>
      <c r="B35" s="572"/>
      <c r="C35" s="249"/>
      <c r="D35" s="249"/>
      <c r="E35" s="249"/>
      <c r="F35" s="254"/>
      <c r="G35" s="249"/>
      <c r="H35" s="231"/>
      <c r="I35" s="249"/>
      <c r="J35" s="231"/>
      <c r="K35" s="249"/>
      <c r="L35" s="231"/>
      <c r="M35" s="249"/>
      <c r="N35" s="231"/>
      <c r="O35" s="381">
        <f t="shared" si="2"/>
        <v>0</v>
      </c>
      <c r="P35" s="382">
        <f t="shared" si="3"/>
        <v>0</v>
      </c>
      <c r="Q35" s="249"/>
      <c r="R35" s="249"/>
      <c r="S35" s="249"/>
      <c r="T35" s="249"/>
      <c r="U35" s="272"/>
    </row>
    <row r="36" spans="1:21" ht="15.75">
      <c r="A36" s="571"/>
      <c r="B36" s="572"/>
      <c r="C36" s="249"/>
      <c r="D36" s="249"/>
      <c r="E36" s="249"/>
      <c r="F36" s="254"/>
      <c r="G36" s="249"/>
      <c r="H36" s="231"/>
      <c r="I36" s="249"/>
      <c r="J36" s="231"/>
      <c r="K36" s="249"/>
      <c r="L36" s="231"/>
      <c r="M36" s="249"/>
      <c r="N36" s="231"/>
      <c r="O36" s="381">
        <f t="shared" si="2"/>
        <v>0</v>
      </c>
      <c r="P36" s="382">
        <f t="shared" si="3"/>
        <v>0</v>
      </c>
      <c r="Q36" s="249"/>
      <c r="R36" s="249"/>
      <c r="S36" s="249"/>
      <c r="T36" s="249"/>
      <c r="U36" s="272"/>
    </row>
    <row r="37" spans="1:21" ht="15.75">
      <c r="A37" s="572" t="s">
        <v>1393</v>
      </c>
      <c r="B37" s="572" t="s">
        <v>1397</v>
      </c>
      <c r="C37" s="249"/>
      <c r="D37" s="249"/>
      <c r="E37" s="249"/>
      <c r="F37" s="249"/>
      <c r="G37" s="249"/>
      <c r="H37" s="231"/>
      <c r="I37" s="249"/>
      <c r="J37" s="231"/>
      <c r="K37" s="250"/>
      <c r="L37" s="231"/>
      <c r="M37" s="249"/>
      <c r="N37" s="231"/>
      <c r="O37" s="383">
        <f t="shared" si="2"/>
        <v>0</v>
      </c>
      <c r="P37" s="382">
        <f t="shared" si="3"/>
        <v>0</v>
      </c>
      <c r="Q37" s="249"/>
      <c r="R37" s="249"/>
      <c r="S37" s="249"/>
      <c r="T37" s="249"/>
      <c r="U37" s="326"/>
    </row>
    <row r="38" spans="1:21" ht="15.75">
      <c r="A38" s="572"/>
      <c r="B38" s="572"/>
      <c r="C38" s="249"/>
      <c r="D38" s="249"/>
      <c r="E38" s="249"/>
      <c r="F38" s="249"/>
      <c r="G38" s="249"/>
      <c r="H38" s="231"/>
      <c r="I38" s="249"/>
      <c r="J38" s="231"/>
      <c r="K38" s="250"/>
      <c r="L38" s="231"/>
      <c r="M38" s="249"/>
      <c r="N38" s="231"/>
      <c r="O38" s="383">
        <f t="shared" si="2"/>
        <v>0</v>
      </c>
      <c r="P38" s="382">
        <f t="shared" si="3"/>
        <v>0</v>
      </c>
      <c r="Q38" s="249"/>
      <c r="R38" s="249"/>
      <c r="S38" s="249"/>
      <c r="T38" s="249"/>
      <c r="U38" s="326"/>
    </row>
    <row r="39" spans="1:21" ht="15.75">
      <c r="A39" s="572"/>
      <c r="B39" s="572"/>
      <c r="C39" s="249"/>
      <c r="D39" s="249"/>
      <c r="E39" s="249"/>
      <c r="F39" s="249"/>
      <c r="G39" s="249"/>
      <c r="H39" s="231"/>
      <c r="I39" s="249"/>
      <c r="J39" s="231"/>
      <c r="K39" s="250"/>
      <c r="L39" s="231"/>
      <c r="M39" s="249"/>
      <c r="N39" s="231"/>
      <c r="O39" s="383">
        <f t="shared" si="2"/>
        <v>0</v>
      </c>
      <c r="P39" s="382">
        <f t="shared" si="3"/>
        <v>0</v>
      </c>
      <c r="Q39" s="249"/>
      <c r="R39" s="249"/>
      <c r="S39" s="249"/>
      <c r="T39" s="249"/>
      <c r="U39" s="326"/>
    </row>
    <row r="40" spans="1:21" ht="15.75">
      <c r="A40" s="572"/>
      <c r="B40" s="572"/>
      <c r="C40" s="249"/>
      <c r="D40" s="249"/>
      <c r="E40" s="249"/>
      <c r="F40" s="249"/>
      <c r="G40" s="249"/>
      <c r="H40" s="231"/>
      <c r="I40" s="249"/>
      <c r="J40" s="231"/>
      <c r="K40" s="250"/>
      <c r="L40" s="231"/>
      <c r="M40" s="249"/>
      <c r="N40" s="231"/>
      <c r="O40" s="383">
        <f t="shared" si="2"/>
        <v>0</v>
      </c>
      <c r="P40" s="382">
        <f t="shared" si="3"/>
        <v>0</v>
      </c>
      <c r="Q40" s="249"/>
      <c r="R40" s="249"/>
      <c r="S40" s="249"/>
      <c r="T40" s="249"/>
      <c r="U40" s="326"/>
    </row>
    <row r="41" spans="1:21" ht="15.75">
      <c r="A41" s="572"/>
      <c r="B41" s="572"/>
      <c r="C41" s="249"/>
      <c r="D41" s="249"/>
      <c r="E41" s="249"/>
      <c r="F41" s="249"/>
      <c r="G41" s="249"/>
      <c r="H41" s="231"/>
      <c r="I41" s="249"/>
      <c r="J41" s="231"/>
      <c r="K41" s="250"/>
      <c r="L41" s="231"/>
      <c r="M41" s="249"/>
      <c r="N41" s="231"/>
      <c r="O41" s="383">
        <f t="shared" si="2"/>
        <v>0</v>
      </c>
      <c r="P41" s="382">
        <f t="shared" si="3"/>
        <v>0</v>
      </c>
      <c r="Q41" s="249"/>
      <c r="R41" s="249"/>
      <c r="S41" s="249"/>
      <c r="T41" s="249"/>
      <c r="U41" s="326"/>
    </row>
    <row r="42" spans="1:21" ht="15.75">
      <c r="A42" s="572"/>
      <c r="B42" s="572"/>
      <c r="C42" s="249"/>
      <c r="D42" s="249"/>
      <c r="E42" s="249"/>
      <c r="F42" s="249"/>
      <c r="G42" s="249"/>
      <c r="H42" s="231"/>
      <c r="I42" s="249"/>
      <c r="J42" s="231"/>
      <c r="K42" s="249"/>
      <c r="L42" s="231"/>
      <c r="M42" s="250"/>
      <c r="N42" s="231"/>
      <c r="O42" s="383">
        <f t="shared" si="2"/>
        <v>0</v>
      </c>
      <c r="P42" s="382">
        <f t="shared" si="3"/>
        <v>0</v>
      </c>
      <c r="Q42" s="249"/>
      <c r="R42" s="249"/>
      <c r="S42" s="249"/>
      <c r="T42" s="249"/>
      <c r="U42" s="326"/>
    </row>
    <row r="43" spans="1:21" ht="15.75">
      <c r="A43" s="292"/>
      <c r="B43" s="293"/>
      <c r="C43" s="293"/>
      <c r="D43" s="292" t="s">
        <v>1387</v>
      </c>
      <c r="E43" s="293"/>
      <c r="F43" s="294"/>
      <c r="G43" s="274">
        <f t="shared" ref="G43:P43" si="4">SUM(G10:G42)</f>
        <v>0</v>
      </c>
      <c r="H43" s="275">
        <f t="shared" si="4"/>
        <v>0</v>
      </c>
      <c r="I43" s="274">
        <f t="shared" si="4"/>
        <v>0</v>
      </c>
      <c r="J43" s="275">
        <f t="shared" si="4"/>
        <v>0</v>
      </c>
      <c r="K43" s="274">
        <f t="shared" si="4"/>
        <v>0</v>
      </c>
      <c r="L43" s="275">
        <f t="shared" si="4"/>
        <v>0</v>
      </c>
      <c r="M43" s="274">
        <f t="shared" si="4"/>
        <v>0</v>
      </c>
      <c r="N43" s="275">
        <f t="shared" si="4"/>
        <v>0</v>
      </c>
      <c r="O43" s="275">
        <f t="shared" si="4"/>
        <v>0</v>
      </c>
      <c r="P43" s="275">
        <f t="shared" si="4"/>
        <v>0</v>
      </c>
      <c r="Q43" s="264"/>
      <c r="R43" s="264"/>
      <c r="S43" s="264"/>
      <c r="T43" s="264"/>
      <c r="U43" s="264"/>
    </row>
    <row r="45" spans="1:21">
      <c r="H45"/>
      <c r="J45"/>
      <c r="L45"/>
      <c r="N45"/>
      <c r="P45" s="393"/>
    </row>
    <row r="46" spans="1:21">
      <c r="H46"/>
      <c r="J46"/>
      <c r="L46"/>
      <c r="N46"/>
      <c r="P46" s="393"/>
    </row>
    <row r="47" spans="1:21">
      <c r="H47"/>
      <c r="J47"/>
      <c r="L47"/>
      <c r="N47"/>
      <c r="P47" s="393"/>
    </row>
    <row r="48" spans="1:21">
      <c r="H48"/>
      <c r="J48"/>
      <c r="L48"/>
      <c r="N48"/>
      <c r="P48" s="393"/>
    </row>
    <row r="49" spans="8:16">
      <c r="H49"/>
      <c r="J49"/>
      <c r="L49"/>
      <c r="N49"/>
      <c r="P49" s="393"/>
    </row>
    <row r="50" spans="8:16">
      <c r="H50"/>
      <c r="J50"/>
      <c r="L50"/>
      <c r="N50"/>
      <c r="P50" s="393"/>
    </row>
    <row r="51" spans="8:16">
      <c r="H51"/>
      <c r="J51"/>
      <c r="L51"/>
      <c r="N51"/>
      <c r="P51" s="393"/>
    </row>
    <row r="52" spans="8:16">
      <c r="H52"/>
      <c r="J52"/>
      <c r="L52"/>
      <c r="N52"/>
      <c r="P52" s="393"/>
    </row>
    <row r="53" spans="8:16">
      <c r="H53"/>
      <c r="J53"/>
      <c r="L53"/>
      <c r="N53"/>
      <c r="P53" s="393"/>
    </row>
    <row r="54" spans="8:16">
      <c r="H54"/>
      <c r="J54"/>
      <c r="L54"/>
      <c r="N54"/>
      <c r="P54" s="393"/>
    </row>
    <row r="55" spans="8:16">
      <c r="H55"/>
      <c r="J55"/>
      <c r="L55"/>
      <c r="N55"/>
      <c r="P55" s="393"/>
    </row>
    <row r="56" spans="8:16">
      <c r="H56"/>
      <c r="J56"/>
      <c r="L56"/>
      <c r="N56"/>
      <c r="P56" s="393"/>
    </row>
    <row r="57" spans="8:16">
      <c r="H57"/>
      <c r="J57"/>
      <c r="L57"/>
      <c r="N57"/>
      <c r="P57" s="393"/>
    </row>
    <row r="58" spans="8:16">
      <c r="H58"/>
      <c r="J58"/>
      <c r="L58"/>
      <c r="N58"/>
      <c r="P58" s="393"/>
    </row>
    <row r="59" spans="8:16">
      <c r="H59"/>
      <c r="J59"/>
      <c r="L59"/>
      <c r="N59"/>
      <c r="P59" s="393"/>
    </row>
    <row r="60" spans="8:16">
      <c r="H60"/>
      <c r="J60"/>
      <c r="L60"/>
      <c r="N60"/>
      <c r="P60" s="393"/>
    </row>
    <row r="61" spans="8:16">
      <c r="H61"/>
      <c r="J61"/>
      <c r="L61"/>
      <c r="N61"/>
      <c r="P61" s="393"/>
    </row>
    <row r="62" spans="8:16">
      <c r="H62"/>
      <c r="J62"/>
      <c r="L62"/>
      <c r="N62"/>
      <c r="P62" s="393"/>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22" activePane="bottomLeft" state="frozen"/>
      <selection activeCell="P6" sqref="P6"/>
      <selection pane="bottomLeft" activeCell="C12" sqref="C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9" t="s">
        <v>1350</v>
      </c>
      <c r="B2" s="284"/>
      <c r="C2" s="284"/>
      <c r="D2" s="284"/>
      <c r="E2" s="284"/>
      <c r="F2" s="284"/>
      <c r="G2" s="284"/>
      <c r="I2" s="284"/>
      <c r="J2" s="284"/>
      <c r="K2" s="284"/>
      <c r="L2" s="284"/>
      <c r="M2" s="284"/>
      <c r="N2" s="284"/>
      <c r="O2" s="284"/>
      <c r="P2" s="284"/>
      <c r="Q2" s="284"/>
      <c r="R2" s="284"/>
      <c r="S2" s="284"/>
      <c r="T2" s="284"/>
      <c r="U2" s="284"/>
    </row>
    <row r="3" spans="1:21" s="285" customFormat="1" ht="18.75">
      <c r="A3" s="353" t="s">
        <v>1398</v>
      </c>
      <c r="B3" s="284"/>
      <c r="C3" s="284"/>
      <c r="D3" s="284"/>
      <c r="E3" s="284"/>
      <c r="F3" s="284"/>
      <c r="G3" s="284"/>
      <c r="I3" s="284"/>
      <c r="J3" s="284"/>
      <c r="K3" s="284"/>
      <c r="L3" s="284"/>
      <c r="M3" s="284"/>
      <c r="N3" s="284"/>
      <c r="O3" s="284"/>
      <c r="P3" s="284"/>
      <c r="Q3" s="284"/>
      <c r="R3" s="284"/>
      <c r="S3" s="284"/>
      <c r="T3" s="284"/>
      <c r="U3" s="284"/>
    </row>
    <row r="4" spans="1:21" s="66" customFormat="1" ht="15.7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s="66" customFormat="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s="67" customFormat="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 r="A8" s="585" t="s">
        <v>1399</v>
      </c>
      <c r="B8" s="585" t="s">
        <v>112</v>
      </c>
      <c r="C8" s="326"/>
      <c r="D8" s="326"/>
      <c r="E8" s="326"/>
      <c r="F8" s="73"/>
      <c r="G8" s="351"/>
      <c r="H8" s="354"/>
      <c r="I8" s="351"/>
      <c r="J8" s="354"/>
      <c r="K8" s="351"/>
      <c r="L8" s="354"/>
      <c r="M8" s="351"/>
      <c r="N8" s="354"/>
      <c r="O8" s="395">
        <f>G8+I8+K8+M8</f>
        <v>0</v>
      </c>
      <c r="P8" s="396">
        <f>H8+J8+L8+N8</f>
        <v>0</v>
      </c>
      <c r="Q8" s="348"/>
      <c r="R8" s="348"/>
      <c r="S8" s="249"/>
      <c r="T8" s="249"/>
      <c r="U8" s="249"/>
    </row>
    <row r="9" spans="1:21" ht="15.75">
      <c r="A9" s="585"/>
      <c r="B9" s="585"/>
      <c r="C9" s="326"/>
      <c r="D9" s="326"/>
      <c r="E9" s="326"/>
      <c r="F9" s="73"/>
      <c r="G9" s="351"/>
      <c r="H9" s="354"/>
      <c r="I9" s="351"/>
      <c r="J9" s="354"/>
      <c r="K9" s="351"/>
      <c r="L9" s="354"/>
      <c r="M9" s="351"/>
      <c r="N9" s="354"/>
      <c r="O9" s="395">
        <f t="shared" ref="O9:O26" si="0">G9+I9+K9+M9</f>
        <v>0</v>
      </c>
      <c r="P9" s="396">
        <f t="shared" ref="P9:P26" si="1">H9+J9+L9+N9</f>
        <v>0</v>
      </c>
      <c r="Q9" s="348"/>
      <c r="R9" s="348"/>
      <c r="S9" s="249"/>
      <c r="T9" s="249"/>
      <c r="U9" s="249"/>
    </row>
    <row r="10" spans="1:21" ht="15.75">
      <c r="A10" s="585"/>
      <c r="B10" s="585"/>
      <c r="C10" s="326"/>
      <c r="D10" s="326"/>
      <c r="E10" s="326"/>
      <c r="F10" s="73"/>
      <c r="G10" s="351"/>
      <c r="H10" s="354"/>
      <c r="I10" s="351"/>
      <c r="J10" s="354"/>
      <c r="K10" s="351"/>
      <c r="L10" s="354"/>
      <c r="M10" s="351"/>
      <c r="N10" s="354"/>
      <c r="O10" s="395">
        <f t="shared" si="0"/>
        <v>0</v>
      </c>
      <c r="P10" s="396">
        <f t="shared" si="1"/>
        <v>0</v>
      </c>
      <c r="Q10" s="348"/>
      <c r="R10" s="348"/>
      <c r="S10" s="249"/>
      <c r="T10" s="249"/>
      <c r="U10" s="249"/>
    </row>
    <row r="11" spans="1:21" ht="15.75">
      <c r="A11" s="585"/>
      <c r="B11" s="585"/>
      <c r="C11" s="326"/>
      <c r="D11" s="326"/>
      <c r="E11" s="326"/>
      <c r="F11" s="73"/>
      <c r="G11" s="351"/>
      <c r="H11" s="354"/>
      <c r="I11" s="351"/>
      <c r="J11" s="354"/>
      <c r="K11" s="351"/>
      <c r="L11" s="354"/>
      <c r="M11" s="351"/>
      <c r="N11" s="354"/>
      <c r="O11" s="395">
        <f t="shared" si="0"/>
        <v>0</v>
      </c>
      <c r="P11" s="396">
        <f t="shared" si="1"/>
        <v>0</v>
      </c>
      <c r="Q11" s="348"/>
      <c r="R11" s="348"/>
      <c r="S11" s="249"/>
      <c r="T11" s="249"/>
      <c r="U11" s="249"/>
    </row>
    <row r="12" spans="1:21" ht="15.75">
      <c r="A12" s="585"/>
      <c r="B12" s="585"/>
      <c r="C12" s="326"/>
      <c r="D12" s="326"/>
      <c r="E12" s="326"/>
      <c r="F12" s="73"/>
      <c r="G12" s="351"/>
      <c r="H12" s="354"/>
      <c r="I12" s="351"/>
      <c r="J12" s="354"/>
      <c r="K12" s="351"/>
      <c r="L12" s="354"/>
      <c r="M12" s="351"/>
      <c r="N12" s="354"/>
      <c r="O12" s="395">
        <f t="shared" si="0"/>
        <v>0</v>
      </c>
      <c r="P12" s="396">
        <f t="shared" si="1"/>
        <v>0</v>
      </c>
      <c r="Q12" s="348"/>
      <c r="R12" s="348"/>
      <c r="S12" s="249"/>
      <c r="T12" s="249"/>
      <c r="U12" s="249"/>
    </row>
    <row r="13" spans="1:21" ht="15.75">
      <c r="A13" s="585"/>
      <c r="B13" s="585"/>
      <c r="C13" s="326"/>
      <c r="D13" s="326"/>
      <c r="E13" s="326"/>
      <c r="F13" s="73"/>
      <c r="G13" s="351"/>
      <c r="H13" s="354"/>
      <c r="I13" s="351"/>
      <c r="J13" s="354"/>
      <c r="K13" s="351"/>
      <c r="L13" s="354"/>
      <c r="M13" s="351"/>
      <c r="N13" s="354"/>
      <c r="O13" s="395">
        <f t="shared" si="0"/>
        <v>0</v>
      </c>
      <c r="P13" s="396">
        <f t="shared" si="1"/>
        <v>0</v>
      </c>
      <c r="Q13" s="348"/>
      <c r="R13" s="348"/>
      <c r="S13" s="249"/>
      <c r="T13" s="249"/>
      <c r="U13" s="249"/>
    </row>
    <row r="14" spans="1:21" ht="15.75">
      <c r="A14" s="585"/>
      <c r="B14" s="585" t="s">
        <v>113</v>
      </c>
      <c r="C14" s="326"/>
      <c r="D14" s="326"/>
      <c r="E14" s="326"/>
      <c r="F14" s="73"/>
      <c r="G14" s="351"/>
      <c r="H14" s="354"/>
      <c r="I14" s="351"/>
      <c r="J14" s="354"/>
      <c r="K14" s="351"/>
      <c r="L14" s="354"/>
      <c r="M14" s="351"/>
      <c r="N14" s="354"/>
      <c r="O14" s="395">
        <f t="shared" si="0"/>
        <v>0</v>
      </c>
      <c r="P14" s="396">
        <f t="shared" si="1"/>
        <v>0</v>
      </c>
      <c r="Q14" s="348"/>
      <c r="R14" s="348"/>
      <c r="S14" s="249"/>
      <c r="T14" s="249"/>
      <c r="U14" s="249"/>
    </row>
    <row r="15" spans="1:21" ht="15.75">
      <c r="A15" s="585"/>
      <c r="B15" s="585"/>
      <c r="C15" s="326"/>
      <c r="D15" s="326"/>
      <c r="E15" s="326"/>
      <c r="F15" s="73"/>
      <c r="G15" s="351"/>
      <c r="H15" s="354"/>
      <c r="I15" s="351"/>
      <c r="J15" s="354"/>
      <c r="K15" s="351"/>
      <c r="L15" s="354"/>
      <c r="M15" s="351"/>
      <c r="N15" s="354"/>
      <c r="O15" s="395">
        <f t="shared" si="0"/>
        <v>0</v>
      </c>
      <c r="P15" s="396">
        <f t="shared" si="1"/>
        <v>0</v>
      </c>
      <c r="Q15" s="348"/>
      <c r="R15" s="348"/>
      <c r="S15" s="249"/>
      <c r="T15" s="249"/>
      <c r="U15" s="249"/>
    </row>
    <row r="16" spans="1:21" ht="15.75">
      <c r="A16" s="585"/>
      <c r="B16" s="585"/>
      <c r="C16" s="326"/>
      <c r="D16" s="326"/>
      <c r="E16" s="326"/>
      <c r="F16" s="73"/>
      <c r="G16" s="351"/>
      <c r="H16" s="354"/>
      <c r="I16" s="351"/>
      <c r="J16" s="354"/>
      <c r="K16" s="351"/>
      <c r="L16" s="354"/>
      <c r="M16" s="351"/>
      <c r="N16" s="354"/>
      <c r="O16" s="395">
        <f t="shared" si="0"/>
        <v>0</v>
      </c>
      <c r="P16" s="396">
        <f t="shared" si="1"/>
        <v>0</v>
      </c>
      <c r="Q16" s="348"/>
      <c r="R16" s="348"/>
      <c r="S16" s="249"/>
      <c r="T16" s="249"/>
      <c r="U16" s="249"/>
    </row>
    <row r="17" spans="1:21" ht="15.75">
      <c r="A17" s="585"/>
      <c r="B17" s="585"/>
      <c r="C17" s="326"/>
      <c r="D17" s="326"/>
      <c r="E17" s="326"/>
      <c r="F17" s="73"/>
      <c r="G17" s="351"/>
      <c r="H17" s="354"/>
      <c r="I17" s="351"/>
      <c r="J17" s="354"/>
      <c r="K17" s="351"/>
      <c r="L17" s="354"/>
      <c r="M17" s="351"/>
      <c r="N17" s="354"/>
      <c r="O17" s="395">
        <f t="shared" si="0"/>
        <v>0</v>
      </c>
      <c r="P17" s="396">
        <f t="shared" si="1"/>
        <v>0</v>
      </c>
      <c r="Q17" s="348"/>
      <c r="R17" s="348"/>
      <c r="S17" s="249"/>
      <c r="T17" s="249"/>
      <c r="U17" s="249"/>
    </row>
    <row r="18" spans="1:21" ht="15.75">
      <c r="A18" s="585"/>
      <c r="B18" s="585"/>
      <c r="C18" s="326"/>
      <c r="D18" s="326"/>
      <c r="E18" s="326"/>
      <c r="F18" s="73"/>
      <c r="G18" s="351"/>
      <c r="H18" s="354"/>
      <c r="I18" s="351"/>
      <c r="J18" s="354"/>
      <c r="K18" s="351"/>
      <c r="L18" s="354"/>
      <c r="M18" s="351"/>
      <c r="N18" s="354"/>
      <c r="O18" s="395">
        <f t="shared" si="0"/>
        <v>0</v>
      </c>
      <c r="P18" s="396">
        <f t="shared" si="1"/>
        <v>0</v>
      </c>
      <c r="Q18" s="348"/>
      <c r="R18" s="348"/>
      <c r="S18" s="249"/>
      <c r="T18" s="249"/>
      <c r="U18" s="249"/>
    </row>
    <row r="19" spans="1:21" ht="15.75">
      <c r="A19" s="585"/>
      <c r="B19" s="585"/>
      <c r="C19" s="326"/>
      <c r="D19" s="326"/>
      <c r="E19" s="326"/>
      <c r="F19" s="73"/>
      <c r="G19" s="351"/>
      <c r="H19" s="354"/>
      <c r="I19" s="351"/>
      <c r="J19" s="354"/>
      <c r="K19" s="351"/>
      <c r="L19" s="354"/>
      <c r="M19" s="351"/>
      <c r="N19" s="354"/>
      <c r="O19" s="395">
        <f t="shared" si="0"/>
        <v>0</v>
      </c>
      <c r="P19" s="396">
        <f t="shared" si="1"/>
        <v>0</v>
      </c>
      <c r="Q19" s="348"/>
      <c r="R19" s="348"/>
      <c r="S19" s="249"/>
      <c r="T19" s="249"/>
      <c r="U19" s="249"/>
    </row>
    <row r="20" spans="1:21" ht="15.75">
      <c r="A20" s="585"/>
      <c r="B20" s="585" t="s">
        <v>1400</v>
      </c>
      <c r="C20" s="326"/>
      <c r="D20" s="326"/>
      <c r="E20" s="326"/>
      <c r="F20" s="73"/>
      <c r="G20" s="351"/>
      <c r="H20" s="354"/>
      <c r="I20" s="351"/>
      <c r="J20" s="354"/>
      <c r="K20" s="351"/>
      <c r="L20" s="354"/>
      <c r="M20" s="351"/>
      <c r="N20" s="354"/>
      <c r="O20" s="395">
        <f t="shared" si="0"/>
        <v>0</v>
      </c>
      <c r="P20" s="396">
        <f t="shared" si="1"/>
        <v>0</v>
      </c>
      <c r="Q20" s="348"/>
      <c r="R20" s="348"/>
      <c r="S20" s="249"/>
      <c r="T20" s="249"/>
      <c r="U20" s="249"/>
    </row>
    <row r="21" spans="1:21" ht="15.75">
      <c r="A21" s="585"/>
      <c r="B21" s="585"/>
      <c r="C21" s="326"/>
      <c r="D21" s="326"/>
      <c r="E21" s="326"/>
      <c r="F21" s="73"/>
      <c r="G21" s="351"/>
      <c r="H21" s="354"/>
      <c r="I21" s="351"/>
      <c r="J21" s="354"/>
      <c r="K21" s="351"/>
      <c r="L21" s="354"/>
      <c r="M21" s="351"/>
      <c r="N21" s="354"/>
      <c r="O21" s="395">
        <f t="shared" si="0"/>
        <v>0</v>
      </c>
      <c r="P21" s="396">
        <f t="shared" si="1"/>
        <v>0</v>
      </c>
      <c r="Q21" s="348"/>
      <c r="R21" s="348"/>
      <c r="S21" s="249"/>
      <c r="T21" s="249"/>
      <c r="U21" s="249"/>
    </row>
    <row r="22" spans="1:21" ht="15.75">
      <c r="A22" s="585"/>
      <c r="B22" s="585"/>
      <c r="C22" s="326"/>
      <c r="D22" s="326"/>
      <c r="E22" s="326"/>
      <c r="F22" s="73"/>
      <c r="G22" s="351"/>
      <c r="H22" s="354"/>
      <c r="I22" s="351"/>
      <c r="J22" s="354"/>
      <c r="K22" s="351"/>
      <c r="L22" s="354"/>
      <c r="M22" s="351"/>
      <c r="N22" s="354"/>
      <c r="O22" s="395">
        <f t="shared" si="0"/>
        <v>0</v>
      </c>
      <c r="P22" s="396">
        <f t="shared" si="1"/>
        <v>0</v>
      </c>
      <c r="Q22" s="348"/>
      <c r="R22" s="348"/>
      <c r="S22" s="249"/>
      <c r="T22" s="249"/>
      <c r="U22" s="249"/>
    </row>
    <row r="23" spans="1:21" ht="15.75">
      <c r="A23" s="585"/>
      <c r="B23" s="585"/>
      <c r="C23" s="326"/>
      <c r="D23" s="326"/>
      <c r="E23" s="326"/>
      <c r="F23" s="73"/>
      <c r="G23" s="351"/>
      <c r="H23" s="354"/>
      <c r="I23" s="351"/>
      <c r="J23" s="354"/>
      <c r="K23" s="351"/>
      <c r="L23" s="354"/>
      <c r="M23" s="351"/>
      <c r="N23" s="354"/>
      <c r="O23" s="395">
        <f t="shared" si="0"/>
        <v>0</v>
      </c>
      <c r="P23" s="396">
        <f t="shared" si="1"/>
        <v>0</v>
      </c>
      <c r="Q23" s="348"/>
      <c r="R23" s="348"/>
      <c r="S23" s="249"/>
      <c r="T23" s="249"/>
      <c r="U23" s="249"/>
    </row>
    <row r="24" spans="1:21" ht="15.75">
      <c r="A24" s="585"/>
      <c r="B24" s="585"/>
      <c r="C24" s="74"/>
      <c r="D24" s="326"/>
      <c r="E24" s="326"/>
      <c r="F24" s="73"/>
      <c r="G24" s="351"/>
      <c r="H24" s="354"/>
      <c r="I24" s="351"/>
      <c r="J24" s="354"/>
      <c r="K24" s="351"/>
      <c r="L24" s="354"/>
      <c r="M24" s="351"/>
      <c r="N24" s="354"/>
      <c r="O24" s="395">
        <f t="shared" si="0"/>
        <v>0</v>
      </c>
      <c r="P24" s="396">
        <f t="shared" si="1"/>
        <v>0</v>
      </c>
      <c r="Q24" s="348"/>
      <c r="R24" s="348"/>
      <c r="S24" s="249"/>
      <c r="T24" s="249"/>
      <c r="U24" s="249"/>
    </row>
    <row r="25" spans="1:21" ht="15.75">
      <c r="A25" s="585"/>
      <c r="B25" s="585"/>
      <c r="C25" s="74"/>
      <c r="D25" s="326"/>
      <c r="E25" s="326"/>
      <c r="F25" s="73"/>
      <c r="G25" s="351"/>
      <c r="H25" s="354"/>
      <c r="I25" s="351"/>
      <c r="J25" s="354"/>
      <c r="K25" s="351"/>
      <c r="L25" s="354"/>
      <c r="M25" s="351"/>
      <c r="N25" s="354"/>
      <c r="O25" s="395">
        <f t="shared" si="0"/>
        <v>0</v>
      </c>
      <c r="P25" s="396">
        <f t="shared" si="1"/>
        <v>0</v>
      </c>
      <c r="Q25" s="348"/>
      <c r="R25" s="348"/>
      <c r="S25" s="249"/>
      <c r="T25" s="249"/>
      <c r="U25" s="249"/>
    </row>
    <row r="26" spans="1:21" ht="15.75">
      <c r="A26" s="585"/>
      <c r="B26" s="585"/>
      <c r="C26" s="326"/>
      <c r="D26" s="326"/>
      <c r="E26" s="326"/>
      <c r="F26" s="73"/>
      <c r="G26" s="351"/>
      <c r="H26" s="354"/>
      <c r="I26" s="351"/>
      <c r="J26" s="354"/>
      <c r="K26" s="351"/>
      <c r="L26" s="354"/>
      <c r="M26" s="351"/>
      <c r="N26" s="354"/>
      <c r="O26" s="395">
        <f t="shared" si="0"/>
        <v>0</v>
      </c>
      <c r="P26" s="396">
        <f t="shared" si="1"/>
        <v>0</v>
      </c>
      <c r="Q26" s="348"/>
      <c r="R26" s="348"/>
      <c r="S26" s="249"/>
      <c r="T26" s="249"/>
      <c r="U26" s="249"/>
    </row>
    <row r="27" spans="1:21" s="286" customFormat="1" ht="15.75">
      <c r="A27" s="298"/>
      <c r="B27" s="299"/>
      <c r="C27" s="298" t="s">
        <v>114</v>
      </c>
      <c r="D27" s="299"/>
      <c r="E27" s="299"/>
      <c r="F27" s="300"/>
      <c r="G27" s="264">
        <f t="shared" ref="G27:P27" si="2">SUM(G8:G26)</f>
        <v>0</v>
      </c>
      <c r="H27" s="233">
        <f t="shared" si="2"/>
        <v>0</v>
      </c>
      <c r="I27" s="264">
        <f t="shared" si="2"/>
        <v>0</v>
      </c>
      <c r="J27" s="233">
        <f t="shared" si="2"/>
        <v>0</v>
      </c>
      <c r="K27" s="264">
        <f t="shared" si="2"/>
        <v>0</v>
      </c>
      <c r="L27" s="233">
        <f t="shared" si="2"/>
        <v>0</v>
      </c>
      <c r="M27" s="264">
        <f t="shared" si="2"/>
        <v>0</v>
      </c>
      <c r="N27" s="233">
        <f t="shared" si="2"/>
        <v>0</v>
      </c>
      <c r="O27" s="233">
        <f t="shared" si="2"/>
        <v>0</v>
      </c>
      <c r="P27" s="233">
        <f t="shared" si="2"/>
        <v>0</v>
      </c>
      <c r="Q27" s="264"/>
      <c r="R27" s="264"/>
      <c r="S27" s="264"/>
      <c r="T27" s="264"/>
      <c r="U27" s="264"/>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workbookViewId="0">
      <pane ySplit="5" topLeftCell="A6" activePane="bottomLeft" state="frozen"/>
      <selection activeCell="R5" sqref="R5"/>
      <selection pane="bottomLeft" activeCell="B7" sqref="B7:B12"/>
    </sheetView>
  </sheetViews>
  <sheetFormatPr baseColWidth="10" defaultRowHeight="1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479</v>
      </c>
      <c r="I1" s="284"/>
      <c r="J1" s="284"/>
      <c r="K1" s="284"/>
      <c r="L1" s="284"/>
      <c r="M1" s="284"/>
      <c r="N1" s="284"/>
      <c r="O1" s="284"/>
      <c r="P1" s="284"/>
      <c r="Q1" s="284"/>
      <c r="R1" s="284"/>
      <c r="S1" s="284"/>
      <c r="T1" s="284"/>
      <c r="U1" s="284"/>
    </row>
    <row r="2" spans="1:21">
      <c r="A2" s="269" t="s">
        <v>1340</v>
      </c>
      <c r="B2" s="269"/>
      <c r="C2" s="269"/>
      <c r="D2" s="269"/>
      <c r="E2" s="269"/>
      <c r="F2" s="269"/>
      <c r="G2" s="269"/>
      <c r="H2" s="269"/>
      <c r="I2" s="269"/>
      <c r="J2" s="269"/>
      <c r="K2" s="269"/>
      <c r="L2" s="269"/>
      <c r="M2" s="269"/>
      <c r="N2" s="269"/>
      <c r="O2" s="269"/>
      <c r="P2" s="269"/>
      <c r="Q2" s="269"/>
      <c r="R2" s="269"/>
      <c r="S2" s="269"/>
      <c r="T2" s="269"/>
      <c r="U2" s="269"/>
    </row>
    <row r="3" spans="1:21" ht="15" customHeight="1">
      <c r="A3" s="544" t="s">
        <v>97</v>
      </c>
      <c r="B3" s="546" t="s">
        <v>111</v>
      </c>
      <c r="C3" s="556" t="s">
        <v>86</v>
      </c>
      <c r="D3" s="556" t="s">
        <v>87</v>
      </c>
      <c r="E3" s="556" t="s">
        <v>392</v>
      </c>
      <c r="F3" s="556" t="s">
        <v>88</v>
      </c>
      <c r="G3" s="559" t="s">
        <v>100</v>
      </c>
      <c r="H3" s="561"/>
      <c r="I3" s="561"/>
      <c r="J3" s="561"/>
      <c r="K3" s="561"/>
      <c r="L3" s="561"/>
      <c r="M3" s="561"/>
      <c r="N3" s="560"/>
      <c r="O3" s="565" t="s">
        <v>101</v>
      </c>
      <c r="P3" s="566"/>
      <c r="Q3" s="546" t="s">
        <v>102</v>
      </c>
      <c r="R3" s="546" t="s">
        <v>103</v>
      </c>
      <c r="S3" s="546" t="s">
        <v>110</v>
      </c>
      <c r="T3" s="546" t="s">
        <v>109</v>
      </c>
      <c r="U3" s="562" t="s">
        <v>89</v>
      </c>
    </row>
    <row r="4" spans="1:21" ht="15" customHeight="1">
      <c r="A4" s="544"/>
      <c r="B4" s="544"/>
      <c r="C4" s="557"/>
      <c r="D4" s="557"/>
      <c r="E4" s="557"/>
      <c r="F4" s="557"/>
      <c r="G4" s="559" t="s">
        <v>104</v>
      </c>
      <c r="H4" s="560"/>
      <c r="I4" s="559" t="s">
        <v>105</v>
      </c>
      <c r="J4" s="560"/>
      <c r="K4" s="559" t="s">
        <v>106</v>
      </c>
      <c r="L4" s="560"/>
      <c r="M4" s="559" t="s">
        <v>107</v>
      </c>
      <c r="N4" s="560"/>
      <c r="O4" s="567"/>
      <c r="P4" s="568"/>
      <c r="Q4" s="544"/>
      <c r="R4" s="544"/>
      <c r="S4" s="544"/>
      <c r="T4" s="544"/>
      <c r="U4" s="563"/>
    </row>
    <row r="5" spans="1:21" ht="25.5">
      <c r="A5" s="545"/>
      <c r="B5" s="545"/>
      <c r="C5" s="558"/>
      <c r="D5" s="558"/>
      <c r="E5" s="558"/>
      <c r="F5" s="558"/>
      <c r="G5" s="439" t="s">
        <v>108</v>
      </c>
      <c r="H5" s="439" t="s">
        <v>12</v>
      </c>
      <c r="I5" s="439" t="s">
        <v>108</v>
      </c>
      <c r="J5" s="439" t="s">
        <v>12</v>
      </c>
      <c r="K5" s="439" t="s">
        <v>108</v>
      </c>
      <c r="L5" s="439" t="s">
        <v>12</v>
      </c>
      <c r="M5" s="439" t="s">
        <v>108</v>
      </c>
      <c r="N5" s="439" t="s">
        <v>12</v>
      </c>
      <c r="O5" s="439" t="s">
        <v>108</v>
      </c>
      <c r="P5" s="439" t="s">
        <v>12</v>
      </c>
      <c r="Q5" s="545"/>
      <c r="R5" s="545"/>
      <c r="S5" s="545"/>
      <c r="T5" s="545"/>
      <c r="U5" s="564"/>
    </row>
    <row r="6" spans="1:21" s="365" customFormat="1" ht="15.75">
      <c r="A6" s="440"/>
      <c r="B6" s="441"/>
      <c r="C6" s="442"/>
      <c r="D6" s="442"/>
      <c r="E6" s="443"/>
      <c r="F6" s="442"/>
      <c r="G6" s="444"/>
      <c r="H6" s="444"/>
      <c r="I6" s="444"/>
      <c r="J6" s="444"/>
      <c r="K6" s="444"/>
      <c r="L6" s="444"/>
      <c r="M6" s="444"/>
      <c r="N6" s="444"/>
      <c r="O6" s="444"/>
      <c r="P6" s="444"/>
      <c r="Q6" s="445"/>
      <c r="R6" s="445"/>
      <c r="S6" s="445"/>
      <c r="T6" s="445"/>
      <c r="U6" s="446"/>
    </row>
    <row r="7" spans="1:21" ht="15.75">
      <c r="A7" s="572" t="s">
        <v>1436</v>
      </c>
      <c r="B7" s="569" t="s">
        <v>1341</v>
      </c>
      <c r="C7" s="74"/>
      <c r="D7" s="326"/>
      <c r="E7" s="326"/>
      <c r="F7" s="277"/>
      <c r="G7" s="355"/>
      <c r="H7" s="356"/>
      <c r="I7" s="355"/>
      <c r="J7" s="356"/>
      <c r="K7" s="355"/>
      <c r="L7" s="356"/>
      <c r="M7" s="355"/>
      <c r="N7" s="356"/>
      <c r="O7" s="397">
        <f>G7+I7+K7+M7</f>
        <v>0</v>
      </c>
      <c r="P7" s="398">
        <f>H7+J7+L7+N7</f>
        <v>0</v>
      </c>
      <c r="Q7" s="326"/>
      <c r="R7" s="326"/>
      <c r="S7" s="326"/>
      <c r="T7" s="326"/>
      <c r="U7" s="326"/>
    </row>
    <row r="8" spans="1:21" s="365" customFormat="1" ht="15.75">
      <c r="A8" s="572"/>
      <c r="B8" s="570"/>
      <c r="C8" s="74"/>
      <c r="D8" s="326"/>
      <c r="E8" s="326"/>
      <c r="F8" s="277"/>
      <c r="G8" s="355"/>
      <c r="H8" s="356"/>
      <c r="I8" s="355"/>
      <c r="J8" s="356"/>
      <c r="K8" s="355"/>
      <c r="L8" s="356"/>
      <c r="M8" s="355"/>
      <c r="N8" s="356"/>
      <c r="O8" s="397">
        <f t="shared" ref="O8:O33" si="0">G8+I8+K8+M8</f>
        <v>0</v>
      </c>
      <c r="P8" s="398">
        <f t="shared" ref="P8:P33" si="1">H8+J8+L8+N8</f>
        <v>0</v>
      </c>
      <c r="Q8" s="326"/>
      <c r="R8" s="326"/>
      <c r="S8" s="326"/>
      <c r="T8" s="326"/>
      <c r="U8" s="326"/>
    </row>
    <row r="9" spans="1:21" s="365" customFormat="1" ht="15.75">
      <c r="A9" s="572"/>
      <c r="B9" s="570"/>
      <c r="C9" s="74"/>
      <c r="D9" s="326"/>
      <c r="E9" s="326"/>
      <c r="F9" s="277"/>
      <c r="G9" s="355"/>
      <c r="H9" s="356"/>
      <c r="I9" s="355"/>
      <c r="J9" s="356"/>
      <c r="K9" s="355"/>
      <c r="L9" s="356"/>
      <c r="M9" s="355"/>
      <c r="N9" s="356"/>
      <c r="O9" s="397">
        <f t="shared" si="0"/>
        <v>0</v>
      </c>
      <c r="P9" s="398">
        <f t="shared" si="1"/>
        <v>0</v>
      </c>
      <c r="Q9" s="326"/>
      <c r="R9" s="326"/>
      <c r="S9" s="326"/>
      <c r="T9" s="326"/>
      <c r="U9" s="326"/>
    </row>
    <row r="10" spans="1:21" ht="15.75">
      <c r="A10" s="572"/>
      <c r="B10" s="570"/>
      <c r="C10" s="74"/>
      <c r="D10" s="326"/>
      <c r="E10" s="326"/>
      <c r="F10" s="277"/>
      <c r="G10" s="355"/>
      <c r="H10" s="356"/>
      <c r="I10" s="355"/>
      <c r="J10" s="356"/>
      <c r="K10" s="355"/>
      <c r="L10" s="356"/>
      <c r="M10" s="355"/>
      <c r="N10" s="356"/>
      <c r="O10" s="397">
        <f t="shared" si="0"/>
        <v>0</v>
      </c>
      <c r="P10" s="398">
        <f t="shared" si="1"/>
        <v>0</v>
      </c>
      <c r="Q10" s="326"/>
      <c r="R10" s="326"/>
      <c r="S10" s="326"/>
      <c r="T10" s="326"/>
      <c r="U10" s="326"/>
    </row>
    <row r="11" spans="1:21" ht="15.75">
      <c r="A11" s="572"/>
      <c r="B11" s="570"/>
      <c r="C11" s="74"/>
      <c r="D11" s="326"/>
      <c r="E11" s="326"/>
      <c r="F11" s="277"/>
      <c r="G11" s="355"/>
      <c r="H11" s="356"/>
      <c r="I11" s="355"/>
      <c r="J11" s="356"/>
      <c r="K11" s="355"/>
      <c r="L11" s="356"/>
      <c r="M11" s="355"/>
      <c r="N11" s="356"/>
      <c r="O11" s="397">
        <f t="shared" si="0"/>
        <v>0</v>
      </c>
      <c r="P11" s="398">
        <f t="shared" si="1"/>
        <v>0</v>
      </c>
      <c r="Q11" s="326"/>
      <c r="R11" s="326"/>
      <c r="S11" s="326"/>
      <c r="T11" s="326"/>
      <c r="U11" s="326"/>
    </row>
    <row r="12" spans="1:21" ht="15.75">
      <c r="A12" s="572"/>
      <c r="B12" s="571"/>
      <c r="C12" s="74"/>
      <c r="D12" s="326"/>
      <c r="E12" s="326"/>
      <c r="F12" s="277"/>
      <c r="G12" s="355"/>
      <c r="H12" s="356"/>
      <c r="I12" s="355"/>
      <c r="J12" s="356"/>
      <c r="K12" s="355"/>
      <c r="L12" s="356"/>
      <c r="M12" s="355"/>
      <c r="N12" s="356"/>
      <c r="O12" s="397">
        <f t="shared" si="0"/>
        <v>0</v>
      </c>
      <c r="P12" s="398">
        <f t="shared" si="1"/>
        <v>0</v>
      </c>
      <c r="Q12" s="326"/>
      <c r="R12" s="326"/>
      <c r="S12" s="326"/>
      <c r="T12" s="326"/>
      <c r="U12" s="326"/>
    </row>
    <row r="13" spans="1:21" ht="15.75">
      <c r="A13" s="570" t="s">
        <v>1437</v>
      </c>
      <c r="B13" s="569" t="s">
        <v>1438</v>
      </c>
      <c r="C13" s="74"/>
      <c r="D13" s="309"/>
      <c r="E13" s="309"/>
      <c r="F13" s="309"/>
      <c r="G13" s="355"/>
      <c r="H13" s="356"/>
      <c r="I13" s="355"/>
      <c r="J13" s="356"/>
      <c r="K13" s="355"/>
      <c r="L13" s="356"/>
      <c r="M13" s="355"/>
      <c r="N13" s="356"/>
      <c r="O13" s="397">
        <f t="shared" si="0"/>
        <v>0</v>
      </c>
      <c r="P13" s="398">
        <f t="shared" si="1"/>
        <v>0</v>
      </c>
      <c r="Q13" s="326"/>
      <c r="R13" s="326"/>
      <c r="S13" s="326"/>
      <c r="T13" s="326"/>
      <c r="U13" s="326"/>
    </row>
    <row r="14" spans="1:21" ht="15.75">
      <c r="A14" s="570"/>
      <c r="B14" s="570"/>
      <c r="C14" s="74"/>
      <c r="D14" s="326"/>
      <c r="E14" s="326"/>
      <c r="F14" s="277"/>
      <c r="G14" s="355"/>
      <c r="H14" s="356"/>
      <c r="I14" s="355"/>
      <c r="J14" s="356"/>
      <c r="K14" s="355"/>
      <c r="L14" s="356"/>
      <c r="M14" s="355"/>
      <c r="N14" s="356"/>
      <c r="O14" s="397">
        <f t="shared" si="0"/>
        <v>0</v>
      </c>
      <c r="P14" s="398">
        <f t="shared" si="1"/>
        <v>0</v>
      </c>
      <c r="Q14" s="326"/>
      <c r="R14" s="326"/>
      <c r="S14" s="326"/>
      <c r="T14" s="326"/>
      <c r="U14" s="326"/>
    </row>
    <row r="15" spans="1:21" ht="15.75">
      <c r="A15" s="570"/>
      <c r="B15" s="570"/>
      <c r="C15" s="74"/>
      <c r="D15" s="326"/>
      <c r="E15" s="326"/>
      <c r="F15" s="277"/>
      <c r="G15" s="355"/>
      <c r="H15" s="356"/>
      <c r="I15" s="355"/>
      <c r="J15" s="356"/>
      <c r="K15" s="355"/>
      <c r="L15" s="356"/>
      <c r="M15" s="355"/>
      <c r="N15" s="356"/>
      <c r="O15" s="397">
        <f t="shared" si="0"/>
        <v>0</v>
      </c>
      <c r="P15" s="398">
        <f t="shared" si="1"/>
        <v>0</v>
      </c>
      <c r="Q15" s="326"/>
      <c r="R15" s="326"/>
      <c r="S15" s="326"/>
      <c r="T15" s="326"/>
      <c r="U15" s="326"/>
    </row>
    <row r="16" spans="1:21" ht="15.75">
      <c r="A16" s="570"/>
      <c r="B16" s="570"/>
      <c r="C16" s="74"/>
      <c r="D16" s="326"/>
      <c r="E16" s="326"/>
      <c r="F16" s="277"/>
      <c r="G16" s="355"/>
      <c r="H16" s="356"/>
      <c r="I16" s="355"/>
      <c r="J16" s="356"/>
      <c r="K16" s="355"/>
      <c r="L16" s="356"/>
      <c r="M16" s="355"/>
      <c r="N16" s="356"/>
      <c r="O16" s="397">
        <f t="shared" si="0"/>
        <v>0</v>
      </c>
      <c r="P16" s="398">
        <f t="shared" si="1"/>
        <v>0</v>
      </c>
      <c r="Q16" s="326"/>
      <c r="R16" s="326"/>
      <c r="S16" s="326"/>
      <c r="T16" s="326"/>
      <c r="U16" s="326"/>
    </row>
    <row r="17" spans="1:21" ht="15.75">
      <c r="A17" s="570"/>
      <c r="B17" s="570"/>
      <c r="C17" s="74"/>
      <c r="D17" s="326"/>
      <c r="E17" s="326"/>
      <c r="F17" s="277"/>
      <c r="G17" s="355"/>
      <c r="H17" s="356"/>
      <c r="I17" s="355"/>
      <c r="J17" s="356"/>
      <c r="K17" s="355"/>
      <c r="L17" s="356"/>
      <c r="M17" s="355"/>
      <c r="N17" s="356"/>
      <c r="O17" s="397">
        <f t="shared" si="0"/>
        <v>0</v>
      </c>
      <c r="P17" s="398">
        <f t="shared" si="1"/>
        <v>0</v>
      </c>
      <c r="Q17" s="326"/>
      <c r="R17" s="326"/>
      <c r="S17" s="326"/>
      <c r="T17" s="326"/>
      <c r="U17" s="326"/>
    </row>
    <row r="18" spans="1:21" ht="15.75">
      <c r="A18" s="570"/>
      <c r="B18" s="570"/>
      <c r="C18" s="74"/>
      <c r="D18" s="326"/>
      <c r="E18" s="326"/>
      <c r="F18" s="277"/>
      <c r="G18" s="355"/>
      <c r="H18" s="356"/>
      <c r="I18" s="355"/>
      <c r="J18" s="356"/>
      <c r="K18" s="355"/>
      <c r="L18" s="356"/>
      <c r="M18" s="355"/>
      <c r="N18" s="356"/>
      <c r="O18" s="397">
        <f t="shared" si="0"/>
        <v>0</v>
      </c>
      <c r="P18" s="398">
        <f t="shared" si="1"/>
        <v>0</v>
      </c>
      <c r="Q18" s="326"/>
      <c r="R18" s="326"/>
      <c r="S18" s="326"/>
      <c r="T18" s="326"/>
      <c r="U18" s="326"/>
    </row>
    <row r="19" spans="1:21" ht="15.75">
      <c r="A19" s="571"/>
      <c r="B19" s="571"/>
      <c r="C19" s="74"/>
      <c r="D19" s="326"/>
      <c r="E19" s="326"/>
      <c r="F19" s="277"/>
      <c r="G19" s="355"/>
      <c r="H19" s="356"/>
      <c r="I19" s="355"/>
      <c r="J19" s="356"/>
      <c r="K19" s="355"/>
      <c r="L19" s="356"/>
      <c r="M19" s="355"/>
      <c r="N19" s="356"/>
      <c r="O19" s="397">
        <f t="shared" si="0"/>
        <v>0</v>
      </c>
      <c r="P19" s="398">
        <f t="shared" si="1"/>
        <v>0</v>
      </c>
      <c r="Q19" s="326"/>
      <c r="R19" s="326"/>
      <c r="S19" s="326"/>
      <c r="T19" s="326"/>
      <c r="U19" s="326"/>
    </row>
    <row r="20" spans="1:21" ht="15.75">
      <c r="A20" s="569" t="s">
        <v>1439</v>
      </c>
      <c r="B20" s="569" t="s">
        <v>1440</v>
      </c>
      <c r="C20" s="74"/>
      <c r="D20" s="326"/>
      <c r="E20" s="326"/>
      <c r="F20" s="277"/>
      <c r="G20" s="355"/>
      <c r="H20" s="356"/>
      <c r="I20" s="355"/>
      <c r="J20" s="356"/>
      <c r="K20" s="355"/>
      <c r="L20" s="356"/>
      <c r="M20" s="355"/>
      <c r="N20" s="356"/>
      <c r="O20" s="397">
        <f t="shared" si="0"/>
        <v>0</v>
      </c>
      <c r="P20" s="398">
        <f t="shared" si="1"/>
        <v>0</v>
      </c>
      <c r="Q20" s="326"/>
      <c r="R20" s="326"/>
      <c r="S20" s="326"/>
      <c r="T20" s="326"/>
      <c r="U20" s="326"/>
    </row>
    <row r="21" spans="1:21" s="365" customFormat="1" ht="15.75">
      <c r="A21" s="570"/>
      <c r="B21" s="570"/>
      <c r="C21" s="74"/>
      <c r="D21" s="326"/>
      <c r="E21" s="326"/>
      <c r="F21" s="277"/>
      <c r="G21" s="355"/>
      <c r="H21" s="356"/>
      <c r="I21" s="355"/>
      <c r="J21" s="356"/>
      <c r="K21" s="355"/>
      <c r="L21" s="356"/>
      <c r="M21" s="355"/>
      <c r="N21" s="356"/>
      <c r="O21" s="397">
        <f t="shared" si="0"/>
        <v>0</v>
      </c>
      <c r="P21" s="398">
        <f t="shared" si="1"/>
        <v>0</v>
      </c>
      <c r="Q21" s="326"/>
      <c r="R21" s="326"/>
      <c r="S21" s="326"/>
      <c r="T21" s="326"/>
      <c r="U21" s="326"/>
    </row>
    <row r="22" spans="1:21" s="365" customFormat="1" ht="15.75">
      <c r="A22" s="570"/>
      <c r="B22" s="570"/>
      <c r="C22" s="74"/>
      <c r="D22" s="326"/>
      <c r="E22" s="326"/>
      <c r="F22" s="277"/>
      <c r="G22" s="355"/>
      <c r="H22" s="356"/>
      <c r="I22" s="355"/>
      <c r="J22" s="356"/>
      <c r="K22" s="355"/>
      <c r="L22" s="356"/>
      <c r="M22" s="355"/>
      <c r="N22" s="356"/>
      <c r="O22" s="397">
        <f t="shared" si="0"/>
        <v>0</v>
      </c>
      <c r="P22" s="398">
        <f t="shared" si="1"/>
        <v>0</v>
      </c>
      <c r="Q22" s="326"/>
      <c r="R22" s="326"/>
      <c r="S22" s="326"/>
      <c r="T22" s="326"/>
      <c r="U22" s="326"/>
    </row>
    <row r="23" spans="1:21" s="365" customFormat="1" ht="15.75">
      <c r="A23" s="570"/>
      <c r="B23" s="570"/>
      <c r="C23" s="74"/>
      <c r="D23" s="326"/>
      <c r="E23" s="326"/>
      <c r="F23" s="277"/>
      <c r="G23" s="355"/>
      <c r="H23" s="356"/>
      <c r="I23" s="355"/>
      <c r="J23" s="356"/>
      <c r="K23" s="355"/>
      <c r="L23" s="356"/>
      <c r="M23" s="355"/>
      <c r="N23" s="356"/>
      <c r="O23" s="397">
        <f t="shared" si="0"/>
        <v>0</v>
      </c>
      <c r="P23" s="398">
        <f t="shared" si="1"/>
        <v>0</v>
      </c>
      <c r="Q23" s="326"/>
      <c r="R23" s="326"/>
      <c r="S23" s="326"/>
      <c r="T23" s="326"/>
      <c r="U23" s="326"/>
    </row>
    <row r="24" spans="1:21" ht="15.75">
      <c r="A24" s="570"/>
      <c r="B24" s="570"/>
      <c r="C24" s="74"/>
      <c r="D24" s="326"/>
      <c r="E24" s="326"/>
      <c r="F24" s="277"/>
      <c r="G24" s="355"/>
      <c r="H24" s="356"/>
      <c r="I24" s="355"/>
      <c r="J24" s="356"/>
      <c r="K24" s="355"/>
      <c r="L24" s="356"/>
      <c r="M24" s="355"/>
      <c r="N24" s="356"/>
      <c r="O24" s="397">
        <f t="shared" si="0"/>
        <v>0</v>
      </c>
      <c r="P24" s="398">
        <f t="shared" si="1"/>
        <v>0</v>
      </c>
      <c r="Q24" s="326"/>
      <c r="R24" s="326"/>
      <c r="S24" s="326"/>
      <c r="T24" s="326"/>
      <c r="U24" s="326"/>
    </row>
    <row r="25" spans="1:21" ht="15.75">
      <c r="A25" s="570"/>
      <c r="B25" s="570"/>
      <c r="C25" s="74"/>
      <c r="D25" s="326"/>
      <c r="E25" s="326"/>
      <c r="F25" s="277"/>
      <c r="G25" s="355"/>
      <c r="H25" s="356"/>
      <c r="I25" s="355"/>
      <c r="J25" s="356"/>
      <c r="K25" s="355"/>
      <c r="L25" s="356"/>
      <c r="M25" s="355"/>
      <c r="N25" s="356"/>
      <c r="O25" s="397">
        <f t="shared" si="0"/>
        <v>0</v>
      </c>
      <c r="P25" s="398">
        <f t="shared" si="1"/>
        <v>0</v>
      </c>
      <c r="Q25" s="326"/>
      <c r="R25" s="326"/>
      <c r="S25" s="326"/>
      <c r="T25" s="326"/>
      <c r="U25" s="326"/>
    </row>
    <row r="26" spans="1:21" ht="15.75">
      <c r="A26" s="571"/>
      <c r="B26" s="571"/>
      <c r="C26" s="74"/>
      <c r="D26" s="326"/>
      <c r="E26" s="326"/>
      <c r="F26" s="277"/>
      <c r="G26" s="355"/>
      <c r="H26" s="356"/>
      <c r="I26" s="355"/>
      <c r="J26" s="356"/>
      <c r="K26" s="355"/>
      <c r="L26" s="356"/>
      <c r="M26" s="355"/>
      <c r="N26" s="356"/>
      <c r="O26" s="397">
        <f t="shared" si="0"/>
        <v>0</v>
      </c>
      <c r="P26" s="398">
        <f t="shared" si="1"/>
        <v>0</v>
      </c>
      <c r="Q26" s="326"/>
      <c r="R26" s="326"/>
      <c r="S26" s="326"/>
      <c r="T26" s="326"/>
      <c r="U26" s="326"/>
    </row>
    <row r="27" spans="1:21" ht="15.75">
      <c r="A27" s="569" t="s">
        <v>1441</v>
      </c>
      <c r="B27" s="569" t="s">
        <v>1442</v>
      </c>
      <c r="C27" s="74"/>
      <c r="D27" s="326"/>
      <c r="E27" s="326"/>
      <c r="F27" s="277"/>
      <c r="G27" s="355"/>
      <c r="H27" s="356"/>
      <c r="I27" s="355"/>
      <c r="J27" s="356"/>
      <c r="K27" s="355"/>
      <c r="L27" s="356"/>
      <c r="M27" s="355"/>
      <c r="N27" s="356"/>
      <c r="O27" s="397">
        <f t="shared" si="0"/>
        <v>0</v>
      </c>
      <c r="P27" s="398">
        <f t="shared" si="1"/>
        <v>0</v>
      </c>
      <c r="Q27" s="326"/>
      <c r="R27" s="326"/>
      <c r="S27" s="326"/>
      <c r="T27" s="326"/>
      <c r="U27" s="326"/>
    </row>
    <row r="28" spans="1:21" s="365" customFormat="1" ht="15.75">
      <c r="A28" s="570"/>
      <c r="B28" s="570"/>
      <c r="C28" s="74"/>
      <c r="D28" s="326"/>
      <c r="E28" s="326"/>
      <c r="F28" s="277"/>
      <c r="G28" s="355"/>
      <c r="H28" s="356"/>
      <c r="I28" s="355"/>
      <c r="J28" s="356"/>
      <c r="K28" s="355"/>
      <c r="L28" s="356"/>
      <c r="M28" s="355"/>
      <c r="N28" s="356"/>
      <c r="O28" s="397">
        <f t="shared" si="0"/>
        <v>0</v>
      </c>
      <c r="P28" s="398">
        <f t="shared" si="1"/>
        <v>0</v>
      </c>
      <c r="Q28" s="326"/>
      <c r="R28" s="326"/>
      <c r="S28" s="326"/>
      <c r="T28" s="326"/>
      <c r="U28" s="326"/>
    </row>
    <row r="29" spans="1:21" s="365" customFormat="1" ht="15.75">
      <c r="A29" s="570"/>
      <c r="B29" s="570"/>
      <c r="C29" s="74"/>
      <c r="D29" s="326"/>
      <c r="E29" s="326"/>
      <c r="F29" s="277"/>
      <c r="G29" s="355"/>
      <c r="H29" s="356"/>
      <c r="I29" s="355"/>
      <c r="J29" s="356"/>
      <c r="K29" s="355"/>
      <c r="L29" s="356"/>
      <c r="M29" s="355"/>
      <c r="N29" s="356"/>
      <c r="O29" s="397">
        <f t="shared" si="0"/>
        <v>0</v>
      </c>
      <c r="P29" s="398">
        <f t="shared" si="1"/>
        <v>0</v>
      </c>
      <c r="Q29" s="326"/>
      <c r="R29" s="326"/>
      <c r="S29" s="326"/>
      <c r="T29" s="326"/>
      <c r="U29" s="326"/>
    </row>
    <row r="30" spans="1:21" s="365" customFormat="1" ht="15.75">
      <c r="A30" s="570"/>
      <c r="B30" s="570"/>
      <c r="C30" s="74"/>
      <c r="D30" s="326"/>
      <c r="E30" s="326"/>
      <c r="F30" s="277"/>
      <c r="G30" s="355"/>
      <c r="H30" s="356"/>
      <c r="I30" s="355"/>
      <c r="J30" s="356"/>
      <c r="K30" s="355"/>
      <c r="L30" s="356"/>
      <c r="M30" s="355"/>
      <c r="N30" s="356"/>
      <c r="O30" s="397">
        <f t="shared" si="0"/>
        <v>0</v>
      </c>
      <c r="P30" s="398">
        <f t="shared" si="1"/>
        <v>0</v>
      </c>
      <c r="Q30" s="326"/>
      <c r="R30" s="326"/>
      <c r="S30" s="326"/>
      <c r="T30" s="326"/>
      <c r="U30" s="326"/>
    </row>
    <row r="31" spans="1:21" ht="15.75">
      <c r="A31" s="570"/>
      <c r="B31" s="570"/>
      <c r="C31" s="74"/>
      <c r="D31" s="326"/>
      <c r="E31" s="326"/>
      <c r="F31" s="277"/>
      <c r="G31" s="355"/>
      <c r="H31" s="356"/>
      <c r="I31" s="355"/>
      <c r="J31" s="356"/>
      <c r="K31" s="355"/>
      <c r="L31" s="356"/>
      <c r="M31" s="355"/>
      <c r="N31" s="356"/>
      <c r="O31" s="397">
        <f t="shared" si="0"/>
        <v>0</v>
      </c>
      <c r="P31" s="398">
        <f t="shared" si="1"/>
        <v>0</v>
      </c>
      <c r="Q31" s="326"/>
      <c r="R31" s="326"/>
      <c r="S31" s="326"/>
      <c r="T31" s="326"/>
      <c r="U31" s="326"/>
    </row>
    <row r="32" spans="1:21" ht="15.75">
      <c r="A32" s="570"/>
      <c r="B32" s="570"/>
      <c r="C32" s="74"/>
      <c r="D32" s="326"/>
      <c r="E32" s="326"/>
      <c r="F32" s="277"/>
      <c r="G32" s="355"/>
      <c r="H32" s="356"/>
      <c r="I32" s="355"/>
      <c r="J32" s="356"/>
      <c r="K32" s="355"/>
      <c r="L32" s="356"/>
      <c r="M32" s="355"/>
      <c r="N32" s="356"/>
      <c r="O32" s="397">
        <f t="shared" si="0"/>
        <v>0</v>
      </c>
      <c r="P32" s="398">
        <f t="shared" si="1"/>
        <v>0</v>
      </c>
      <c r="Q32" s="326"/>
      <c r="R32" s="326"/>
      <c r="S32" s="326"/>
      <c r="T32" s="326"/>
      <c r="U32" s="326"/>
    </row>
    <row r="33" spans="1:21" ht="15.75">
      <c r="A33" s="571"/>
      <c r="B33" s="571"/>
      <c r="C33" s="74"/>
      <c r="D33" s="326"/>
      <c r="E33" s="326"/>
      <c r="F33" s="277"/>
      <c r="G33" s="355"/>
      <c r="H33" s="356"/>
      <c r="I33" s="355"/>
      <c r="J33" s="356"/>
      <c r="K33" s="355"/>
      <c r="L33" s="356"/>
      <c r="M33" s="355"/>
      <c r="N33" s="356"/>
      <c r="O33" s="397">
        <f t="shared" si="0"/>
        <v>0</v>
      </c>
      <c r="P33" s="398">
        <f t="shared" si="1"/>
        <v>0</v>
      </c>
      <c r="Q33" s="326"/>
      <c r="R33" s="326"/>
      <c r="S33" s="326"/>
      <c r="T33" s="326"/>
      <c r="U33" s="326"/>
    </row>
    <row r="34" spans="1:21" ht="15.6" customHeight="1">
      <c r="A34" s="292"/>
      <c r="B34" s="293"/>
      <c r="C34" s="292" t="s">
        <v>118</v>
      </c>
      <c r="D34" s="293"/>
      <c r="E34" s="293"/>
      <c r="F34" s="294"/>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4"/>
      <c r="R34" s="264"/>
      <c r="S34" s="264"/>
      <c r="T34" s="264"/>
      <c r="U34" s="264"/>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9" activePane="bottomLeft" state="frozen"/>
      <selection activeCell="A7" sqref="A7"/>
      <selection pane="bottomLeft" activeCell="E42" sqref="E4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1512</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590" t="s">
        <v>1402</v>
      </c>
      <c r="B3" s="590"/>
      <c r="C3" s="590"/>
      <c r="D3" s="590"/>
      <c r="E3" s="590"/>
      <c r="F3" s="590"/>
      <c r="G3" s="590"/>
      <c r="H3" s="590"/>
      <c r="I3" s="590"/>
      <c r="J3" s="590"/>
      <c r="K3" s="590"/>
      <c r="L3" s="590"/>
      <c r="M3" s="590"/>
      <c r="N3" s="590"/>
      <c r="O3" s="590"/>
      <c r="P3" s="590"/>
      <c r="Q3" s="590"/>
      <c r="R3" s="590"/>
      <c r="S3" s="590"/>
      <c r="T3" s="590"/>
      <c r="U3" s="590"/>
    </row>
    <row r="4" spans="1:21" s="365" customFormat="1">
      <c r="A4" s="377" t="s">
        <v>1401</v>
      </c>
      <c r="B4" s="375"/>
      <c r="C4" s="375"/>
      <c r="D4" s="375"/>
      <c r="E4" s="375"/>
      <c r="F4" s="375"/>
      <c r="G4" s="375"/>
      <c r="H4" s="375"/>
      <c r="I4" s="375"/>
      <c r="J4" s="375"/>
      <c r="K4" s="375"/>
      <c r="L4" s="375"/>
      <c r="M4" s="375"/>
      <c r="N4" s="375"/>
      <c r="O4" s="375"/>
      <c r="P4" s="375"/>
      <c r="Q4" s="375"/>
      <c r="R4" s="375"/>
      <c r="S4" s="375"/>
      <c r="T4" s="375"/>
      <c r="U4" s="375"/>
    </row>
    <row r="5" spans="1:21">
      <c r="A5" s="316" t="s">
        <v>1471</v>
      </c>
      <c r="B5" s="269"/>
      <c r="C5" s="269"/>
      <c r="D5" s="269"/>
      <c r="E5" s="269"/>
      <c r="F5" s="269"/>
      <c r="G5" s="269"/>
      <c r="H5" s="269"/>
      <c r="I5" s="269"/>
      <c r="J5" s="269"/>
      <c r="K5" s="269"/>
      <c r="L5" s="269"/>
      <c r="M5" s="269"/>
      <c r="N5" s="269"/>
      <c r="O5" s="269"/>
      <c r="P5" s="269"/>
      <c r="Q5" s="269"/>
      <c r="R5" s="269"/>
      <c r="S5" s="269"/>
      <c r="T5" s="269"/>
      <c r="U5" s="269"/>
    </row>
    <row r="6" spans="1:21" ht="15" customHeight="1">
      <c r="A6" s="544" t="s">
        <v>97</v>
      </c>
      <c r="B6" s="546" t="s">
        <v>111</v>
      </c>
      <c r="C6" s="556" t="s">
        <v>86</v>
      </c>
      <c r="D6" s="556" t="s">
        <v>87</v>
      </c>
      <c r="E6" s="556" t="s">
        <v>392</v>
      </c>
      <c r="F6" s="556" t="s">
        <v>88</v>
      </c>
      <c r="G6" s="559" t="s">
        <v>100</v>
      </c>
      <c r="H6" s="561"/>
      <c r="I6" s="561"/>
      <c r="J6" s="561"/>
      <c r="K6" s="561"/>
      <c r="L6" s="561"/>
      <c r="M6" s="561"/>
      <c r="N6" s="560"/>
      <c r="O6" s="565" t="s">
        <v>101</v>
      </c>
      <c r="P6" s="566"/>
      <c r="Q6" s="546" t="s">
        <v>102</v>
      </c>
      <c r="R6" s="546" t="s">
        <v>103</v>
      </c>
      <c r="S6" s="546" t="s">
        <v>110</v>
      </c>
      <c r="T6" s="546" t="s">
        <v>109</v>
      </c>
      <c r="U6" s="562" t="s">
        <v>89</v>
      </c>
    </row>
    <row r="7" spans="1:21" ht="15" customHeight="1">
      <c r="A7" s="544"/>
      <c r="B7" s="544"/>
      <c r="C7" s="557"/>
      <c r="D7" s="557"/>
      <c r="E7" s="557"/>
      <c r="F7" s="557"/>
      <c r="G7" s="559" t="s">
        <v>104</v>
      </c>
      <c r="H7" s="560"/>
      <c r="I7" s="559" t="s">
        <v>105</v>
      </c>
      <c r="J7" s="560"/>
      <c r="K7" s="559" t="s">
        <v>106</v>
      </c>
      <c r="L7" s="560"/>
      <c r="M7" s="559" t="s">
        <v>107</v>
      </c>
      <c r="N7" s="560"/>
      <c r="O7" s="567"/>
      <c r="P7" s="568"/>
      <c r="Q7" s="544"/>
      <c r="R7" s="544"/>
      <c r="S7" s="544"/>
      <c r="T7" s="544"/>
      <c r="U7" s="563"/>
    </row>
    <row r="8" spans="1:21" ht="25.5">
      <c r="A8" s="545"/>
      <c r="B8" s="545"/>
      <c r="C8" s="558"/>
      <c r="D8" s="558"/>
      <c r="E8" s="558"/>
      <c r="F8" s="558"/>
      <c r="G8" s="439" t="s">
        <v>108</v>
      </c>
      <c r="H8" s="439" t="s">
        <v>12</v>
      </c>
      <c r="I8" s="439" t="s">
        <v>108</v>
      </c>
      <c r="J8" s="439" t="s">
        <v>12</v>
      </c>
      <c r="K8" s="439" t="s">
        <v>108</v>
      </c>
      <c r="L8" s="439" t="s">
        <v>12</v>
      </c>
      <c r="M8" s="439" t="s">
        <v>108</v>
      </c>
      <c r="N8" s="439" t="s">
        <v>12</v>
      </c>
      <c r="O8" s="439" t="s">
        <v>108</v>
      </c>
      <c r="P8" s="439" t="s">
        <v>12</v>
      </c>
      <c r="Q8" s="545"/>
      <c r="R8" s="545"/>
      <c r="S8" s="545"/>
      <c r="T8" s="545"/>
      <c r="U8" s="564"/>
    </row>
    <row r="9" spans="1:21" s="365" customFormat="1" ht="15.75">
      <c r="A9" s="440"/>
      <c r="B9" s="441"/>
      <c r="C9" s="442"/>
      <c r="D9" s="442"/>
      <c r="E9" s="443"/>
      <c r="F9" s="442"/>
      <c r="G9" s="444"/>
      <c r="H9" s="444"/>
      <c r="I9" s="444"/>
      <c r="J9" s="444"/>
      <c r="K9" s="444"/>
      <c r="L9" s="444"/>
      <c r="M9" s="444"/>
      <c r="N9" s="444"/>
      <c r="O9" s="444"/>
      <c r="P9" s="444"/>
      <c r="Q9" s="445"/>
      <c r="R9" s="445"/>
      <c r="S9" s="445"/>
      <c r="T9" s="445"/>
      <c r="U9" s="446"/>
    </row>
    <row r="10" spans="1:21" ht="15.75">
      <c r="A10" s="587" t="s">
        <v>1402</v>
      </c>
      <c r="B10" s="587" t="s">
        <v>1403</v>
      </c>
      <c r="C10" s="280"/>
      <c r="D10" s="280"/>
      <c r="E10" s="280"/>
      <c r="F10" s="281"/>
      <c r="G10" s="281"/>
      <c r="H10" s="358"/>
      <c r="I10" s="281"/>
      <c r="J10" s="358"/>
      <c r="K10" s="281"/>
      <c r="L10" s="358"/>
      <c r="M10" s="281"/>
      <c r="N10" s="358"/>
      <c r="O10" s="399">
        <f>G10+I10+K10+M10</f>
        <v>0</v>
      </c>
      <c r="P10" s="400">
        <f>H10+J10+L10+N10</f>
        <v>0</v>
      </c>
      <c r="Q10" s="281"/>
      <c r="R10" s="281"/>
      <c r="S10" s="281"/>
      <c r="T10" s="281"/>
      <c r="U10" s="281"/>
    </row>
    <row r="11" spans="1:21" ht="15.75">
      <c r="A11" s="588"/>
      <c r="B11" s="588"/>
      <c r="C11" s="280"/>
      <c r="D11" s="280"/>
      <c r="E11" s="280"/>
      <c r="F11" s="281"/>
      <c r="G11" s="281"/>
      <c r="H11" s="358"/>
      <c r="I11" s="281"/>
      <c r="J11" s="358"/>
      <c r="K11" s="281"/>
      <c r="L11" s="358"/>
      <c r="M11" s="281"/>
      <c r="N11" s="358"/>
      <c r="O11" s="399">
        <f t="shared" ref="O11:O35" si="0">G11+I11+K11+M11</f>
        <v>0</v>
      </c>
      <c r="P11" s="400">
        <f t="shared" ref="P11:P35" si="1">H11+J11+L11+N11</f>
        <v>0</v>
      </c>
      <c r="Q11" s="281"/>
      <c r="R11" s="281"/>
      <c r="S11" s="281"/>
      <c r="T11" s="281"/>
      <c r="U11" s="281"/>
    </row>
    <row r="12" spans="1:21" ht="15.75">
      <c r="A12" s="588"/>
      <c r="B12" s="588"/>
      <c r="C12" s="280"/>
      <c r="D12" s="280"/>
      <c r="E12" s="280"/>
      <c r="F12" s="281"/>
      <c r="G12" s="281"/>
      <c r="H12" s="358"/>
      <c r="I12" s="281"/>
      <c r="J12" s="358"/>
      <c r="K12" s="281"/>
      <c r="L12" s="358"/>
      <c r="M12" s="281"/>
      <c r="N12" s="358"/>
      <c r="O12" s="399">
        <f t="shared" si="0"/>
        <v>0</v>
      </c>
      <c r="P12" s="400">
        <f t="shared" si="1"/>
        <v>0</v>
      </c>
      <c r="Q12" s="281"/>
      <c r="R12" s="281"/>
      <c r="S12" s="281"/>
      <c r="T12" s="281"/>
      <c r="U12" s="281"/>
    </row>
    <row r="13" spans="1:21" ht="15.75">
      <c r="A13" s="588"/>
      <c r="B13" s="588"/>
      <c r="C13" s="280"/>
      <c r="D13" s="280"/>
      <c r="E13" s="280"/>
      <c r="F13" s="281"/>
      <c r="G13" s="281"/>
      <c r="H13" s="358"/>
      <c r="I13" s="281"/>
      <c r="J13" s="358"/>
      <c r="K13" s="281"/>
      <c r="L13" s="358"/>
      <c r="M13" s="281"/>
      <c r="N13" s="358"/>
      <c r="O13" s="399">
        <f t="shared" si="0"/>
        <v>0</v>
      </c>
      <c r="P13" s="400">
        <f t="shared" si="1"/>
        <v>0</v>
      </c>
      <c r="Q13" s="281"/>
      <c r="R13" s="281"/>
      <c r="S13" s="281"/>
      <c r="T13" s="281"/>
      <c r="U13" s="281"/>
    </row>
    <row r="14" spans="1:21" ht="15.75">
      <c r="A14" s="588"/>
      <c r="B14" s="588"/>
      <c r="C14" s="280"/>
      <c r="D14" s="280"/>
      <c r="E14" s="280"/>
      <c r="F14" s="281"/>
      <c r="G14" s="281"/>
      <c r="H14" s="358"/>
      <c r="I14" s="281"/>
      <c r="J14" s="358"/>
      <c r="K14" s="281"/>
      <c r="L14" s="358"/>
      <c r="M14" s="281"/>
      <c r="N14" s="358"/>
      <c r="O14" s="399">
        <f t="shared" si="0"/>
        <v>0</v>
      </c>
      <c r="P14" s="400">
        <f t="shared" si="1"/>
        <v>0</v>
      </c>
      <c r="Q14" s="281"/>
      <c r="R14" s="281"/>
      <c r="S14" s="281"/>
      <c r="T14" s="281"/>
      <c r="U14" s="281"/>
    </row>
    <row r="15" spans="1:21" ht="15.75">
      <c r="A15" s="589"/>
      <c r="B15" s="589"/>
      <c r="C15" s="280"/>
      <c r="D15" s="280"/>
      <c r="E15" s="280"/>
      <c r="F15" s="281"/>
      <c r="G15" s="281"/>
      <c r="H15" s="358"/>
      <c r="I15" s="281"/>
      <c r="J15" s="358"/>
      <c r="K15" s="281"/>
      <c r="L15" s="358"/>
      <c r="M15" s="281"/>
      <c r="N15" s="358"/>
      <c r="O15" s="399">
        <f t="shared" si="0"/>
        <v>0</v>
      </c>
      <c r="P15" s="400">
        <f t="shared" si="1"/>
        <v>0</v>
      </c>
      <c r="Q15" s="281"/>
      <c r="R15" s="281"/>
      <c r="S15" s="281"/>
      <c r="T15" s="281"/>
      <c r="U15" s="359"/>
    </row>
    <row r="16" spans="1:21" ht="15.75" customHeight="1">
      <c r="A16" s="587" t="s">
        <v>1401</v>
      </c>
      <c r="B16" s="587" t="s">
        <v>1404</v>
      </c>
      <c r="C16" s="280"/>
      <c r="D16" s="280"/>
      <c r="E16" s="280"/>
      <c r="F16" s="281"/>
      <c r="G16" s="281"/>
      <c r="H16" s="358"/>
      <c r="I16" s="281"/>
      <c r="J16" s="358"/>
      <c r="K16" s="360"/>
      <c r="L16" s="358"/>
      <c r="M16" s="281"/>
      <c r="N16" s="358"/>
      <c r="O16" s="399">
        <f t="shared" si="0"/>
        <v>0</v>
      </c>
      <c r="P16" s="400">
        <f t="shared" si="1"/>
        <v>0</v>
      </c>
      <c r="Q16" s="281"/>
      <c r="R16" s="281"/>
      <c r="S16" s="281"/>
      <c r="T16" s="281"/>
      <c r="U16" s="281"/>
    </row>
    <row r="17" spans="1:21" ht="15.75">
      <c r="A17" s="588"/>
      <c r="B17" s="588"/>
      <c r="C17" s="280"/>
      <c r="D17" s="280"/>
      <c r="E17" s="280"/>
      <c r="F17" s="281"/>
      <c r="G17" s="281"/>
      <c r="H17" s="358"/>
      <c r="I17" s="281"/>
      <c r="J17" s="358"/>
      <c r="K17" s="360"/>
      <c r="L17" s="358"/>
      <c r="M17" s="281"/>
      <c r="N17" s="358"/>
      <c r="O17" s="399">
        <f t="shared" si="0"/>
        <v>0</v>
      </c>
      <c r="P17" s="400">
        <f t="shared" si="1"/>
        <v>0</v>
      </c>
      <c r="Q17" s="281"/>
      <c r="R17" s="281"/>
      <c r="S17" s="281"/>
      <c r="T17" s="281"/>
      <c r="U17" s="281"/>
    </row>
    <row r="18" spans="1:21" ht="15.75">
      <c r="A18" s="588"/>
      <c r="B18" s="588"/>
      <c r="C18" s="280"/>
      <c r="D18" s="280"/>
      <c r="E18" s="280"/>
      <c r="F18" s="281"/>
      <c r="G18" s="281"/>
      <c r="H18" s="358"/>
      <c r="I18" s="281"/>
      <c r="J18" s="358"/>
      <c r="K18" s="360"/>
      <c r="L18" s="358"/>
      <c r="M18" s="281"/>
      <c r="N18" s="358"/>
      <c r="O18" s="399">
        <f t="shared" si="0"/>
        <v>0</v>
      </c>
      <c r="P18" s="400">
        <f t="shared" si="1"/>
        <v>0</v>
      </c>
      <c r="Q18" s="281"/>
      <c r="R18" s="281"/>
      <c r="S18" s="281"/>
      <c r="T18" s="281"/>
      <c r="U18" s="281"/>
    </row>
    <row r="19" spans="1:21" ht="15.75">
      <c r="A19" s="588"/>
      <c r="B19" s="588"/>
      <c r="C19" s="280"/>
      <c r="D19" s="280"/>
      <c r="E19" s="280"/>
      <c r="F19" s="281"/>
      <c r="G19" s="281"/>
      <c r="H19" s="358"/>
      <c r="I19" s="281"/>
      <c r="J19" s="358"/>
      <c r="K19" s="360"/>
      <c r="L19" s="358"/>
      <c r="M19" s="281"/>
      <c r="N19" s="358"/>
      <c r="O19" s="399">
        <f t="shared" si="0"/>
        <v>0</v>
      </c>
      <c r="P19" s="400">
        <f t="shared" si="1"/>
        <v>0</v>
      </c>
      <c r="Q19" s="281"/>
      <c r="R19" s="281"/>
      <c r="S19" s="281"/>
      <c r="T19" s="281"/>
      <c r="U19" s="281"/>
    </row>
    <row r="20" spans="1:21" ht="15.75">
      <c r="A20" s="588"/>
      <c r="B20" s="588"/>
      <c r="C20" s="280"/>
      <c r="D20" s="280"/>
      <c r="E20" s="280"/>
      <c r="F20" s="281"/>
      <c r="G20" s="281"/>
      <c r="H20" s="358"/>
      <c r="I20" s="281"/>
      <c r="J20" s="358"/>
      <c r="K20" s="281"/>
      <c r="L20" s="358"/>
      <c r="M20" s="281"/>
      <c r="N20" s="358"/>
      <c r="O20" s="399">
        <f t="shared" si="0"/>
        <v>0</v>
      </c>
      <c r="P20" s="400">
        <f t="shared" si="1"/>
        <v>0</v>
      </c>
      <c r="Q20" s="281"/>
      <c r="R20" s="281"/>
      <c r="S20" s="281"/>
      <c r="T20" s="281"/>
      <c r="U20" s="361"/>
    </row>
    <row r="21" spans="1:21" s="365" customFormat="1" ht="15.75">
      <c r="A21" s="588"/>
      <c r="B21" s="588"/>
      <c r="C21" s="376"/>
      <c r="D21" s="376"/>
      <c r="E21" s="376"/>
      <c r="F21" s="281"/>
      <c r="G21" s="281"/>
      <c r="H21" s="358"/>
      <c r="I21" s="281"/>
      <c r="J21" s="358"/>
      <c r="K21" s="281"/>
      <c r="L21" s="358"/>
      <c r="M21" s="281"/>
      <c r="N21" s="358"/>
      <c r="O21" s="399">
        <f t="shared" si="0"/>
        <v>0</v>
      </c>
      <c r="P21" s="400">
        <f t="shared" si="1"/>
        <v>0</v>
      </c>
      <c r="Q21" s="281"/>
      <c r="R21" s="281"/>
      <c r="S21" s="281"/>
      <c r="T21" s="281"/>
      <c r="U21" s="361"/>
    </row>
    <row r="22" spans="1:21" s="365" customFormat="1" ht="15.75">
      <c r="A22" s="588"/>
      <c r="B22" s="588"/>
      <c r="C22" s="376"/>
      <c r="D22" s="376"/>
      <c r="E22" s="376"/>
      <c r="F22" s="281"/>
      <c r="G22" s="281"/>
      <c r="H22" s="358"/>
      <c r="I22" s="281"/>
      <c r="J22" s="358"/>
      <c r="K22" s="281"/>
      <c r="L22" s="358"/>
      <c r="M22" s="281"/>
      <c r="N22" s="358"/>
      <c r="O22" s="399">
        <f t="shared" si="0"/>
        <v>0</v>
      </c>
      <c r="P22" s="400">
        <f t="shared" si="1"/>
        <v>0</v>
      </c>
      <c r="Q22" s="281"/>
      <c r="R22" s="281"/>
      <c r="S22" s="281"/>
      <c r="T22" s="281"/>
      <c r="U22" s="361"/>
    </row>
    <row r="23" spans="1:21" s="365" customFormat="1" ht="15.75">
      <c r="A23" s="588"/>
      <c r="B23" s="588"/>
      <c r="C23" s="376"/>
      <c r="D23" s="376"/>
      <c r="E23" s="376"/>
      <c r="F23" s="281"/>
      <c r="G23" s="281"/>
      <c r="H23" s="358"/>
      <c r="I23" s="281"/>
      <c r="J23" s="358"/>
      <c r="K23" s="281"/>
      <c r="L23" s="358"/>
      <c r="M23" s="281"/>
      <c r="N23" s="358"/>
      <c r="O23" s="399">
        <f t="shared" si="0"/>
        <v>0</v>
      </c>
      <c r="P23" s="400">
        <f t="shared" si="1"/>
        <v>0</v>
      </c>
      <c r="Q23" s="281"/>
      <c r="R23" s="281"/>
      <c r="S23" s="281"/>
      <c r="T23" s="281"/>
      <c r="U23" s="361"/>
    </row>
    <row r="24" spans="1:21" s="365" customFormat="1" ht="15.75">
      <c r="A24" s="588"/>
      <c r="B24" s="588"/>
      <c r="C24" s="376"/>
      <c r="D24" s="376"/>
      <c r="E24" s="376"/>
      <c r="F24" s="281"/>
      <c r="G24" s="281"/>
      <c r="H24" s="358"/>
      <c r="I24" s="281"/>
      <c r="J24" s="358"/>
      <c r="K24" s="281"/>
      <c r="L24" s="358"/>
      <c r="M24" s="281"/>
      <c r="N24" s="358"/>
      <c r="O24" s="399">
        <f t="shared" si="0"/>
        <v>0</v>
      </c>
      <c r="P24" s="400">
        <f t="shared" si="1"/>
        <v>0</v>
      </c>
      <c r="Q24" s="281"/>
      <c r="R24" s="281"/>
      <c r="S24" s="281"/>
      <c r="T24" s="281"/>
      <c r="U24" s="361"/>
    </row>
    <row r="25" spans="1:21" s="365" customFormat="1" ht="15.75">
      <c r="A25" s="586" t="s">
        <v>1471</v>
      </c>
      <c r="B25" s="586" t="s">
        <v>1425</v>
      </c>
      <c r="C25" s="376"/>
      <c r="D25" s="376"/>
      <c r="E25" s="376"/>
      <c r="F25" s="281"/>
      <c r="G25" s="281"/>
      <c r="H25" s="358"/>
      <c r="I25" s="281"/>
      <c r="J25" s="358"/>
      <c r="K25" s="281"/>
      <c r="L25" s="358"/>
      <c r="M25" s="281"/>
      <c r="N25" s="358"/>
      <c r="O25" s="399">
        <f t="shared" si="0"/>
        <v>0</v>
      </c>
      <c r="P25" s="400">
        <f t="shared" si="1"/>
        <v>0</v>
      </c>
      <c r="Q25" s="281"/>
      <c r="R25" s="281"/>
      <c r="S25" s="281"/>
      <c r="T25" s="281"/>
      <c r="U25" s="361"/>
    </row>
    <row r="26" spans="1:21" s="365" customFormat="1" ht="15.75">
      <c r="A26" s="586"/>
      <c r="B26" s="586"/>
      <c r="C26" s="376"/>
      <c r="D26" s="376"/>
      <c r="E26" s="376"/>
      <c r="F26" s="281"/>
      <c r="G26" s="281"/>
      <c r="H26" s="358"/>
      <c r="I26" s="281"/>
      <c r="J26" s="358"/>
      <c r="K26" s="281"/>
      <c r="L26" s="358"/>
      <c r="M26" s="281"/>
      <c r="N26" s="358"/>
      <c r="O26" s="399">
        <f t="shared" si="0"/>
        <v>0</v>
      </c>
      <c r="P26" s="400">
        <f t="shared" si="1"/>
        <v>0</v>
      </c>
      <c r="Q26" s="281"/>
      <c r="R26" s="281"/>
      <c r="S26" s="281"/>
      <c r="T26" s="281"/>
      <c r="U26" s="361"/>
    </row>
    <row r="27" spans="1:21" s="365" customFormat="1" ht="15.75">
      <c r="A27" s="586"/>
      <c r="B27" s="586"/>
      <c r="C27" s="376"/>
      <c r="D27" s="376"/>
      <c r="E27" s="376"/>
      <c r="F27" s="281"/>
      <c r="G27" s="281"/>
      <c r="H27" s="358"/>
      <c r="I27" s="281"/>
      <c r="J27" s="358"/>
      <c r="K27" s="281"/>
      <c r="L27" s="358"/>
      <c r="M27" s="281"/>
      <c r="N27" s="358"/>
      <c r="O27" s="399">
        <f t="shared" si="0"/>
        <v>0</v>
      </c>
      <c r="P27" s="400">
        <f t="shared" si="1"/>
        <v>0</v>
      </c>
      <c r="Q27" s="281"/>
      <c r="R27" s="281"/>
      <c r="S27" s="281"/>
      <c r="T27" s="281"/>
      <c r="U27" s="361"/>
    </row>
    <row r="28" spans="1:21" s="365" customFormat="1" ht="15.75">
      <c r="A28" s="586"/>
      <c r="B28" s="586"/>
      <c r="C28" s="376"/>
      <c r="D28" s="376"/>
      <c r="E28" s="376"/>
      <c r="F28" s="281"/>
      <c r="G28" s="281"/>
      <c r="H28" s="358"/>
      <c r="I28" s="281"/>
      <c r="J28" s="358"/>
      <c r="K28" s="281"/>
      <c r="L28" s="358"/>
      <c r="M28" s="281"/>
      <c r="N28" s="358"/>
      <c r="O28" s="399">
        <f t="shared" si="0"/>
        <v>0</v>
      </c>
      <c r="P28" s="400">
        <f t="shared" si="1"/>
        <v>0</v>
      </c>
      <c r="Q28" s="281"/>
      <c r="R28" s="281"/>
      <c r="S28" s="281"/>
      <c r="T28" s="281"/>
      <c r="U28" s="361"/>
    </row>
    <row r="29" spans="1:21" s="365" customFormat="1" ht="15.75">
      <c r="A29" s="586"/>
      <c r="B29" s="586"/>
      <c r="C29" s="376"/>
      <c r="D29" s="376"/>
      <c r="E29" s="376"/>
      <c r="F29" s="281"/>
      <c r="G29" s="281"/>
      <c r="H29" s="358"/>
      <c r="I29" s="281"/>
      <c r="J29" s="358"/>
      <c r="K29" s="281"/>
      <c r="L29" s="358"/>
      <c r="M29" s="281"/>
      <c r="N29" s="358"/>
      <c r="O29" s="399">
        <f t="shared" si="0"/>
        <v>0</v>
      </c>
      <c r="P29" s="400">
        <f t="shared" si="1"/>
        <v>0</v>
      </c>
      <c r="Q29" s="281"/>
      <c r="R29" s="281"/>
      <c r="S29" s="281"/>
      <c r="T29" s="281"/>
      <c r="U29" s="361"/>
    </row>
    <row r="30" spans="1:21" s="365" customFormat="1" ht="15.75">
      <c r="A30" s="586"/>
      <c r="B30" s="586"/>
      <c r="C30" s="376"/>
      <c r="D30" s="376"/>
      <c r="E30" s="376"/>
      <c r="F30" s="281"/>
      <c r="G30" s="281"/>
      <c r="H30" s="358"/>
      <c r="I30" s="281"/>
      <c r="J30" s="358"/>
      <c r="K30" s="281"/>
      <c r="L30" s="358"/>
      <c r="M30" s="281"/>
      <c r="N30" s="358"/>
      <c r="O30" s="399">
        <f t="shared" si="0"/>
        <v>0</v>
      </c>
      <c r="P30" s="400">
        <f t="shared" si="1"/>
        <v>0</v>
      </c>
      <c r="Q30" s="281"/>
      <c r="R30" s="281"/>
      <c r="S30" s="281"/>
      <c r="T30" s="281"/>
      <c r="U30" s="361"/>
    </row>
    <row r="31" spans="1:21" s="365" customFormat="1" ht="15.75">
      <c r="A31" s="586"/>
      <c r="B31" s="586"/>
      <c r="C31" s="376"/>
      <c r="D31" s="376"/>
      <c r="E31" s="376"/>
      <c r="F31" s="281"/>
      <c r="G31" s="281"/>
      <c r="H31" s="358"/>
      <c r="I31" s="281"/>
      <c r="J31" s="358"/>
      <c r="K31" s="281"/>
      <c r="L31" s="358"/>
      <c r="M31" s="281"/>
      <c r="N31" s="358"/>
      <c r="O31" s="399">
        <f t="shared" si="0"/>
        <v>0</v>
      </c>
      <c r="P31" s="400">
        <f t="shared" si="1"/>
        <v>0</v>
      </c>
      <c r="Q31" s="281"/>
      <c r="R31" s="281"/>
      <c r="S31" s="281"/>
      <c r="T31" s="281"/>
      <c r="U31" s="361"/>
    </row>
    <row r="32" spans="1:21" s="365" customFormat="1" ht="15.75">
      <c r="A32" s="586"/>
      <c r="B32" s="586"/>
      <c r="C32" s="376"/>
      <c r="D32" s="376"/>
      <c r="E32" s="376"/>
      <c r="F32" s="281"/>
      <c r="G32" s="281"/>
      <c r="H32" s="358"/>
      <c r="I32" s="281"/>
      <c r="J32" s="358"/>
      <c r="K32" s="281"/>
      <c r="L32" s="358"/>
      <c r="M32" s="281"/>
      <c r="N32" s="358"/>
      <c r="O32" s="399">
        <f t="shared" si="0"/>
        <v>0</v>
      </c>
      <c r="P32" s="400">
        <f t="shared" si="1"/>
        <v>0</v>
      </c>
      <c r="Q32" s="281"/>
      <c r="R32" s="281"/>
      <c r="S32" s="281"/>
      <c r="T32" s="281"/>
      <c r="U32" s="361"/>
    </row>
    <row r="33" spans="1:21" s="365" customFormat="1" ht="15.75">
      <c r="A33" s="586"/>
      <c r="B33" s="586"/>
      <c r="C33" s="376"/>
      <c r="D33" s="376"/>
      <c r="E33" s="376"/>
      <c r="F33" s="281"/>
      <c r="G33" s="281"/>
      <c r="H33" s="358"/>
      <c r="I33" s="281"/>
      <c r="J33" s="358"/>
      <c r="K33" s="281"/>
      <c r="L33" s="358"/>
      <c r="M33" s="281"/>
      <c r="N33" s="358"/>
      <c r="O33" s="399">
        <f t="shared" si="0"/>
        <v>0</v>
      </c>
      <c r="P33" s="400">
        <f t="shared" si="1"/>
        <v>0</v>
      </c>
      <c r="Q33" s="281"/>
      <c r="R33" s="281"/>
      <c r="S33" s="281"/>
      <c r="T33" s="281"/>
      <c r="U33" s="361"/>
    </row>
    <row r="34" spans="1:21" s="365" customFormat="1" ht="15.75">
      <c r="A34" s="586"/>
      <c r="B34" s="586"/>
      <c r="C34" s="376"/>
      <c r="D34" s="376"/>
      <c r="E34" s="376"/>
      <c r="F34" s="281"/>
      <c r="G34" s="281"/>
      <c r="H34" s="358"/>
      <c r="I34" s="281"/>
      <c r="J34" s="358"/>
      <c r="K34" s="281"/>
      <c r="L34" s="358"/>
      <c r="M34" s="281"/>
      <c r="N34" s="358"/>
      <c r="O34" s="399">
        <f t="shared" si="0"/>
        <v>0</v>
      </c>
      <c r="P34" s="400">
        <f t="shared" si="1"/>
        <v>0</v>
      </c>
      <c r="Q34" s="281"/>
      <c r="R34" s="281"/>
      <c r="S34" s="281"/>
      <c r="T34" s="281"/>
      <c r="U34" s="361"/>
    </row>
    <row r="35" spans="1:21" ht="15.75">
      <c r="A35" s="586"/>
      <c r="B35" s="586"/>
      <c r="C35" s="280"/>
      <c r="D35" s="280"/>
      <c r="E35" s="280"/>
      <c r="F35" s="281"/>
      <c r="G35" s="281"/>
      <c r="H35" s="358"/>
      <c r="I35" s="281"/>
      <c r="J35" s="358"/>
      <c r="K35" s="281"/>
      <c r="L35" s="358"/>
      <c r="M35" s="281"/>
      <c r="N35" s="358"/>
      <c r="O35" s="399">
        <f t="shared" si="0"/>
        <v>0</v>
      </c>
      <c r="P35" s="400">
        <f t="shared" si="1"/>
        <v>0</v>
      </c>
      <c r="Q35" s="281"/>
      <c r="R35" s="281"/>
      <c r="S35" s="281"/>
      <c r="T35" s="281"/>
      <c r="U35" s="281"/>
    </row>
    <row r="36" spans="1:21" ht="15.75">
      <c r="A36" s="292"/>
      <c r="B36" s="293"/>
      <c r="C36" s="292" t="s">
        <v>1513</v>
      </c>
      <c r="D36" s="293"/>
      <c r="E36" s="293"/>
      <c r="F36" s="294"/>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3"/>
      <c r="R36" s="263"/>
      <c r="S36" s="263"/>
      <c r="T36" s="263"/>
      <c r="U36" s="263"/>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G1" workbookViewId="0">
      <selection activeCell="A28" sqref="A28"/>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36" t="s">
        <v>1369</v>
      </c>
      <c r="I2" s="536"/>
    </row>
    <row r="3" spans="2:9" ht="19.5" thickBot="1">
      <c r="B3" s="81" t="s">
        <v>21</v>
      </c>
      <c r="C3" s="81" t="s">
        <v>391</v>
      </c>
      <c r="H3" s="421" t="s">
        <v>390</v>
      </c>
      <c r="I3" s="422" t="s">
        <v>391</v>
      </c>
    </row>
    <row r="4" spans="2:9" ht="18.75">
      <c r="B4" s="82" t="s">
        <v>122</v>
      </c>
      <c r="C4" s="201">
        <f>'1. TALLERES SEMINARIOS'!D5</f>
        <v>258620.41666666669</v>
      </c>
      <c r="H4" s="414" t="s">
        <v>1357</v>
      </c>
      <c r="I4" s="417">
        <f>'1. Desarrollo e Innov. Curricu.'!P28</f>
        <v>0</v>
      </c>
    </row>
    <row r="5" spans="2:9" ht="18.75">
      <c r="B5" s="82" t="s">
        <v>415</v>
      </c>
      <c r="C5" s="201">
        <f>'2. CONTRATACION DE PERSONAL'!D5</f>
        <v>486000</v>
      </c>
      <c r="H5" s="415" t="s">
        <v>1359</v>
      </c>
      <c r="I5" s="418">
        <f>'2. Investigación Científica'!P47</f>
        <v>0</v>
      </c>
    </row>
    <row r="6" spans="2:9" ht="18.75">
      <c r="B6" s="82" t="s">
        <v>126</v>
      </c>
      <c r="C6" s="201">
        <f>'3. EQUIPO DE OFICINA'!D5</f>
        <v>112000</v>
      </c>
      <c r="H6" s="415" t="s">
        <v>471</v>
      </c>
      <c r="I6" s="418">
        <f>'3. Vinculación Univ. Sociedad'!P50</f>
        <v>1482673.0166666664</v>
      </c>
    </row>
    <row r="7" spans="2:9" ht="19.5" thickBot="1">
      <c r="B7" s="82" t="s">
        <v>416</v>
      </c>
      <c r="C7" s="201">
        <f>'4. EQUIPO TECNOLÓGICOS'!D5</f>
        <v>220000</v>
      </c>
      <c r="E7" s="425" t="s">
        <v>119</v>
      </c>
      <c r="F7" s="434" t="s">
        <v>1477</v>
      </c>
      <c r="H7" s="415" t="s">
        <v>1358</v>
      </c>
      <c r="I7" s="418">
        <f>'4. Docencia y Profesorado Univ.'!P21</f>
        <v>0</v>
      </c>
    </row>
    <row r="8" spans="2:9" ht="18.75">
      <c r="B8" s="82" t="s">
        <v>127</v>
      </c>
      <c r="C8" s="201">
        <f>'5. ACTIVIDADES ESPECIALES'!D5</f>
        <v>326052.60000000027</v>
      </c>
      <c r="E8" s="430" t="s">
        <v>1479</v>
      </c>
      <c r="F8" s="431">
        <f>Presupuesto!D566</f>
        <v>584673.0166666666</v>
      </c>
      <c r="H8" s="415" t="s">
        <v>1360</v>
      </c>
      <c r="I8" s="418">
        <f>'5. Estudiantes y Graduados'!P43</f>
        <v>0</v>
      </c>
    </row>
    <row r="9" spans="2:9" ht="19.5" thickBot="1">
      <c r="B9" s="92" t="s">
        <v>386</v>
      </c>
      <c r="C9" s="83">
        <f>'6. Becas'!D5</f>
        <v>0</v>
      </c>
      <c r="E9" s="432" t="s">
        <v>1504</v>
      </c>
      <c r="F9" s="433">
        <f>Presupuesto!E566</f>
        <v>598000</v>
      </c>
      <c r="H9" s="415" t="s">
        <v>472</v>
      </c>
      <c r="I9" s="418">
        <f>'6. Gestión del Conocimiento'!P27</f>
        <v>0</v>
      </c>
    </row>
    <row r="10" spans="2:9" ht="19.5" thickBot="1">
      <c r="B10" s="92" t="s">
        <v>387</v>
      </c>
      <c r="C10" s="83">
        <f>'7. Infraestructura'!D5</f>
        <v>80000</v>
      </c>
      <c r="E10" s="435" t="s">
        <v>1478</v>
      </c>
      <c r="F10" s="436">
        <f>Presupuesto!F566</f>
        <v>1182673.0166666666</v>
      </c>
      <c r="G10" s="111"/>
      <c r="H10" s="415" t="s">
        <v>1361</v>
      </c>
      <c r="I10" s="419">
        <f>'7. Lo Esencial de la Reforma U.'!P34</f>
        <v>0</v>
      </c>
    </row>
    <row r="11" spans="2:9" ht="18.75">
      <c r="B11" s="82" t="s">
        <v>418</v>
      </c>
      <c r="C11" s="83">
        <f>'8. Venta de Servicios'!D5</f>
        <v>0</v>
      </c>
      <c r="E11" s="437" t="s">
        <v>405</v>
      </c>
      <c r="F11" s="438">
        <f>Presupuesto!AR566</f>
        <v>1452673.0166666668</v>
      </c>
      <c r="G11" s="111"/>
      <c r="H11" s="415" t="s">
        <v>1472</v>
      </c>
      <c r="I11" s="419">
        <f>'8. Asegura. de la Calid. y M'!P36</f>
        <v>0</v>
      </c>
    </row>
    <row r="12" spans="2:9" ht="18.75">
      <c r="B12" s="92"/>
      <c r="C12" s="83"/>
      <c r="F12" s="111"/>
      <c r="G12" s="111"/>
      <c r="H12" s="415" t="s">
        <v>1363</v>
      </c>
      <c r="I12" s="419">
        <f>'9. Cultura de Inno. Insti...'!P21</f>
        <v>0</v>
      </c>
    </row>
    <row r="13" spans="2:9" ht="24" thickBot="1">
      <c r="B13" s="84" t="s">
        <v>125</v>
      </c>
      <c r="C13" s="429">
        <f>SUM(C4:C12)</f>
        <v>1482673.0166666671</v>
      </c>
      <c r="F13" s="111"/>
      <c r="G13" s="111"/>
      <c r="H13" s="416" t="s">
        <v>1454</v>
      </c>
      <c r="I13" s="420">
        <f>'10. Posgrado'!P43</f>
        <v>0</v>
      </c>
    </row>
    <row r="14" spans="2:9" ht="23.25">
      <c r="B14" s="84"/>
      <c r="C14" s="85"/>
      <c r="F14" s="111"/>
      <c r="G14" s="111"/>
      <c r="H14" s="423" t="s">
        <v>125</v>
      </c>
      <c r="I14" s="424">
        <f>SUM(I4:I13)</f>
        <v>1482673.0166666664</v>
      </c>
    </row>
    <row r="15" spans="2:9" ht="15.75">
      <c r="F15" s="111"/>
      <c r="G15" s="111"/>
      <c r="H15" s="537"/>
      <c r="I15" s="537"/>
    </row>
    <row r="16" spans="2:9" ht="16.5" thickBot="1">
      <c r="F16" s="111"/>
      <c r="G16" s="111"/>
      <c r="H16" s="538" t="s">
        <v>1371</v>
      </c>
      <c r="I16" s="538"/>
    </row>
    <row r="17" spans="2:15" ht="15.75" thickBot="1">
      <c r="F17" s="111"/>
      <c r="G17" s="111"/>
      <c r="H17" s="425" t="s">
        <v>390</v>
      </c>
      <c r="I17" s="426" t="s">
        <v>391</v>
      </c>
      <c r="J17" s="196"/>
    </row>
    <row r="18" spans="2:15">
      <c r="H18" s="478" t="s">
        <v>1364</v>
      </c>
      <c r="I18" s="479">
        <f>'11. Gestion Administrativa'!P39</f>
        <v>0</v>
      </c>
      <c r="J18" s="196"/>
    </row>
    <row r="19" spans="2:15">
      <c r="H19" s="480" t="s">
        <v>1365</v>
      </c>
      <c r="I19" s="481">
        <f>'12. Gestión del Talento Humano'!P21</f>
        <v>0</v>
      </c>
      <c r="J19" s="196"/>
    </row>
    <row r="20" spans="2:15">
      <c r="B20" s="472" t="s">
        <v>1499</v>
      </c>
      <c r="C20" s="473">
        <v>21.981300000000001</v>
      </c>
      <c r="D20" s="472" t="s">
        <v>1502</v>
      </c>
      <c r="E20" s="474"/>
      <c r="H20" s="480" t="s">
        <v>1366</v>
      </c>
      <c r="I20" s="481">
        <f>'13. Gestión Académica'!P21</f>
        <v>0</v>
      </c>
      <c r="J20" s="196"/>
    </row>
    <row r="21" spans="2:15">
      <c r="H21" s="480" t="s">
        <v>1367</v>
      </c>
      <c r="I21" s="481">
        <f>'14. Internacional... de la E.S.'!P36</f>
        <v>0</v>
      </c>
      <c r="J21" s="196"/>
    </row>
    <row r="22" spans="2:15">
      <c r="H22" s="482" t="s">
        <v>1368</v>
      </c>
      <c r="I22" s="483">
        <f>'15. Gobernabilidad y Proceso...'!P29</f>
        <v>0</v>
      </c>
      <c r="J22" s="196"/>
    </row>
    <row r="23" spans="2:15">
      <c r="H23" s="484" t="s">
        <v>1473</v>
      </c>
      <c r="I23" s="485">
        <f>'16. Desa. del Sistema Educ.Sup.'!P70</f>
        <v>0</v>
      </c>
      <c r="J23" s="196"/>
    </row>
    <row r="24" spans="2:15" s="464" customFormat="1" ht="15.75" thickBot="1">
      <c r="H24" s="486" t="s">
        <v>1511</v>
      </c>
      <c r="I24" s="487">
        <f>'17. Gestión TIC'!P74</f>
        <v>0</v>
      </c>
      <c r="J24" s="196"/>
    </row>
    <row r="25" spans="2:15" ht="15.75" thickBot="1">
      <c r="H25" s="476" t="s">
        <v>125</v>
      </c>
      <c r="I25" s="477">
        <f>SUM(I18:I23)</f>
        <v>0</v>
      </c>
    </row>
    <row r="26" spans="2:15" ht="15.75" thickBot="1"/>
    <row r="27" spans="2:15" ht="15.75" thickBot="1">
      <c r="H27" s="427" t="s">
        <v>1370</v>
      </c>
      <c r="I27" s="428">
        <f>I14+I25</f>
        <v>1482673.0166666664</v>
      </c>
    </row>
    <row r="28" spans="2:15">
      <c r="H28" s="341"/>
      <c r="I28" s="342"/>
    </row>
    <row r="29" spans="2:15">
      <c r="H29" s="341"/>
      <c r="I29" s="342"/>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0</v>
      </c>
      <c r="D54" s="238">
        <f>SUMIF('2. CONTRATACION DE PERSONAL'!$C:$C,'Cuadro Resumen'!$B$40:$B$56,'2. CONTRATACION DE PERSONAL'!$G:$G)</f>
        <v>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3</v>
      </c>
      <c r="D56" s="238">
        <f>SUMIF('2. CONTRATACION DE PERSONAL'!$C:$C,'Cuadro Resumen'!$B$40:$B$56,'2. CONTRATACION DE PERSONAL'!$G:$G)</f>
        <v>432000</v>
      </c>
    </row>
    <row r="57" spans="2:4" ht="23.25">
      <c r="B57" s="84" t="s">
        <v>125</v>
      </c>
      <c r="C57" s="168">
        <f>SUBTOTAL(109,C40:C56)</f>
        <v>3</v>
      </c>
      <c r="D57" s="238">
        <f>SUM(D40:D56)</f>
        <v>432000</v>
      </c>
    </row>
    <row r="66" spans="2:4">
      <c r="B66" s="197" t="s">
        <v>380</v>
      </c>
    </row>
    <row r="68" spans="2:4" ht="18.75">
      <c r="B68" s="81" t="s">
        <v>21</v>
      </c>
      <c r="C68" s="81" t="s">
        <v>55</v>
      </c>
      <c r="D68" s="237" t="s">
        <v>475</v>
      </c>
    </row>
    <row r="69" spans="2:4" ht="18.75">
      <c r="B69" s="82" t="s">
        <v>63</v>
      </c>
      <c r="C69" s="83">
        <f>SUMIF('3. EQUIPO DE OFICINA'!C:C,'Cuadro Resumen'!$B$69:$B$78,'3. EQUIPO DE OFICINA'!D:D)</f>
        <v>10</v>
      </c>
      <c r="D69" s="239">
        <f>SUMIF('3. EQUIPO DE OFICINA'!$C:$C,'Cuadro Resumen'!$B$69:$B$78,'3. EQUIPO DE OFICINA'!$F:$F)</f>
        <v>28000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0</v>
      </c>
      <c r="D71" s="239">
        <f>SUMIF('3. EQUIPO DE OFICINA'!$C:$C,'Cuadro Resumen'!$B$69:$B$78,'3. EQUIPO DE OFICINA'!$F:$F)</f>
        <v>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0</v>
      </c>
      <c r="D73" s="239">
        <f>SUMIF('3. EQUIPO DE OFICINA'!$C:$C,'Cuadro Resumen'!$B$69:$B$78,'3. EQUIPO DE OFICINA'!$F:$F)</f>
        <v>0</v>
      </c>
    </row>
    <row r="74" spans="2:4" ht="18.75">
      <c r="B74" s="92" t="s">
        <v>68</v>
      </c>
      <c r="C74" s="83">
        <f>SUMIF('3. EQUIPO DE OFICINA'!C:C,'Cuadro Resumen'!$B$69:$B$78,'3. EQUIPO DE OFICINA'!D:D)</f>
        <v>2</v>
      </c>
      <c r="D74" s="239">
        <f>SUMIF('3. EQUIPO DE OFICINA'!$C:$C,'Cuadro Resumen'!$B$69:$B$78,'3. EQUIPO DE OFICINA'!$F:$F)</f>
        <v>20000</v>
      </c>
    </row>
    <row r="75" spans="2:4" ht="18.75">
      <c r="B75" s="92" t="s">
        <v>69</v>
      </c>
      <c r="C75" s="83">
        <f>SUMIF('3. EQUIPO DE OFICINA'!C:C,'Cuadro Resumen'!$B$69:$B$78,'3. EQUIPO DE OFICINA'!D:D)</f>
        <v>8</v>
      </c>
      <c r="D75" s="239">
        <f>SUMIF('3. EQUIPO DE OFICINA'!$C:$C,'Cuadro Resumen'!$B$69:$B$78,'3. EQUIPO DE OFICINA'!$F:$F)</f>
        <v>64000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20</v>
      </c>
      <c r="D80" s="240">
        <f>SUM(D69:D79)</f>
        <v>112000</v>
      </c>
    </row>
    <row r="83" spans="2:4">
      <c r="B83" s="197" t="s">
        <v>381</v>
      </c>
    </row>
    <row r="85" spans="2:4" ht="18.75">
      <c r="B85" s="81" t="s">
        <v>382</v>
      </c>
      <c r="C85" s="81" t="s">
        <v>55</v>
      </c>
      <c r="D85" s="237" t="s">
        <v>475</v>
      </c>
    </row>
    <row r="86" spans="2:4" ht="37.5">
      <c r="B86" s="306" t="s">
        <v>1337</v>
      </c>
      <c r="C86" s="83">
        <f>SUMIF('4. EQUIPO TECNOLÓGICOS'!C:C,'Cuadro Resumen'!$B$86:$B$102,'4. EQUIPO TECNOLÓGICOS'!D:D)</f>
        <v>5</v>
      </c>
      <c r="D86" s="83">
        <f>SUMIF('4. EQUIPO TECNOLÓGICOS'!$C:$C,'Cuadro Resumen'!$B$86:$B$102,'4. EQUIPO TECNOLÓGICOS'!F:F)</f>
        <v>175000</v>
      </c>
    </row>
    <row r="87" spans="2:4" ht="18.75">
      <c r="B87" s="306" t="s">
        <v>1338</v>
      </c>
      <c r="C87" s="83">
        <f>SUMIF('4. EQUIPO TECNOLÓGICOS'!C:C,'Cuadro Resumen'!$B$86:$B$102,'4. EQUIPO TECNOLÓGICOS'!D:D)</f>
        <v>0</v>
      </c>
      <c r="D87" s="83">
        <f>SUMIF('4. EQUIPO TECNOLÓGICOS'!$C:$C,'Cuadro Resumen'!$B$86:$B$102,'4. EQUIPO TECNOLÓGICOS'!F:F)</f>
        <v>0</v>
      </c>
    </row>
    <row r="88" spans="2:4" ht="37.5">
      <c r="B88" s="306" t="s">
        <v>1336</v>
      </c>
      <c r="C88" s="83">
        <f>SUMIF('4. EQUIPO TECNOLÓGICOS'!C:C,'Cuadro Resumen'!$B$86:$B$102,'4. EQUIPO TECNOLÓGICOS'!D:D)</f>
        <v>0</v>
      </c>
      <c r="D88" s="83">
        <f>SUMIF('4. EQUIPO TECNOLÓGICOS'!$C:$C,'Cuadro Resumen'!$B$86:$B$102,'4. EQUIPO TECNOLÓGICOS'!F:F)</f>
        <v>0</v>
      </c>
    </row>
    <row r="89" spans="2:4" ht="37.5">
      <c r="B89" s="306" t="s">
        <v>1339</v>
      </c>
      <c r="C89" s="83">
        <f>SUMIF('4. EQUIPO TECNOLÓGICOS'!C:C,'Cuadro Resumen'!$B$86:$B$102,'4. EQUIPO TECNOLÓGICOS'!D:D)</f>
        <v>3</v>
      </c>
      <c r="D89" s="83">
        <f>SUMIF('4. EQUIPO TECNOLÓGICOS'!$C:$C,'Cuadro Resumen'!$B$86:$B$102,'4. EQUIPO TECNOLÓGICOS'!F:F)</f>
        <v>45000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1476</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8</v>
      </c>
      <c r="D103" s="85">
        <f>SUM(D86:D102)</f>
        <v>220000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8"/>
    </row>
    <row r="198" spans="2:9" hidden="1">
      <c r="B198" s="539" t="s">
        <v>1492</v>
      </c>
      <c r="C198" s="539"/>
      <c r="D198" s="539"/>
      <c r="E198" s="539"/>
      <c r="F198" s="539"/>
    </row>
    <row r="199" spans="2:9" hidden="1">
      <c r="B199" s="452" t="s">
        <v>1493</v>
      </c>
      <c r="C199" s="451" t="s">
        <v>1494</v>
      </c>
      <c r="D199" s="451" t="s">
        <v>1494</v>
      </c>
      <c r="E199" s="451" t="s">
        <v>1495</v>
      </c>
      <c r="F199" s="451" t="s">
        <v>1495</v>
      </c>
    </row>
    <row r="200" spans="2:9" hidden="1">
      <c r="B200" s="450"/>
      <c r="C200" s="450" t="s">
        <v>1496</v>
      </c>
      <c r="D200" s="450" t="s">
        <v>1497</v>
      </c>
      <c r="E200" s="450" t="s">
        <v>1496</v>
      </c>
      <c r="F200" s="450" t="s">
        <v>1497</v>
      </c>
    </row>
    <row r="201" spans="2:9" hidden="1">
      <c r="B201" s="452" t="s">
        <v>3</v>
      </c>
      <c r="C201" s="449">
        <v>255</v>
      </c>
      <c r="D201" s="449">
        <v>235</v>
      </c>
      <c r="E201" s="449">
        <v>300</v>
      </c>
      <c r="F201" s="449">
        <v>280</v>
      </c>
    </row>
    <row r="202" spans="2:9" hidden="1">
      <c r="B202" s="452" t="s">
        <v>4</v>
      </c>
      <c r="C202" s="449">
        <v>225</v>
      </c>
      <c r="D202" s="449">
        <v>205</v>
      </c>
      <c r="E202" s="449">
        <v>270</v>
      </c>
      <c r="F202" s="449">
        <v>250</v>
      </c>
    </row>
    <row r="203" spans="2:9" hidden="1">
      <c r="B203" s="452" t="s">
        <v>5</v>
      </c>
      <c r="C203" s="449">
        <v>195</v>
      </c>
      <c r="D203" s="449">
        <v>180</v>
      </c>
      <c r="E203" s="449">
        <v>240</v>
      </c>
      <c r="F203" s="449">
        <v>220</v>
      </c>
    </row>
    <row r="204" spans="2:9" hidden="1">
      <c r="B204" s="452" t="s">
        <v>6</v>
      </c>
      <c r="C204" s="449">
        <v>165</v>
      </c>
      <c r="D204" s="449">
        <v>150</v>
      </c>
      <c r="E204" s="449">
        <v>210</v>
      </c>
      <c r="F204" s="449">
        <v>195</v>
      </c>
    </row>
    <row r="205" spans="2:9" hidden="1">
      <c r="B205" s="452" t="s">
        <v>1498</v>
      </c>
      <c r="C205" s="449">
        <v>145</v>
      </c>
      <c r="D205" s="449">
        <v>135</v>
      </c>
      <c r="E205" s="449">
        <v>185</v>
      </c>
      <c r="F205" s="449">
        <v>170</v>
      </c>
    </row>
    <row r="206" spans="2:9" hidden="1">
      <c r="B206" s="447"/>
      <c r="C206" s="447"/>
      <c r="D206" s="447"/>
      <c r="E206" s="447"/>
      <c r="F206" s="447"/>
    </row>
    <row r="207" spans="2:9" hidden="1">
      <c r="B207" s="540" t="s">
        <v>1499</v>
      </c>
      <c r="C207" s="540"/>
      <c r="D207" s="540"/>
      <c r="E207" s="475">
        <f>C20</f>
        <v>21.981300000000001</v>
      </c>
      <c r="F207" s="475" t="str">
        <f>D20</f>
        <v>Martes, 25 de Agosto del 2015 Fuente el BCH</v>
      </c>
    </row>
    <row r="208" spans="2:9" hidden="1">
      <c r="B208" s="447"/>
      <c r="C208" s="447"/>
      <c r="D208" s="447"/>
      <c r="E208" s="447"/>
      <c r="F208" s="447"/>
    </row>
    <row r="209" spans="2:9" hidden="1">
      <c r="B209" s="447"/>
      <c r="C209" s="447"/>
      <c r="D209" s="447"/>
      <c r="E209" s="447"/>
      <c r="F209" s="447"/>
    </row>
    <row r="210" spans="2:9" hidden="1">
      <c r="B210" s="539" t="s">
        <v>1492</v>
      </c>
      <c r="C210" s="539"/>
      <c r="D210" s="539"/>
      <c r="E210" s="539"/>
      <c r="F210" s="539"/>
    </row>
    <row r="211" spans="2:9" hidden="1">
      <c r="B211" s="452" t="s">
        <v>1493</v>
      </c>
      <c r="C211" s="451" t="s">
        <v>1494</v>
      </c>
      <c r="D211" s="451" t="s">
        <v>1494</v>
      </c>
      <c r="E211" s="451" t="s">
        <v>1495</v>
      </c>
      <c r="F211" s="451" t="s">
        <v>1495</v>
      </c>
    </row>
    <row r="212" spans="2:9" hidden="1">
      <c r="B212" s="450"/>
      <c r="C212" s="450" t="s">
        <v>1496</v>
      </c>
      <c r="D212" s="450" t="s">
        <v>1497</v>
      </c>
      <c r="E212" s="450" t="s">
        <v>1496</v>
      </c>
      <c r="F212" s="450" t="s">
        <v>1497</v>
      </c>
    </row>
    <row r="213" spans="2:9" hidden="1">
      <c r="B213" s="452" t="s">
        <v>3</v>
      </c>
      <c r="C213" s="453">
        <f>+C201*E207</f>
        <v>5605.2314999999999</v>
      </c>
      <c r="D213" s="454">
        <f>+D201*E207</f>
        <v>5165.6055000000006</v>
      </c>
      <c r="E213" s="454">
        <f>+E201*E207</f>
        <v>6594.39</v>
      </c>
      <c r="F213" s="454">
        <f>+F201*E207</f>
        <v>6154.7640000000001</v>
      </c>
    </row>
    <row r="214" spans="2:9" hidden="1">
      <c r="B214" s="452" t="s">
        <v>4</v>
      </c>
      <c r="C214" s="453">
        <f>+C202*E207</f>
        <v>4945.7925000000005</v>
      </c>
      <c r="D214" s="454">
        <f>+D202*E207</f>
        <v>4506.1665000000003</v>
      </c>
      <c r="E214" s="454">
        <f>+E202*E207</f>
        <v>5934.951</v>
      </c>
      <c r="F214" s="454">
        <f>+F202*E207</f>
        <v>5495.3249999999998</v>
      </c>
    </row>
    <row r="215" spans="2:9" hidden="1">
      <c r="B215" s="452" t="s">
        <v>5</v>
      </c>
      <c r="C215" s="453">
        <f>+C203*E207</f>
        <v>4286.3535000000002</v>
      </c>
      <c r="D215" s="454">
        <f>+D203*E207</f>
        <v>3956.634</v>
      </c>
      <c r="E215" s="454">
        <f>+E203*E207</f>
        <v>5275.5120000000006</v>
      </c>
      <c r="F215" s="454">
        <f>+F203*E207</f>
        <v>4835.8860000000004</v>
      </c>
    </row>
    <row r="216" spans="2:9" hidden="1">
      <c r="B216" s="452" t="s">
        <v>6</v>
      </c>
      <c r="C216" s="453">
        <f>+C204*E207</f>
        <v>3626.9145000000003</v>
      </c>
      <c r="D216" s="454">
        <f>+D204*E207</f>
        <v>3297.1950000000002</v>
      </c>
      <c r="E216" s="454">
        <f>+E204*E207</f>
        <v>4616.0730000000003</v>
      </c>
      <c r="F216" s="454">
        <f>+F204*E207</f>
        <v>4286.3535000000002</v>
      </c>
    </row>
    <row r="217" spans="2:9" hidden="1">
      <c r="B217" s="452" t="s">
        <v>1498</v>
      </c>
      <c r="C217" s="453">
        <f>+C205*E207</f>
        <v>3187.2885000000001</v>
      </c>
      <c r="D217" s="454">
        <f>+D205*E207</f>
        <v>2967.4755</v>
      </c>
      <c r="E217" s="454">
        <f>+E205*E207</f>
        <v>4066.5405000000001</v>
      </c>
      <c r="F217" s="454">
        <f>+F205*E207</f>
        <v>3736.8210000000004</v>
      </c>
    </row>
    <row r="218" spans="2:9" hidden="1"/>
    <row r="220" spans="2:9" s="122" customFormat="1">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1406</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590" t="s">
        <v>1407</v>
      </c>
      <c r="B3" s="590"/>
      <c r="C3" s="590"/>
      <c r="D3" s="590"/>
      <c r="E3" s="590"/>
      <c r="F3" s="590"/>
      <c r="G3" s="590"/>
      <c r="H3" s="590"/>
      <c r="I3" s="590"/>
      <c r="J3" s="590"/>
      <c r="K3" s="590"/>
      <c r="L3" s="590"/>
      <c r="M3" s="590"/>
      <c r="N3" s="590"/>
      <c r="O3" s="590"/>
      <c r="P3" s="590"/>
      <c r="Q3" s="590"/>
      <c r="R3" s="590"/>
      <c r="S3" s="590"/>
      <c r="T3" s="590"/>
      <c r="U3" s="590"/>
    </row>
    <row r="4" spans="1:21" ht="1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s="365"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587" t="s">
        <v>1407</v>
      </c>
      <c r="B8" s="587" t="s">
        <v>1408</v>
      </c>
      <c r="C8" s="280"/>
      <c r="D8" s="280"/>
      <c r="E8" s="280"/>
      <c r="F8" s="281"/>
      <c r="G8" s="281"/>
      <c r="H8" s="358"/>
      <c r="I8" s="281"/>
      <c r="J8" s="358"/>
      <c r="K8" s="281"/>
      <c r="L8" s="358"/>
      <c r="M8" s="281"/>
      <c r="N8" s="358"/>
      <c r="O8" s="399">
        <f t="shared" ref="O8:P8" si="0">G8+I8+K8+M8</f>
        <v>0</v>
      </c>
      <c r="P8" s="400">
        <f t="shared" si="0"/>
        <v>0</v>
      </c>
      <c r="Q8" s="281"/>
      <c r="R8" s="281"/>
      <c r="S8" s="281"/>
      <c r="T8" s="281"/>
      <c r="U8" s="281"/>
    </row>
    <row r="9" spans="1:21" ht="15.75">
      <c r="A9" s="588"/>
      <c r="B9" s="588"/>
      <c r="C9" s="280"/>
      <c r="D9" s="280"/>
      <c r="E9" s="280"/>
      <c r="F9" s="281"/>
      <c r="G9" s="281"/>
      <c r="H9" s="358"/>
      <c r="I9" s="281"/>
      <c r="J9" s="358"/>
      <c r="K9" s="281"/>
      <c r="L9" s="358"/>
      <c r="M9" s="281"/>
      <c r="N9" s="358"/>
      <c r="O9" s="399">
        <f t="shared" ref="O9:O20" si="1">G9+I9+K9+M9</f>
        <v>0</v>
      </c>
      <c r="P9" s="400">
        <f t="shared" ref="P9:P20" si="2">H9+J9+L9+N9</f>
        <v>0</v>
      </c>
      <c r="Q9" s="281"/>
      <c r="R9" s="281"/>
      <c r="S9" s="281"/>
      <c r="T9" s="281"/>
      <c r="U9" s="281"/>
    </row>
    <row r="10" spans="1:21" ht="15.75">
      <c r="A10" s="588"/>
      <c r="B10" s="588"/>
      <c r="C10" s="280"/>
      <c r="D10" s="280"/>
      <c r="E10" s="280"/>
      <c r="F10" s="281"/>
      <c r="G10" s="281"/>
      <c r="H10" s="358"/>
      <c r="I10" s="281"/>
      <c r="J10" s="358"/>
      <c r="K10" s="281"/>
      <c r="L10" s="358"/>
      <c r="M10" s="281"/>
      <c r="N10" s="358"/>
      <c r="O10" s="399">
        <f t="shared" si="1"/>
        <v>0</v>
      </c>
      <c r="P10" s="400">
        <f t="shared" si="2"/>
        <v>0</v>
      </c>
      <c r="Q10" s="281"/>
      <c r="R10" s="281"/>
      <c r="S10" s="281"/>
      <c r="T10" s="281"/>
      <c r="U10" s="281"/>
    </row>
    <row r="11" spans="1:21" ht="15.75">
      <c r="A11" s="588"/>
      <c r="B11" s="588"/>
      <c r="C11" s="280"/>
      <c r="D11" s="280"/>
      <c r="E11" s="280"/>
      <c r="F11" s="281"/>
      <c r="G11" s="281"/>
      <c r="H11" s="358"/>
      <c r="I11" s="281"/>
      <c r="J11" s="358"/>
      <c r="K11" s="281"/>
      <c r="L11" s="358"/>
      <c r="M11" s="281"/>
      <c r="N11" s="358"/>
      <c r="O11" s="399">
        <f t="shared" si="1"/>
        <v>0</v>
      </c>
      <c r="P11" s="400">
        <f t="shared" si="2"/>
        <v>0</v>
      </c>
      <c r="Q11" s="281"/>
      <c r="R11" s="281"/>
      <c r="S11" s="281"/>
      <c r="T11" s="281"/>
      <c r="U11" s="281"/>
    </row>
    <row r="12" spans="1:21" ht="15.75">
      <c r="A12" s="588"/>
      <c r="B12" s="588"/>
      <c r="C12" s="280"/>
      <c r="D12" s="280"/>
      <c r="E12" s="280"/>
      <c r="F12" s="281"/>
      <c r="G12" s="281"/>
      <c r="H12" s="358"/>
      <c r="I12" s="281"/>
      <c r="J12" s="358"/>
      <c r="K12" s="281"/>
      <c r="L12" s="358"/>
      <c r="M12" s="281"/>
      <c r="N12" s="358"/>
      <c r="O12" s="399">
        <f t="shared" si="1"/>
        <v>0</v>
      </c>
      <c r="P12" s="400">
        <f t="shared" si="2"/>
        <v>0</v>
      </c>
      <c r="Q12" s="281"/>
      <c r="R12" s="281"/>
      <c r="S12" s="281"/>
      <c r="T12" s="281"/>
      <c r="U12" s="281"/>
    </row>
    <row r="13" spans="1:21" s="365" customFormat="1" ht="15.75">
      <c r="A13" s="588"/>
      <c r="B13" s="588"/>
      <c r="C13" s="405"/>
      <c r="D13" s="405"/>
      <c r="E13" s="405"/>
      <c r="F13" s="281"/>
      <c r="G13" s="281"/>
      <c r="H13" s="358"/>
      <c r="I13" s="281"/>
      <c r="J13" s="358"/>
      <c r="K13" s="281"/>
      <c r="L13" s="358"/>
      <c r="M13" s="281"/>
      <c r="N13" s="358"/>
      <c r="O13" s="399">
        <f t="shared" ref="O13" si="3">G13+I13+K13+M13</f>
        <v>0</v>
      </c>
      <c r="P13" s="400">
        <f t="shared" ref="P13" si="4">H13+J13+L13+N13</f>
        <v>0</v>
      </c>
      <c r="Q13" s="281"/>
      <c r="R13" s="281"/>
      <c r="S13" s="281"/>
      <c r="T13" s="281"/>
      <c r="U13" s="281"/>
    </row>
    <row r="14" spans="1:21" ht="15.75">
      <c r="A14" s="588"/>
      <c r="B14" s="588"/>
      <c r="C14" s="280"/>
      <c r="D14" s="280"/>
      <c r="E14" s="280"/>
      <c r="F14" s="281"/>
      <c r="G14" s="281"/>
      <c r="H14" s="358"/>
      <c r="I14" s="281"/>
      <c r="J14" s="358"/>
      <c r="K14" s="281"/>
      <c r="L14" s="358"/>
      <c r="M14" s="281"/>
      <c r="N14" s="358"/>
      <c r="O14" s="399">
        <f t="shared" si="1"/>
        <v>0</v>
      </c>
      <c r="P14" s="400">
        <f t="shared" si="2"/>
        <v>0</v>
      </c>
      <c r="Q14" s="281"/>
      <c r="R14" s="281"/>
      <c r="S14" s="281"/>
      <c r="T14" s="281"/>
      <c r="U14" s="359"/>
    </row>
    <row r="15" spans="1:21" ht="15.75" customHeight="1">
      <c r="A15" s="588"/>
      <c r="B15" s="588"/>
      <c r="C15" s="280"/>
      <c r="D15" s="280"/>
      <c r="E15" s="280"/>
      <c r="F15" s="281"/>
      <c r="G15" s="281"/>
      <c r="H15" s="358"/>
      <c r="I15" s="281"/>
      <c r="J15" s="358"/>
      <c r="K15" s="360"/>
      <c r="L15" s="358"/>
      <c r="M15" s="281"/>
      <c r="N15" s="358"/>
      <c r="O15" s="399">
        <f t="shared" si="1"/>
        <v>0</v>
      </c>
      <c r="P15" s="400">
        <f t="shared" si="2"/>
        <v>0</v>
      </c>
      <c r="Q15" s="281"/>
      <c r="R15" s="281"/>
      <c r="S15" s="281"/>
      <c r="T15" s="281"/>
      <c r="U15" s="281"/>
    </row>
    <row r="16" spans="1:21" ht="15.75">
      <c r="A16" s="588"/>
      <c r="B16" s="588"/>
      <c r="C16" s="280"/>
      <c r="D16" s="280"/>
      <c r="E16" s="280"/>
      <c r="F16" s="281"/>
      <c r="G16" s="281"/>
      <c r="H16" s="358"/>
      <c r="I16" s="281"/>
      <c r="J16" s="358"/>
      <c r="K16" s="360"/>
      <c r="L16" s="358"/>
      <c r="M16" s="281"/>
      <c r="N16" s="358"/>
      <c r="O16" s="399">
        <f t="shared" si="1"/>
        <v>0</v>
      </c>
      <c r="P16" s="400">
        <f t="shared" si="2"/>
        <v>0</v>
      </c>
      <c r="Q16" s="281"/>
      <c r="R16" s="281"/>
      <c r="S16" s="281"/>
      <c r="T16" s="281"/>
      <c r="U16" s="281"/>
    </row>
    <row r="17" spans="1:21" ht="15.75">
      <c r="A17" s="588"/>
      <c r="B17" s="588"/>
      <c r="C17" s="280"/>
      <c r="D17" s="280"/>
      <c r="E17" s="280"/>
      <c r="F17" s="281"/>
      <c r="G17" s="281"/>
      <c r="H17" s="358"/>
      <c r="I17" s="281"/>
      <c r="J17" s="358"/>
      <c r="K17" s="360"/>
      <c r="L17" s="358"/>
      <c r="M17" s="281"/>
      <c r="N17" s="358"/>
      <c r="O17" s="399">
        <f t="shared" si="1"/>
        <v>0</v>
      </c>
      <c r="P17" s="400">
        <f t="shared" si="2"/>
        <v>0</v>
      </c>
      <c r="Q17" s="281"/>
      <c r="R17" s="281"/>
      <c r="S17" s="281"/>
      <c r="T17" s="281"/>
      <c r="U17" s="281"/>
    </row>
    <row r="18" spans="1:21" ht="15.75">
      <c r="A18" s="588"/>
      <c r="B18" s="588"/>
      <c r="C18" s="280"/>
      <c r="D18" s="280"/>
      <c r="E18" s="280"/>
      <c r="F18" s="281"/>
      <c r="G18" s="281"/>
      <c r="H18" s="358"/>
      <c r="I18" s="281"/>
      <c r="J18" s="358"/>
      <c r="K18" s="360"/>
      <c r="L18" s="358"/>
      <c r="M18" s="281"/>
      <c r="N18" s="358"/>
      <c r="O18" s="399">
        <f t="shared" si="1"/>
        <v>0</v>
      </c>
      <c r="P18" s="400">
        <f t="shared" si="2"/>
        <v>0</v>
      </c>
      <c r="Q18" s="281"/>
      <c r="R18" s="281"/>
      <c r="S18" s="281"/>
      <c r="T18" s="281"/>
      <c r="U18" s="281"/>
    </row>
    <row r="19" spans="1:21" ht="15.75">
      <c r="A19" s="588"/>
      <c r="B19" s="588"/>
      <c r="C19" s="280"/>
      <c r="D19" s="280"/>
      <c r="E19" s="280"/>
      <c r="F19" s="281"/>
      <c r="G19" s="281"/>
      <c r="H19" s="358"/>
      <c r="I19" s="281"/>
      <c r="J19" s="358"/>
      <c r="K19" s="281"/>
      <c r="L19" s="358"/>
      <c r="M19" s="281"/>
      <c r="N19" s="358"/>
      <c r="O19" s="399">
        <f t="shared" si="1"/>
        <v>0</v>
      </c>
      <c r="P19" s="400">
        <f t="shared" si="2"/>
        <v>0</v>
      </c>
      <c r="Q19" s="281"/>
      <c r="R19" s="281"/>
      <c r="S19" s="281"/>
      <c r="T19" s="281"/>
      <c r="U19" s="361"/>
    </row>
    <row r="20" spans="1:21" ht="15.75">
      <c r="A20" s="589"/>
      <c r="B20" s="589"/>
      <c r="C20" s="280"/>
      <c r="D20" s="280"/>
      <c r="E20" s="280"/>
      <c r="F20" s="281"/>
      <c r="G20" s="281"/>
      <c r="H20" s="358"/>
      <c r="I20" s="281"/>
      <c r="J20" s="358"/>
      <c r="K20" s="281"/>
      <c r="L20" s="358"/>
      <c r="M20" s="281"/>
      <c r="N20" s="358"/>
      <c r="O20" s="399">
        <f t="shared" si="1"/>
        <v>0</v>
      </c>
      <c r="P20" s="400">
        <f t="shared" si="2"/>
        <v>0</v>
      </c>
      <c r="Q20" s="281"/>
      <c r="R20" s="281"/>
      <c r="S20" s="281"/>
      <c r="T20" s="281"/>
      <c r="U20" s="281"/>
    </row>
    <row r="21" spans="1:21" ht="15.75">
      <c r="A21" s="292"/>
      <c r="B21" s="293"/>
      <c r="C21" s="292" t="s">
        <v>1405</v>
      </c>
      <c r="D21" s="293"/>
      <c r="E21" s="293"/>
      <c r="F21" s="294"/>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3"/>
      <c r="R21" s="263"/>
      <c r="S21" s="263"/>
      <c r="T21" s="263"/>
      <c r="U21" s="26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1" width="21.7109375" style="365" customWidth="1"/>
    <col min="2" max="2" width="24.28515625" style="365" customWidth="1"/>
    <col min="3" max="6" width="27.42578125" style="365" customWidth="1"/>
    <col min="7" max="7" width="15.28515625" style="365" customWidth="1"/>
    <col min="8" max="8" width="13.7109375" style="234" bestFit="1" customWidth="1"/>
    <col min="9" max="9" width="15.28515625" style="365" customWidth="1"/>
    <col min="10" max="10" width="18.85546875" style="234" customWidth="1"/>
    <col min="11" max="11" width="11.42578125" style="365"/>
    <col min="12" max="12" width="13.7109375" style="234" bestFit="1" customWidth="1"/>
    <col min="13" max="13" width="11.42578125" style="365"/>
    <col min="14" max="14" width="13.7109375" style="234" bestFit="1" customWidth="1"/>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21" ht="18.75">
      <c r="B1" s="284"/>
      <c r="C1" s="284"/>
      <c r="D1" s="284"/>
      <c r="E1" s="284"/>
      <c r="F1" s="284"/>
      <c r="G1" s="284" t="s">
        <v>1452</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590" t="s">
        <v>1451</v>
      </c>
      <c r="B3" s="590"/>
      <c r="C3" s="590"/>
      <c r="D3" s="590"/>
      <c r="E3" s="590"/>
      <c r="F3" s="590"/>
      <c r="G3" s="590"/>
      <c r="H3" s="590"/>
      <c r="I3" s="590"/>
      <c r="J3" s="590"/>
      <c r="K3" s="590"/>
      <c r="L3" s="590"/>
      <c r="M3" s="590"/>
      <c r="N3" s="590"/>
      <c r="O3" s="590"/>
      <c r="P3" s="590"/>
      <c r="Q3" s="590"/>
      <c r="R3" s="590"/>
      <c r="S3" s="590"/>
      <c r="T3" s="590"/>
      <c r="U3" s="590"/>
    </row>
    <row r="4" spans="1:21" ht="1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587" t="s">
        <v>1445</v>
      </c>
      <c r="B8" s="586" t="s">
        <v>1443</v>
      </c>
      <c r="C8" s="280"/>
      <c r="D8" s="280"/>
      <c r="E8" s="280"/>
      <c r="F8" s="281"/>
      <c r="G8" s="281"/>
      <c r="H8" s="358"/>
      <c r="I8" s="281"/>
      <c r="J8" s="358"/>
      <c r="K8" s="281"/>
      <c r="L8" s="358"/>
      <c r="M8" s="281"/>
      <c r="N8" s="358"/>
      <c r="O8" s="401">
        <f t="shared" ref="O8:O22" si="0">G8+I8+K8+M8</f>
        <v>0</v>
      </c>
      <c r="P8" s="400">
        <f t="shared" ref="P8:P22" si="1">H8+J8+L8+N8</f>
        <v>0</v>
      </c>
      <c r="Q8" s="281"/>
      <c r="R8" s="281"/>
      <c r="S8" s="281"/>
      <c r="T8" s="281"/>
      <c r="U8" s="281"/>
    </row>
    <row r="9" spans="1:21" ht="15.75">
      <c r="A9" s="588"/>
      <c r="B9" s="586"/>
      <c r="C9" s="280"/>
      <c r="D9" s="280"/>
      <c r="E9" s="280"/>
      <c r="F9" s="281"/>
      <c r="G9" s="281"/>
      <c r="H9" s="358"/>
      <c r="I9" s="281"/>
      <c r="J9" s="358"/>
      <c r="K9" s="281"/>
      <c r="L9" s="358"/>
      <c r="M9" s="281"/>
      <c r="N9" s="358"/>
      <c r="O9" s="401">
        <f t="shared" si="0"/>
        <v>0</v>
      </c>
      <c r="P9" s="400">
        <f t="shared" si="1"/>
        <v>0</v>
      </c>
      <c r="Q9" s="281"/>
      <c r="R9" s="281"/>
      <c r="S9" s="281"/>
      <c r="T9" s="281"/>
      <c r="U9" s="281"/>
    </row>
    <row r="10" spans="1:21" ht="15.75">
      <c r="A10" s="588"/>
      <c r="B10" s="586"/>
      <c r="C10" s="280"/>
      <c r="D10" s="280"/>
      <c r="E10" s="280"/>
      <c r="F10" s="281"/>
      <c r="G10" s="281"/>
      <c r="H10" s="358"/>
      <c r="I10" s="281"/>
      <c r="J10" s="358"/>
      <c r="K10" s="281"/>
      <c r="L10" s="358"/>
      <c r="M10" s="281"/>
      <c r="N10" s="358"/>
      <c r="O10" s="401">
        <f t="shared" si="0"/>
        <v>0</v>
      </c>
      <c r="P10" s="400">
        <f t="shared" si="1"/>
        <v>0</v>
      </c>
      <c r="Q10" s="281"/>
      <c r="R10" s="281"/>
      <c r="S10" s="281"/>
      <c r="T10" s="281"/>
      <c r="U10" s="281"/>
    </row>
    <row r="11" spans="1:21" ht="15.75">
      <c r="A11" s="588"/>
      <c r="B11" s="586"/>
      <c r="C11" s="280"/>
      <c r="D11" s="280"/>
      <c r="E11" s="280"/>
      <c r="F11" s="281"/>
      <c r="G11" s="281"/>
      <c r="H11" s="358"/>
      <c r="I11" s="281"/>
      <c r="J11" s="358"/>
      <c r="K11" s="281"/>
      <c r="L11" s="358"/>
      <c r="M11" s="281"/>
      <c r="N11" s="358"/>
      <c r="O11" s="401">
        <f t="shared" si="0"/>
        <v>0</v>
      </c>
      <c r="P11" s="400">
        <f t="shared" si="1"/>
        <v>0</v>
      </c>
      <c r="Q11" s="281"/>
      <c r="R11" s="281"/>
      <c r="S11" s="281"/>
      <c r="T11" s="281"/>
      <c r="U11" s="281"/>
    </row>
    <row r="12" spans="1:21" ht="15.75">
      <c r="A12" s="588"/>
      <c r="B12" s="586"/>
      <c r="C12" s="280"/>
      <c r="D12" s="280"/>
      <c r="E12" s="280"/>
      <c r="F12" s="281"/>
      <c r="G12" s="281"/>
      <c r="H12" s="358"/>
      <c r="I12" s="281"/>
      <c r="J12" s="358"/>
      <c r="K12" s="281"/>
      <c r="L12" s="358"/>
      <c r="M12" s="281"/>
      <c r="N12" s="358"/>
      <c r="O12" s="401">
        <f t="shared" si="0"/>
        <v>0</v>
      </c>
      <c r="P12" s="400">
        <f t="shared" si="1"/>
        <v>0</v>
      </c>
      <c r="Q12" s="281"/>
      <c r="R12" s="281"/>
      <c r="S12" s="281"/>
      <c r="T12" s="281"/>
      <c r="U12" s="281"/>
    </row>
    <row r="13" spans="1:21" ht="15.75">
      <c r="A13" s="588"/>
      <c r="B13" s="586" t="s">
        <v>1450</v>
      </c>
      <c r="C13" s="280"/>
      <c r="D13" s="280"/>
      <c r="E13" s="280"/>
      <c r="F13" s="281"/>
      <c r="G13" s="281"/>
      <c r="H13" s="358"/>
      <c r="I13" s="281"/>
      <c r="J13" s="358"/>
      <c r="K13" s="281"/>
      <c r="L13" s="358"/>
      <c r="M13" s="281"/>
      <c r="N13" s="358"/>
      <c r="O13" s="401">
        <f t="shared" si="0"/>
        <v>0</v>
      </c>
      <c r="P13" s="400">
        <f t="shared" si="1"/>
        <v>0</v>
      </c>
      <c r="Q13" s="281"/>
      <c r="R13" s="281"/>
      <c r="S13" s="281"/>
      <c r="T13" s="281"/>
      <c r="U13" s="281"/>
    </row>
    <row r="14" spans="1:21" ht="15.75">
      <c r="A14" s="588"/>
      <c r="B14" s="586"/>
      <c r="C14" s="280"/>
      <c r="D14" s="280"/>
      <c r="E14" s="280"/>
      <c r="F14" s="281"/>
      <c r="G14" s="281"/>
      <c r="H14" s="358"/>
      <c r="I14" s="281"/>
      <c r="J14" s="358"/>
      <c r="K14" s="281"/>
      <c r="L14" s="358"/>
      <c r="M14" s="281"/>
      <c r="N14" s="358"/>
      <c r="O14" s="401">
        <f t="shared" si="0"/>
        <v>0</v>
      </c>
      <c r="P14" s="400">
        <f t="shared" si="1"/>
        <v>0</v>
      </c>
      <c r="Q14" s="281"/>
      <c r="R14" s="281"/>
      <c r="S14" s="281"/>
      <c r="T14" s="281"/>
      <c r="U14" s="359"/>
    </row>
    <row r="15" spans="1:21" ht="15.75">
      <c r="A15" s="588"/>
      <c r="B15" s="586"/>
      <c r="C15" s="280"/>
      <c r="D15" s="280"/>
      <c r="E15" s="280"/>
      <c r="F15" s="281"/>
      <c r="G15" s="281"/>
      <c r="H15" s="358"/>
      <c r="I15" s="281"/>
      <c r="J15" s="358"/>
      <c r="K15" s="281"/>
      <c r="L15" s="358"/>
      <c r="M15" s="281"/>
      <c r="N15" s="358"/>
      <c r="O15" s="401">
        <f t="shared" si="0"/>
        <v>0</v>
      </c>
      <c r="P15" s="400">
        <f t="shared" si="1"/>
        <v>0</v>
      </c>
      <c r="Q15" s="281"/>
      <c r="R15" s="281"/>
      <c r="S15" s="281"/>
      <c r="T15" s="281"/>
      <c r="U15" s="359"/>
    </row>
    <row r="16" spans="1:21" ht="15.75">
      <c r="A16" s="588"/>
      <c r="B16" s="586"/>
      <c r="C16" s="280"/>
      <c r="D16" s="280"/>
      <c r="E16" s="280"/>
      <c r="F16" s="281"/>
      <c r="G16" s="281"/>
      <c r="H16" s="358"/>
      <c r="I16" s="281"/>
      <c r="J16" s="358"/>
      <c r="K16" s="281"/>
      <c r="L16" s="358"/>
      <c r="M16" s="281"/>
      <c r="N16" s="358"/>
      <c r="O16" s="401">
        <f t="shared" si="0"/>
        <v>0</v>
      </c>
      <c r="P16" s="400">
        <f t="shared" si="1"/>
        <v>0</v>
      </c>
      <c r="Q16" s="281"/>
      <c r="R16" s="281"/>
      <c r="S16" s="281"/>
      <c r="T16" s="281"/>
      <c r="U16" s="359"/>
    </row>
    <row r="17" spans="1:21" ht="15.75">
      <c r="A17" s="588"/>
      <c r="B17" s="586"/>
      <c r="C17" s="280"/>
      <c r="D17" s="280"/>
      <c r="E17" s="280"/>
      <c r="F17" s="281"/>
      <c r="G17" s="281"/>
      <c r="H17" s="358"/>
      <c r="I17" s="281"/>
      <c r="J17" s="358"/>
      <c r="K17" s="360"/>
      <c r="L17" s="358"/>
      <c r="M17" s="281"/>
      <c r="N17" s="358"/>
      <c r="O17" s="401">
        <f t="shared" si="0"/>
        <v>0</v>
      </c>
      <c r="P17" s="400">
        <f t="shared" si="1"/>
        <v>0</v>
      </c>
      <c r="Q17" s="281"/>
      <c r="R17" s="281"/>
      <c r="S17" s="281"/>
      <c r="T17" s="281"/>
      <c r="U17" s="281"/>
    </row>
    <row r="18" spans="1:21" ht="15.75">
      <c r="A18" s="588"/>
      <c r="B18" s="586" t="s">
        <v>1444</v>
      </c>
      <c r="C18" s="280"/>
      <c r="D18" s="280"/>
      <c r="E18" s="280"/>
      <c r="F18" s="281"/>
      <c r="G18" s="281"/>
      <c r="H18" s="358"/>
      <c r="I18" s="281"/>
      <c r="J18" s="358"/>
      <c r="K18" s="360"/>
      <c r="L18" s="358"/>
      <c r="M18" s="281"/>
      <c r="N18" s="358"/>
      <c r="O18" s="401">
        <f t="shared" si="0"/>
        <v>0</v>
      </c>
      <c r="P18" s="400">
        <f t="shared" si="1"/>
        <v>0</v>
      </c>
      <c r="Q18" s="281"/>
      <c r="R18" s="281"/>
      <c r="S18" s="281"/>
      <c r="T18" s="281"/>
      <c r="U18" s="281"/>
    </row>
    <row r="19" spans="1:21" ht="15.75">
      <c r="A19" s="588"/>
      <c r="B19" s="586"/>
      <c r="C19" s="280"/>
      <c r="D19" s="280"/>
      <c r="E19" s="280"/>
      <c r="F19" s="281"/>
      <c r="G19" s="281"/>
      <c r="H19" s="358"/>
      <c r="I19" s="281"/>
      <c r="J19" s="358"/>
      <c r="K19" s="360"/>
      <c r="L19" s="358"/>
      <c r="M19" s="281"/>
      <c r="N19" s="358"/>
      <c r="O19" s="401">
        <f t="shared" si="0"/>
        <v>0</v>
      </c>
      <c r="P19" s="400">
        <f t="shared" si="1"/>
        <v>0</v>
      </c>
      <c r="Q19" s="281"/>
      <c r="R19" s="281"/>
      <c r="S19" s="281"/>
      <c r="T19" s="281"/>
      <c r="U19" s="281"/>
    </row>
    <row r="20" spans="1:21" ht="15.75">
      <c r="A20" s="588"/>
      <c r="B20" s="586"/>
      <c r="C20" s="280"/>
      <c r="D20" s="280"/>
      <c r="E20" s="280"/>
      <c r="F20" s="281"/>
      <c r="G20" s="281"/>
      <c r="H20" s="358"/>
      <c r="I20" s="281"/>
      <c r="J20" s="358"/>
      <c r="K20" s="360"/>
      <c r="L20" s="358"/>
      <c r="M20" s="281"/>
      <c r="N20" s="358"/>
      <c r="O20" s="401">
        <f t="shared" si="0"/>
        <v>0</v>
      </c>
      <c r="P20" s="400">
        <f t="shared" si="1"/>
        <v>0</v>
      </c>
      <c r="Q20" s="281"/>
      <c r="R20" s="281"/>
      <c r="S20" s="281"/>
      <c r="T20" s="281"/>
      <c r="U20" s="281"/>
    </row>
    <row r="21" spans="1:21" ht="15.75">
      <c r="A21" s="588"/>
      <c r="B21" s="586"/>
      <c r="C21" s="280"/>
      <c r="D21" s="280"/>
      <c r="E21" s="280"/>
      <c r="F21" s="281"/>
      <c r="G21" s="281"/>
      <c r="H21" s="358"/>
      <c r="I21" s="281"/>
      <c r="J21" s="358"/>
      <c r="K21" s="360"/>
      <c r="L21" s="358"/>
      <c r="M21" s="281"/>
      <c r="N21" s="358"/>
      <c r="O21" s="401">
        <f t="shared" si="0"/>
        <v>0</v>
      </c>
      <c r="P21" s="400">
        <f t="shared" si="1"/>
        <v>0</v>
      </c>
      <c r="Q21" s="281"/>
      <c r="R21" s="281"/>
      <c r="S21" s="281"/>
      <c r="T21" s="281"/>
      <c r="U21" s="281"/>
    </row>
    <row r="22" spans="1:21" ht="15.75">
      <c r="A22" s="588"/>
      <c r="B22" s="586"/>
      <c r="C22" s="280"/>
      <c r="D22" s="280"/>
      <c r="E22" s="370"/>
      <c r="F22" s="281"/>
      <c r="G22" s="281"/>
      <c r="H22" s="358"/>
      <c r="I22" s="281"/>
      <c r="J22" s="358"/>
      <c r="K22" s="360"/>
      <c r="L22" s="358"/>
      <c r="M22" s="281"/>
      <c r="N22" s="358"/>
      <c r="O22" s="401">
        <f t="shared" si="0"/>
        <v>0</v>
      </c>
      <c r="P22" s="400">
        <f t="shared" si="1"/>
        <v>0</v>
      </c>
      <c r="Q22" s="281"/>
      <c r="R22" s="281"/>
      <c r="S22" s="281"/>
      <c r="T22" s="281"/>
      <c r="U22" s="281"/>
    </row>
    <row r="23" spans="1:21" ht="15.75">
      <c r="A23" s="588"/>
      <c r="B23" s="587" t="s">
        <v>1446</v>
      </c>
      <c r="C23" s="280"/>
      <c r="D23" s="280"/>
      <c r="E23" s="370"/>
      <c r="F23" s="281"/>
      <c r="G23" s="281"/>
      <c r="H23" s="358"/>
      <c r="I23" s="281"/>
      <c r="J23" s="358"/>
      <c r="K23" s="360"/>
      <c r="L23" s="358"/>
      <c r="M23" s="281"/>
      <c r="N23" s="358"/>
      <c r="O23" s="401">
        <f t="shared" ref="O23:P23" si="2">G23+I23+K23+M23</f>
        <v>0</v>
      </c>
      <c r="P23" s="400">
        <f t="shared" si="2"/>
        <v>0</v>
      </c>
      <c r="Q23" s="281"/>
      <c r="R23" s="281"/>
      <c r="S23" s="281"/>
      <c r="T23" s="281"/>
      <c r="U23" s="281"/>
    </row>
    <row r="24" spans="1:21" ht="15.75">
      <c r="A24" s="588"/>
      <c r="B24" s="588"/>
      <c r="C24" s="280"/>
      <c r="D24" s="280"/>
      <c r="E24" s="370"/>
      <c r="F24" s="281"/>
      <c r="G24" s="281"/>
      <c r="H24" s="358"/>
      <c r="I24" s="281"/>
      <c r="J24" s="358"/>
      <c r="K24" s="360"/>
      <c r="L24" s="358"/>
      <c r="M24" s="281"/>
      <c r="N24" s="358"/>
      <c r="O24" s="401">
        <f t="shared" ref="O24:O42" si="3">G24+I24+K24+M24</f>
        <v>0</v>
      </c>
      <c r="P24" s="400">
        <f t="shared" ref="P24:P42" si="4">H24+J24+L24+N24</f>
        <v>0</v>
      </c>
      <c r="Q24" s="281"/>
      <c r="R24" s="281"/>
      <c r="S24" s="281"/>
      <c r="T24" s="281"/>
      <c r="U24" s="281"/>
    </row>
    <row r="25" spans="1:21" ht="15.75">
      <c r="A25" s="588"/>
      <c r="B25" s="588"/>
      <c r="C25" s="280"/>
      <c r="D25" s="280"/>
      <c r="E25" s="370"/>
      <c r="F25" s="281"/>
      <c r="G25" s="281"/>
      <c r="H25" s="358"/>
      <c r="I25" s="281"/>
      <c r="J25" s="358"/>
      <c r="K25" s="360"/>
      <c r="L25" s="358"/>
      <c r="M25" s="281"/>
      <c r="N25" s="358"/>
      <c r="O25" s="401">
        <f t="shared" si="3"/>
        <v>0</v>
      </c>
      <c r="P25" s="400">
        <f t="shared" si="4"/>
        <v>0</v>
      </c>
      <c r="Q25" s="281"/>
      <c r="R25" s="281"/>
      <c r="S25" s="281"/>
      <c r="T25" s="281"/>
      <c r="U25" s="281"/>
    </row>
    <row r="26" spans="1:21" ht="15.75">
      <c r="A26" s="588"/>
      <c r="B26" s="588"/>
      <c r="C26" s="280"/>
      <c r="D26" s="280"/>
      <c r="E26" s="370"/>
      <c r="F26" s="281"/>
      <c r="G26" s="281"/>
      <c r="H26" s="358"/>
      <c r="I26" s="281"/>
      <c r="J26" s="358"/>
      <c r="K26" s="360"/>
      <c r="L26" s="358"/>
      <c r="M26" s="281"/>
      <c r="N26" s="358"/>
      <c r="O26" s="401">
        <f t="shared" si="3"/>
        <v>0</v>
      </c>
      <c r="P26" s="400">
        <f t="shared" si="4"/>
        <v>0</v>
      </c>
      <c r="Q26" s="281"/>
      <c r="R26" s="281"/>
      <c r="S26" s="281"/>
      <c r="T26" s="281"/>
      <c r="U26" s="281"/>
    </row>
    <row r="27" spans="1:21" ht="15.75">
      <c r="A27" s="588"/>
      <c r="B27" s="589"/>
      <c r="C27" s="280"/>
      <c r="D27" s="280"/>
      <c r="E27" s="370"/>
      <c r="F27" s="281"/>
      <c r="G27" s="281"/>
      <c r="H27" s="358"/>
      <c r="I27" s="281"/>
      <c r="J27" s="358"/>
      <c r="K27" s="360"/>
      <c r="L27" s="358"/>
      <c r="M27" s="281"/>
      <c r="N27" s="358"/>
      <c r="O27" s="401">
        <f t="shared" si="3"/>
        <v>0</v>
      </c>
      <c r="P27" s="400">
        <f t="shared" si="4"/>
        <v>0</v>
      </c>
      <c r="Q27" s="281"/>
      <c r="R27" s="281"/>
      <c r="S27" s="281"/>
      <c r="T27" s="281"/>
      <c r="U27" s="281"/>
    </row>
    <row r="28" spans="1:21" ht="15.75">
      <c r="A28" s="588"/>
      <c r="B28" s="587" t="s">
        <v>1447</v>
      </c>
      <c r="C28" s="280"/>
      <c r="D28" s="280"/>
      <c r="E28" s="370"/>
      <c r="F28" s="281"/>
      <c r="G28" s="281"/>
      <c r="H28" s="358"/>
      <c r="I28" s="281"/>
      <c r="J28" s="358"/>
      <c r="K28" s="360"/>
      <c r="L28" s="358"/>
      <c r="M28" s="281"/>
      <c r="N28" s="358"/>
      <c r="O28" s="401">
        <f t="shared" si="3"/>
        <v>0</v>
      </c>
      <c r="P28" s="400">
        <f t="shared" si="4"/>
        <v>0</v>
      </c>
      <c r="Q28" s="281"/>
      <c r="R28" s="281"/>
      <c r="S28" s="281"/>
      <c r="T28" s="281"/>
      <c r="U28" s="281"/>
    </row>
    <row r="29" spans="1:21" ht="15.75">
      <c r="A29" s="588"/>
      <c r="B29" s="588"/>
      <c r="C29" s="280"/>
      <c r="D29" s="280"/>
      <c r="E29" s="370"/>
      <c r="F29" s="281"/>
      <c r="G29" s="281"/>
      <c r="H29" s="358"/>
      <c r="I29" s="281"/>
      <c r="J29" s="358"/>
      <c r="K29" s="360"/>
      <c r="L29" s="358"/>
      <c r="M29" s="281"/>
      <c r="N29" s="358"/>
      <c r="O29" s="401">
        <f t="shared" si="3"/>
        <v>0</v>
      </c>
      <c r="P29" s="400">
        <f t="shared" si="4"/>
        <v>0</v>
      </c>
      <c r="Q29" s="281"/>
      <c r="R29" s="281"/>
      <c r="S29" s="281"/>
      <c r="T29" s="281"/>
      <c r="U29" s="281"/>
    </row>
    <row r="30" spans="1:21" ht="15.75">
      <c r="A30" s="588"/>
      <c r="B30" s="588"/>
      <c r="C30" s="280"/>
      <c r="D30" s="280"/>
      <c r="E30" s="280"/>
      <c r="F30" s="281"/>
      <c r="G30" s="281"/>
      <c r="H30" s="358"/>
      <c r="I30" s="281"/>
      <c r="J30" s="358"/>
      <c r="K30" s="360"/>
      <c r="L30" s="358"/>
      <c r="M30" s="281"/>
      <c r="N30" s="358"/>
      <c r="O30" s="401">
        <f t="shared" si="3"/>
        <v>0</v>
      </c>
      <c r="P30" s="400">
        <f t="shared" si="4"/>
        <v>0</v>
      </c>
      <c r="Q30" s="281"/>
      <c r="R30" s="281"/>
      <c r="S30" s="281"/>
      <c r="T30" s="281"/>
      <c r="U30" s="281"/>
    </row>
    <row r="31" spans="1:21" ht="15.75">
      <c r="A31" s="588"/>
      <c r="B31" s="588"/>
      <c r="C31" s="280"/>
      <c r="D31" s="280"/>
      <c r="E31" s="280"/>
      <c r="F31" s="281"/>
      <c r="G31" s="281"/>
      <c r="H31" s="358"/>
      <c r="I31" s="281"/>
      <c r="J31" s="358"/>
      <c r="K31" s="360"/>
      <c r="L31" s="358"/>
      <c r="M31" s="281"/>
      <c r="N31" s="358"/>
      <c r="O31" s="401">
        <f t="shared" si="3"/>
        <v>0</v>
      </c>
      <c r="P31" s="400">
        <f t="shared" si="4"/>
        <v>0</v>
      </c>
      <c r="Q31" s="281"/>
      <c r="R31" s="281"/>
      <c r="S31" s="281"/>
      <c r="T31" s="281"/>
      <c r="U31" s="281"/>
    </row>
    <row r="32" spans="1:21" ht="15.75">
      <c r="A32" s="588"/>
      <c r="B32" s="589"/>
      <c r="C32" s="280"/>
      <c r="D32" s="280"/>
      <c r="E32" s="280"/>
      <c r="F32" s="281"/>
      <c r="G32" s="281"/>
      <c r="H32" s="358"/>
      <c r="I32" s="281"/>
      <c r="J32" s="358"/>
      <c r="K32" s="360"/>
      <c r="L32" s="358"/>
      <c r="M32" s="281"/>
      <c r="N32" s="358"/>
      <c r="O32" s="401">
        <f t="shared" si="3"/>
        <v>0</v>
      </c>
      <c r="P32" s="400">
        <f t="shared" si="4"/>
        <v>0</v>
      </c>
      <c r="Q32" s="281"/>
      <c r="R32" s="281"/>
      <c r="S32" s="281"/>
      <c r="T32" s="281"/>
      <c r="U32" s="281"/>
    </row>
    <row r="33" spans="1:21" ht="15.75">
      <c r="A33" s="588"/>
      <c r="B33" s="586" t="s">
        <v>1448</v>
      </c>
      <c r="C33" s="369"/>
      <c r="D33" s="280"/>
      <c r="E33" s="280"/>
      <c r="F33" s="281"/>
      <c r="G33" s="281"/>
      <c r="H33" s="358"/>
      <c r="I33" s="281"/>
      <c r="J33" s="358"/>
      <c r="K33" s="360"/>
      <c r="L33" s="358"/>
      <c r="M33" s="281"/>
      <c r="N33" s="358"/>
      <c r="O33" s="401">
        <f t="shared" si="3"/>
        <v>0</v>
      </c>
      <c r="P33" s="400">
        <f t="shared" si="4"/>
        <v>0</v>
      </c>
      <c r="Q33" s="281"/>
      <c r="R33" s="281"/>
      <c r="S33" s="281"/>
      <c r="T33" s="281"/>
      <c r="U33" s="281"/>
    </row>
    <row r="34" spans="1:21" ht="15.75">
      <c r="A34" s="588"/>
      <c r="B34" s="586"/>
      <c r="C34" s="369"/>
      <c r="D34" s="280"/>
      <c r="E34" s="280"/>
      <c r="F34" s="281"/>
      <c r="G34" s="281"/>
      <c r="H34" s="358"/>
      <c r="I34" s="281"/>
      <c r="J34" s="358"/>
      <c r="K34" s="360"/>
      <c r="L34" s="358"/>
      <c r="M34" s="281"/>
      <c r="N34" s="358"/>
      <c r="O34" s="401">
        <f t="shared" si="3"/>
        <v>0</v>
      </c>
      <c r="P34" s="400">
        <f t="shared" si="4"/>
        <v>0</v>
      </c>
      <c r="Q34" s="281"/>
      <c r="R34" s="281"/>
      <c r="S34" s="281"/>
      <c r="T34" s="281"/>
      <c r="U34" s="281"/>
    </row>
    <row r="35" spans="1:21" ht="15.75">
      <c r="A35" s="588"/>
      <c r="B35" s="586"/>
      <c r="C35" s="369"/>
      <c r="D35" s="280"/>
      <c r="E35" s="280"/>
      <c r="F35" s="281"/>
      <c r="G35" s="281"/>
      <c r="H35" s="358"/>
      <c r="I35" s="281"/>
      <c r="J35" s="358"/>
      <c r="K35" s="360"/>
      <c r="L35" s="358"/>
      <c r="M35" s="281"/>
      <c r="N35" s="358"/>
      <c r="O35" s="401">
        <f t="shared" si="3"/>
        <v>0</v>
      </c>
      <c r="P35" s="400">
        <f t="shared" si="4"/>
        <v>0</v>
      </c>
      <c r="Q35" s="281"/>
      <c r="R35" s="281"/>
      <c r="S35" s="281"/>
      <c r="T35" s="281"/>
      <c r="U35" s="281"/>
    </row>
    <row r="36" spans="1:21" ht="15.75">
      <c r="A36" s="588"/>
      <c r="B36" s="586"/>
      <c r="C36" s="369"/>
      <c r="D36" s="280"/>
      <c r="E36" s="280"/>
      <c r="F36" s="281"/>
      <c r="G36" s="281"/>
      <c r="H36" s="358"/>
      <c r="I36" s="281"/>
      <c r="J36" s="358"/>
      <c r="K36" s="360"/>
      <c r="L36" s="358"/>
      <c r="M36" s="281"/>
      <c r="N36" s="358"/>
      <c r="O36" s="401">
        <f t="shared" si="3"/>
        <v>0</v>
      </c>
      <c r="P36" s="400">
        <f t="shared" si="4"/>
        <v>0</v>
      </c>
      <c r="Q36" s="281"/>
      <c r="R36" s="281"/>
      <c r="S36" s="281"/>
      <c r="T36" s="281"/>
      <c r="U36" s="281"/>
    </row>
    <row r="37" spans="1:21" ht="15.75">
      <c r="A37" s="588"/>
      <c r="B37" s="586"/>
      <c r="C37" s="369"/>
      <c r="D37" s="280"/>
      <c r="E37" s="280"/>
      <c r="F37" s="281"/>
      <c r="G37" s="281"/>
      <c r="H37" s="358"/>
      <c r="I37" s="281"/>
      <c r="J37" s="358"/>
      <c r="K37" s="360"/>
      <c r="L37" s="358"/>
      <c r="M37" s="281"/>
      <c r="N37" s="358"/>
      <c r="O37" s="401">
        <f t="shared" si="3"/>
        <v>0</v>
      </c>
      <c r="P37" s="400">
        <f t="shared" si="4"/>
        <v>0</v>
      </c>
      <c r="Q37" s="281"/>
      <c r="R37" s="281"/>
      <c r="S37" s="281"/>
      <c r="T37" s="281"/>
      <c r="U37" s="281"/>
    </row>
    <row r="38" spans="1:21" ht="15.75">
      <c r="A38" s="588"/>
      <c r="B38" s="586" t="s">
        <v>1449</v>
      </c>
      <c r="C38" s="369"/>
      <c r="D38" s="280"/>
      <c r="E38" s="280"/>
      <c r="F38" s="281"/>
      <c r="G38" s="281"/>
      <c r="H38" s="358"/>
      <c r="I38" s="281"/>
      <c r="J38" s="358"/>
      <c r="K38" s="360"/>
      <c r="L38" s="358"/>
      <c r="M38" s="281"/>
      <c r="N38" s="358"/>
      <c r="O38" s="401">
        <f t="shared" si="3"/>
        <v>0</v>
      </c>
      <c r="P38" s="400">
        <f t="shared" si="4"/>
        <v>0</v>
      </c>
      <c r="Q38" s="281"/>
      <c r="R38" s="281"/>
      <c r="S38" s="281"/>
      <c r="T38" s="281"/>
      <c r="U38" s="281"/>
    </row>
    <row r="39" spans="1:21" ht="15.75">
      <c r="A39" s="588"/>
      <c r="B39" s="586"/>
      <c r="C39" s="369"/>
      <c r="D39" s="280"/>
      <c r="E39" s="280"/>
      <c r="F39" s="281"/>
      <c r="G39" s="281"/>
      <c r="H39" s="358"/>
      <c r="I39" s="281"/>
      <c r="J39" s="358"/>
      <c r="K39" s="360"/>
      <c r="L39" s="358"/>
      <c r="M39" s="281"/>
      <c r="N39" s="358"/>
      <c r="O39" s="401">
        <f t="shared" si="3"/>
        <v>0</v>
      </c>
      <c r="P39" s="400">
        <f t="shared" si="4"/>
        <v>0</v>
      </c>
      <c r="Q39" s="281"/>
      <c r="R39" s="281"/>
      <c r="S39" s="281"/>
      <c r="T39" s="281"/>
      <c r="U39" s="281"/>
    </row>
    <row r="40" spans="1:21" ht="15.75">
      <c r="A40" s="588"/>
      <c r="B40" s="586"/>
      <c r="C40" s="369"/>
      <c r="D40" s="280"/>
      <c r="E40" s="280"/>
      <c r="F40" s="281"/>
      <c r="G40" s="281"/>
      <c r="H40" s="358"/>
      <c r="I40" s="281"/>
      <c r="J40" s="358"/>
      <c r="K40" s="360"/>
      <c r="L40" s="358"/>
      <c r="M40" s="281"/>
      <c r="N40" s="358"/>
      <c r="O40" s="401">
        <f t="shared" si="3"/>
        <v>0</v>
      </c>
      <c r="P40" s="400">
        <f t="shared" si="4"/>
        <v>0</v>
      </c>
      <c r="Q40" s="281"/>
      <c r="R40" s="281"/>
      <c r="S40" s="281"/>
      <c r="T40" s="281"/>
      <c r="U40" s="281"/>
    </row>
    <row r="41" spans="1:21" ht="15.75">
      <c r="A41" s="588"/>
      <c r="B41" s="586"/>
      <c r="C41" s="369"/>
      <c r="D41" s="280"/>
      <c r="E41" s="280"/>
      <c r="F41" s="281"/>
      <c r="G41" s="281"/>
      <c r="H41" s="358"/>
      <c r="I41" s="281"/>
      <c r="J41" s="358"/>
      <c r="K41" s="360"/>
      <c r="L41" s="358"/>
      <c r="M41" s="281"/>
      <c r="N41" s="358"/>
      <c r="O41" s="401">
        <f t="shared" si="3"/>
        <v>0</v>
      </c>
      <c r="P41" s="400">
        <f t="shared" si="4"/>
        <v>0</v>
      </c>
      <c r="Q41" s="281"/>
      <c r="R41" s="281"/>
      <c r="S41" s="281"/>
      <c r="T41" s="281"/>
      <c r="U41" s="281"/>
    </row>
    <row r="42" spans="1:21" ht="15.75">
      <c r="A42" s="588"/>
      <c r="B42" s="586"/>
      <c r="C42" s="369"/>
      <c r="D42" s="280"/>
      <c r="E42" s="280"/>
      <c r="F42" s="281"/>
      <c r="G42" s="281"/>
      <c r="H42" s="358"/>
      <c r="I42" s="281"/>
      <c r="J42" s="358"/>
      <c r="K42" s="360"/>
      <c r="L42" s="358"/>
      <c r="M42" s="281"/>
      <c r="N42" s="358"/>
      <c r="O42" s="401">
        <f t="shared" si="3"/>
        <v>0</v>
      </c>
      <c r="P42" s="400">
        <f t="shared" si="4"/>
        <v>0</v>
      </c>
      <c r="Q42" s="281"/>
      <c r="R42" s="281"/>
      <c r="S42" s="281"/>
      <c r="T42" s="281"/>
      <c r="U42" s="281"/>
    </row>
    <row r="43" spans="1:21" ht="15.75">
      <c r="A43" s="292"/>
      <c r="B43" s="293"/>
      <c r="C43" s="292" t="s">
        <v>1453</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3"/>
      <c r="R43" s="263"/>
      <c r="S43" s="263"/>
      <c r="T43" s="263"/>
      <c r="U43" s="263"/>
    </row>
    <row r="49" spans="8:16">
      <c r="H49" s="365"/>
      <c r="J49" s="365"/>
      <c r="L49" s="365"/>
      <c r="N49" s="365"/>
      <c r="P49" s="365"/>
    </row>
    <row r="50" spans="8:16">
      <c r="H50" s="365"/>
      <c r="J50" s="365"/>
      <c r="L50" s="365"/>
      <c r="N50" s="365"/>
      <c r="P50" s="365"/>
    </row>
    <row r="51" spans="8:16">
      <c r="H51" s="365"/>
      <c r="J51" s="365"/>
      <c r="L51" s="365"/>
      <c r="N51" s="365"/>
      <c r="P51" s="365"/>
    </row>
    <row r="52" spans="8:16">
      <c r="H52" s="365"/>
      <c r="J52" s="365"/>
      <c r="L52" s="365"/>
      <c r="N52" s="365"/>
      <c r="P52" s="365"/>
    </row>
    <row r="53" spans="8:16">
      <c r="H53" s="365"/>
      <c r="J53" s="365"/>
      <c r="L53" s="365"/>
      <c r="N53" s="365"/>
      <c r="P53" s="365"/>
    </row>
    <row r="54" spans="8:16">
      <c r="H54" s="365"/>
      <c r="J54" s="365"/>
      <c r="L54" s="365"/>
      <c r="N54" s="365"/>
      <c r="P54" s="365"/>
    </row>
    <row r="55" spans="8:16">
      <c r="H55" s="365"/>
      <c r="J55" s="365"/>
      <c r="L55" s="365"/>
      <c r="N55" s="365"/>
      <c r="P55" s="365"/>
    </row>
    <row r="56" spans="8:16">
      <c r="H56" s="365"/>
      <c r="J56" s="365"/>
      <c r="L56" s="365"/>
      <c r="N56" s="365"/>
      <c r="P56" s="365"/>
    </row>
    <row r="57" spans="8:16">
      <c r="H57" s="365"/>
      <c r="J57" s="365"/>
      <c r="L57" s="365"/>
      <c r="N57" s="365"/>
      <c r="P57" s="365"/>
    </row>
    <row r="58" spans="8:16">
      <c r="H58" s="365"/>
      <c r="J58" s="365"/>
      <c r="L58" s="365"/>
      <c r="N58" s="365"/>
      <c r="P58" s="365"/>
    </row>
    <row r="59" spans="8:16">
      <c r="H59" s="365"/>
      <c r="J59" s="365"/>
      <c r="L59" s="365"/>
      <c r="N59" s="365"/>
      <c r="P59" s="365"/>
    </row>
    <row r="60" spans="8:16">
      <c r="H60" s="365"/>
      <c r="J60" s="365"/>
      <c r="L60" s="365"/>
      <c r="N60" s="365"/>
      <c r="P60" s="365"/>
    </row>
    <row r="61" spans="8:16">
      <c r="H61" s="365"/>
      <c r="J61" s="365"/>
      <c r="L61" s="365"/>
      <c r="N61" s="365"/>
      <c r="P61" s="365"/>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B15" sqref="B15:B20"/>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6" customFormat="1" ht="18.75">
      <c r="G1" s="279" t="s">
        <v>1409</v>
      </c>
      <c r="L1" s="279"/>
      <c r="M1" s="279"/>
      <c r="N1" s="279"/>
      <c r="O1" s="279"/>
      <c r="P1" s="279"/>
      <c r="Q1" s="279"/>
      <c r="R1" s="279"/>
      <c r="S1" s="279"/>
      <c r="T1" s="279"/>
      <c r="U1" s="279"/>
    </row>
    <row r="2" spans="1:21" s="276" customFormat="1" ht="18.75">
      <c r="A2" s="321" t="s">
        <v>1352</v>
      </c>
      <c r="G2" s="279"/>
      <c r="L2" s="279"/>
      <c r="M2" s="279"/>
      <c r="N2" s="279"/>
      <c r="O2" s="279"/>
      <c r="P2" s="279"/>
      <c r="Q2" s="279"/>
      <c r="R2" s="279"/>
      <c r="S2" s="279"/>
      <c r="T2" s="279"/>
      <c r="U2" s="279"/>
    </row>
    <row r="3" spans="1:21" s="276" customFormat="1" ht="27.75" customHeight="1">
      <c r="A3" s="591" t="s">
        <v>1411</v>
      </c>
      <c r="B3" s="591"/>
      <c r="C3" s="591"/>
      <c r="D3" s="591"/>
      <c r="E3" s="591"/>
      <c r="F3" s="591"/>
      <c r="G3" s="591"/>
      <c r="H3" s="591"/>
      <c r="I3" s="591"/>
      <c r="J3" s="591"/>
      <c r="K3" s="591"/>
      <c r="L3" s="591"/>
      <c r="M3" s="591"/>
      <c r="N3" s="591"/>
      <c r="O3" s="591"/>
      <c r="P3" s="591"/>
      <c r="Q3" s="591"/>
      <c r="R3" s="591"/>
      <c r="S3" s="591"/>
      <c r="T3" s="591"/>
      <c r="U3" s="591"/>
    </row>
    <row r="4" spans="1:21" s="320" customFormat="1">
      <c r="A4" s="595" t="s">
        <v>1417</v>
      </c>
      <c r="B4" s="595"/>
      <c r="C4" s="595"/>
      <c r="D4" s="595"/>
      <c r="E4" s="595"/>
      <c r="F4" s="595"/>
      <c r="G4" s="595"/>
      <c r="H4" s="595"/>
      <c r="I4" s="595"/>
      <c r="J4" s="595"/>
      <c r="K4" s="595"/>
      <c r="L4" s="595"/>
      <c r="M4" s="595"/>
      <c r="N4" s="595"/>
      <c r="O4" s="595"/>
      <c r="P4" s="595"/>
      <c r="Q4" s="595"/>
      <c r="R4" s="595"/>
      <c r="S4" s="595"/>
      <c r="T4" s="595"/>
      <c r="U4" s="595"/>
    </row>
    <row r="5" spans="1:21" s="66" customFormat="1" ht="23.25" customHeight="1">
      <c r="A5" s="544" t="s">
        <v>97</v>
      </c>
      <c r="B5" s="546" t="s">
        <v>111</v>
      </c>
      <c r="C5" s="556" t="s">
        <v>86</v>
      </c>
      <c r="D5" s="556" t="s">
        <v>87</v>
      </c>
      <c r="E5" s="556" t="s">
        <v>392</v>
      </c>
      <c r="F5" s="556" t="s">
        <v>88</v>
      </c>
      <c r="G5" s="559" t="s">
        <v>100</v>
      </c>
      <c r="H5" s="561"/>
      <c r="I5" s="561"/>
      <c r="J5" s="561"/>
      <c r="K5" s="561"/>
      <c r="L5" s="561"/>
      <c r="M5" s="561"/>
      <c r="N5" s="560"/>
      <c r="O5" s="565" t="s">
        <v>101</v>
      </c>
      <c r="P5" s="566"/>
      <c r="Q5" s="546" t="s">
        <v>102</v>
      </c>
      <c r="R5" s="546" t="s">
        <v>103</v>
      </c>
      <c r="S5" s="546" t="s">
        <v>110</v>
      </c>
      <c r="T5" s="546" t="s">
        <v>109</v>
      </c>
      <c r="U5" s="562" t="s">
        <v>89</v>
      </c>
    </row>
    <row r="6" spans="1:21" s="66" customFormat="1" ht="15" customHeight="1">
      <c r="A6" s="544"/>
      <c r="B6" s="544"/>
      <c r="C6" s="557"/>
      <c r="D6" s="557"/>
      <c r="E6" s="557"/>
      <c r="F6" s="557"/>
      <c r="G6" s="559" t="s">
        <v>104</v>
      </c>
      <c r="H6" s="560"/>
      <c r="I6" s="559" t="s">
        <v>105</v>
      </c>
      <c r="J6" s="560"/>
      <c r="K6" s="559" t="s">
        <v>106</v>
      </c>
      <c r="L6" s="560"/>
      <c r="M6" s="559" t="s">
        <v>107</v>
      </c>
      <c r="N6" s="560"/>
      <c r="O6" s="567"/>
      <c r="P6" s="568"/>
      <c r="Q6" s="544"/>
      <c r="R6" s="544"/>
      <c r="S6" s="544"/>
      <c r="T6" s="544"/>
      <c r="U6" s="563"/>
    </row>
    <row r="7" spans="1:21" s="67" customFormat="1" ht="24" customHeight="1">
      <c r="A7" s="545"/>
      <c r="B7" s="545"/>
      <c r="C7" s="558"/>
      <c r="D7" s="558"/>
      <c r="E7" s="558"/>
      <c r="F7" s="558"/>
      <c r="G7" s="439" t="s">
        <v>108</v>
      </c>
      <c r="H7" s="439" t="s">
        <v>12</v>
      </c>
      <c r="I7" s="439" t="s">
        <v>108</v>
      </c>
      <c r="J7" s="439" t="s">
        <v>12</v>
      </c>
      <c r="K7" s="439" t="s">
        <v>108</v>
      </c>
      <c r="L7" s="439" t="s">
        <v>12</v>
      </c>
      <c r="M7" s="439" t="s">
        <v>108</v>
      </c>
      <c r="N7" s="439" t="s">
        <v>12</v>
      </c>
      <c r="O7" s="439" t="s">
        <v>108</v>
      </c>
      <c r="P7" s="439" t="s">
        <v>12</v>
      </c>
      <c r="Q7" s="545"/>
      <c r="R7" s="545"/>
      <c r="S7" s="545"/>
      <c r="T7" s="545"/>
      <c r="U7" s="564"/>
    </row>
    <row r="8" spans="1:21" s="260" customFormat="1" ht="15.75">
      <c r="A8" s="440"/>
      <c r="B8" s="441"/>
      <c r="C8" s="442"/>
      <c r="D8" s="442"/>
      <c r="E8" s="443"/>
      <c r="F8" s="442"/>
      <c r="G8" s="444"/>
      <c r="H8" s="444"/>
      <c r="I8" s="444"/>
      <c r="J8" s="444"/>
      <c r="K8" s="444"/>
      <c r="L8" s="444"/>
      <c r="M8" s="444"/>
      <c r="N8" s="444"/>
      <c r="O8" s="444"/>
      <c r="P8" s="444"/>
      <c r="Q8" s="445"/>
      <c r="R8" s="445"/>
      <c r="S8" s="445"/>
      <c r="T8" s="445"/>
      <c r="U8" s="446"/>
    </row>
    <row r="9" spans="1:21" ht="15.75">
      <c r="A9" s="572" t="s">
        <v>1412</v>
      </c>
      <c r="B9" s="569" t="s">
        <v>1413</v>
      </c>
      <c r="C9" s="277"/>
      <c r="D9" s="277"/>
      <c r="E9" s="277"/>
      <c r="F9" s="277"/>
      <c r="G9" s="362"/>
      <c r="H9" s="363"/>
      <c r="I9" s="277"/>
      <c r="J9" s="363"/>
      <c r="K9" s="277"/>
      <c r="L9" s="363"/>
      <c r="M9" s="277"/>
      <c r="N9" s="363"/>
      <c r="O9" s="399">
        <f t="shared" ref="O9:P9" si="0">G9+I9+K9+M9</f>
        <v>0</v>
      </c>
      <c r="P9" s="400">
        <f t="shared" si="0"/>
        <v>0</v>
      </c>
      <c r="Q9" s="277"/>
      <c r="R9" s="277"/>
      <c r="S9" s="277"/>
      <c r="T9" s="277"/>
      <c r="U9" s="277"/>
    </row>
    <row r="10" spans="1:21" ht="15.75">
      <c r="A10" s="572"/>
      <c r="B10" s="570"/>
      <c r="C10" s="277"/>
      <c r="D10" s="277"/>
      <c r="E10" s="277"/>
      <c r="F10" s="277"/>
      <c r="G10" s="362"/>
      <c r="H10" s="363"/>
      <c r="I10" s="277"/>
      <c r="J10" s="363"/>
      <c r="K10" s="277"/>
      <c r="L10" s="363"/>
      <c r="M10" s="277"/>
      <c r="N10" s="363"/>
      <c r="O10" s="399">
        <f t="shared" ref="O10:O38" si="1">G10+I10+K10+M10</f>
        <v>0</v>
      </c>
      <c r="P10" s="400">
        <f t="shared" ref="P10:P38" si="2">H10+J10+L10+N10</f>
        <v>0</v>
      </c>
      <c r="Q10" s="277"/>
      <c r="R10" s="277"/>
      <c r="S10" s="277"/>
      <c r="T10" s="277"/>
      <c r="U10" s="277"/>
    </row>
    <row r="11" spans="1:21" s="365" customFormat="1" ht="15.75">
      <c r="A11" s="572"/>
      <c r="B11" s="570"/>
      <c r="C11" s="277"/>
      <c r="D11" s="277"/>
      <c r="E11" s="277"/>
      <c r="F11" s="277"/>
      <c r="G11" s="362"/>
      <c r="H11" s="363"/>
      <c r="I11" s="277"/>
      <c r="J11" s="363"/>
      <c r="K11" s="277"/>
      <c r="L11" s="363"/>
      <c r="M11" s="277"/>
      <c r="N11" s="363"/>
      <c r="O11" s="399">
        <f t="shared" si="1"/>
        <v>0</v>
      </c>
      <c r="P11" s="400">
        <f t="shared" si="2"/>
        <v>0</v>
      </c>
      <c r="Q11" s="277"/>
      <c r="R11" s="277"/>
      <c r="S11" s="277"/>
      <c r="T11" s="277"/>
      <c r="U11" s="277"/>
    </row>
    <row r="12" spans="1:21" ht="15.75">
      <c r="A12" s="572"/>
      <c r="B12" s="570"/>
      <c r="C12" s="277"/>
      <c r="D12" s="277"/>
      <c r="E12" s="277"/>
      <c r="F12" s="277"/>
      <c r="G12" s="362"/>
      <c r="H12" s="363"/>
      <c r="I12" s="277"/>
      <c r="J12" s="363"/>
      <c r="K12" s="277"/>
      <c r="L12" s="363"/>
      <c r="M12" s="277"/>
      <c r="N12" s="363"/>
      <c r="O12" s="399">
        <f t="shared" si="1"/>
        <v>0</v>
      </c>
      <c r="P12" s="400">
        <f t="shared" si="2"/>
        <v>0</v>
      </c>
      <c r="Q12" s="277"/>
      <c r="R12" s="277"/>
      <c r="S12" s="277"/>
      <c r="T12" s="277"/>
      <c r="U12" s="277"/>
    </row>
    <row r="13" spans="1:21" ht="15.75">
      <c r="A13" s="572"/>
      <c r="B13" s="570"/>
      <c r="C13" s="277"/>
      <c r="D13" s="277"/>
      <c r="E13" s="277"/>
      <c r="F13" s="277"/>
      <c r="G13" s="362"/>
      <c r="H13" s="363"/>
      <c r="I13" s="277"/>
      <c r="J13" s="363"/>
      <c r="K13" s="277"/>
      <c r="L13" s="363"/>
      <c r="M13" s="277"/>
      <c r="N13" s="363"/>
      <c r="O13" s="399">
        <f t="shared" si="1"/>
        <v>0</v>
      </c>
      <c r="P13" s="400">
        <f t="shared" si="2"/>
        <v>0</v>
      </c>
      <c r="Q13" s="277"/>
      <c r="R13" s="277"/>
      <c r="S13" s="277"/>
      <c r="T13" s="277"/>
      <c r="U13" s="277"/>
    </row>
    <row r="14" spans="1:21" ht="15.75">
      <c r="A14" s="572"/>
      <c r="B14" s="571"/>
      <c r="C14" s="277"/>
      <c r="D14" s="277"/>
      <c r="E14" s="277"/>
      <c r="F14" s="277"/>
      <c r="G14" s="362"/>
      <c r="H14" s="363"/>
      <c r="I14" s="277"/>
      <c r="J14" s="363"/>
      <c r="K14" s="277"/>
      <c r="L14" s="363"/>
      <c r="M14" s="277"/>
      <c r="N14" s="363"/>
      <c r="O14" s="399">
        <f t="shared" si="1"/>
        <v>0</v>
      </c>
      <c r="P14" s="400">
        <f t="shared" si="2"/>
        <v>0</v>
      </c>
      <c r="Q14" s="277"/>
      <c r="R14" s="277"/>
      <c r="S14" s="277"/>
      <c r="T14" s="277"/>
      <c r="U14" s="277"/>
    </row>
    <row r="15" spans="1:21" ht="15.75">
      <c r="A15" s="572"/>
      <c r="B15" s="592" t="s">
        <v>1414</v>
      </c>
      <c r="C15" s="277"/>
      <c r="D15" s="277"/>
      <c r="E15" s="277"/>
      <c r="F15" s="277"/>
      <c r="G15" s="362"/>
      <c r="H15" s="363"/>
      <c r="I15" s="277"/>
      <c r="J15" s="363"/>
      <c r="K15" s="277"/>
      <c r="L15" s="363"/>
      <c r="M15" s="277"/>
      <c r="N15" s="363"/>
      <c r="O15" s="399">
        <f t="shared" si="1"/>
        <v>0</v>
      </c>
      <c r="P15" s="400">
        <f t="shared" si="2"/>
        <v>0</v>
      </c>
      <c r="Q15" s="277"/>
      <c r="R15" s="277"/>
      <c r="S15" s="277"/>
      <c r="T15" s="277"/>
      <c r="U15" s="277"/>
    </row>
    <row r="16" spans="1:21" s="365" customFormat="1" ht="15.75">
      <c r="A16" s="572"/>
      <c r="B16" s="593"/>
      <c r="C16" s="277"/>
      <c r="D16" s="277"/>
      <c r="E16" s="277"/>
      <c r="F16" s="277"/>
      <c r="G16" s="362"/>
      <c r="H16" s="363"/>
      <c r="I16" s="277"/>
      <c r="J16" s="363"/>
      <c r="K16" s="277"/>
      <c r="L16" s="363"/>
      <c r="M16" s="277"/>
      <c r="N16" s="363"/>
      <c r="O16" s="399">
        <f t="shared" si="1"/>
        <v>0</v>
      </c>
      <c r="P16" s="400">
        <f t="shared" si="2"/>
        <v>0</v>
      </c>
      <c r="Q16" s="277"/>
      <c r="R16" s="277"/>
      <c r="S16" s="277"/>
      <c r="T16" s="277"/>
      <c r="U16" s="277"/>
    </row>
    <row r="17" spans="1:21" s="365" customFormat="1" ht="15.75">
      <c r="A17" s="572"/>
      <c r="B17" s="593"/>
      <c r="C17" s="277"/>
      <c r="D17" s="277"/>
      <c r="E17" s="277"/>
      <c r="F17" s="277"/>
      <c r="G17" s="362"/>
      <c r="H17" s="363"/>
      <c r="I17" s="277"/>
      <c r="J17" s="363"/>
      <c r="K17" s="277"/>
      <c r="L17" s="363"/>
      <c r="M17" s="277"/>
      <c r="N17" s="363"/>
      <c r="O17" s="399">
        <f t="shared" si="1"/>
        <v>0</v>
      </c>
      <c r="P17" s="400">
        <f t="shared" si="2"/>
        <v>0</v>
      </c>
      <c r="Q17" s="277"/>
      <c r="R17" s="277"/>
      <c r="S17" s="277"/>
      <c r="T17" s="277"/>
      <c r="U17" s="277"/>
    </row>
    <row r="18" spans="1:21" s="365" customFormat="1" ht="15.75">
      <c r="A18" s="572"/>
      <c r="B18" s="593"/>
      <c r="C18" s="277"/>
      <c r="D18" s="277"/>
      <c r="E18" s="277"/>
      <c r="F18" s="277"/>
      <c r="G18" s="362"/>
      <c r="H18" s="363"/>
      <c r="I18" s="277"/>
      <c r="J18" s="363"/>
      <c r="K18" s="277"/>
      <c r="L18" s="363"/>
      <c r="M18" s="277"/>
      <c r="N18" s="363"/>
      <c r="O18" s="399">
        <f t="shared" si="1"/>
        <v>0</v>
      </c>
      <c r="P18" s="400">
        <f t="shared" si="2"/>
        <v>0</v>
      </c>
      <c r="Q18" s="277"/>
      <c r="R18" s="277"/>
      <c r="S18" s="277"/>
      <c r="T18" s="277"/>
      <c r="U18" s="277"/>
    </row>
    <row r="19" spans="1:21" ht="15.75">
      <c r="A19" s="572"/>
      <c r="B19" s="593"/>
      <c r="C19" s="277"/>
      <c r="D19" s="277"/>
      <c r="E19" s="277"/>
      <c r="F19" s="277"/>
      <c r="G19" s="362"/>
      <c r="H19" s="363"/>
      <c r="I19" s="277"/>
      <c r="J19" s="363"/>
      <c r="K19" s="277"/>
      <c r="L19" s="363"/>
      <c r="M19" s="277"/>
      <c r="N19" s="363"/>
      <c r="O19" s="399">
        <f t="shared" si="1"/>
        <v>0</v>
      </c>
      <c r="P19" s="400">
        <f t="shared" si="2"/>
        <v>0</v>
      </c>
      <c r="Q19" s="277"/>
      <c r="R19" s="277"/>
      <c r="S19" s="277"/>
      <c r="T19" s="277"/>
      <c r="U19" s="277"/>
    </row>
    <row r="20" spans="1:21" ht="15.75">
      <c r="A20" s="572"/>
      <c r="B20" s="594"/>
      <c r="C20" s="277"/>
      <c r="D20" s="277"/>
      <c r="E20" s="277"/>
      <c r="F20" s="277"/>
      <c r="G20" s="362"/>
      <c r="H20" s="363"/>
      <c r="I20" s="277"/>
      <c r="J20" s="363"/>
      <c r="K20" s="277"/>
      <c r="L20" s="363"/>
      <c r="M20" s="277"/>
      <c r="N20" s="363"/>
      <c r="O20" s="399">
        <f t="shared" si="1"/>
        <v>0</v>
      </c>
      <c r="P20" s="400">
        <f t="shared" si="2"/>
        <v>0</v>
      </c>
      <c r="Q20" s="277"/>
      <c r="R20" s="277"/>
      <c r="S20" s="277"/>
      <c r="T20" s="277"/>
      <c r="U20" s="277"/>
    </row>
    <row r="21" spans="1:21" s="365" customFormat="1" ht="15.75">
      <c r="A21" s="572"/>
      <c r="B21" s="569" t="s">
        <v>1415</v>
      </c>
      <c r="C21" s="277"/>
      <c r="D21" s="277"/>
      <c r="E21" s="277"/>
      <c r="F21" s="277"/>
      <c r="G21" s="362"/>
      <c r="H21" s="363"/>
      <c r="I21" s="277"/>
      <c r="J21" s="363"/>
      <c r="K21" s="277"/>
      <c r="L21" s="363"/>
      <c r="M21" s="277"/>
      <c r="N21" s="363"/>
      <c r="O21" s="399">
        <f t="shared" si="1"/>
        <v>0</v>
      </c>
      <c r="P21" s="400">
        <f t="shared" si="2"/>
        <v>0</v>
      </c>
      <c r="Q21" s="277"/>
      <c r="R21" s="277"/>
      <c r="S21" s="277"/>
      <c r="T21" s="277"/>
      <c r="U21" s="277"/>
    </row>
    <row r="22" spans="1:21" s="365" customFormat="1" ht="15.75">
      <c r="A22" s="572"/>
      <c r="B22" s="570"/>
      <c r="C22" s="277"/>
      <c r="D22" s="277"/>
      <c r="E22" s="277"/>
      <c r="F22" s="277"/>
      <c r="G22" s="362"/>
      <c r="H22" s="363"/>
      <c r="I22" s="277"/>
      <c r="J22" s="363"/>
      <c r="K22" s="277"/>
      <c r="L22" s="363"/>
      <c r="M22" s="277"/>
      <c r="N22" s="363"/>
      <c r="O22" s="399">
        <f t="shared" si="1"/>
        <v>0</v>
      </c>
      <c r="P22" s="400">
        <f t="shared" si="2"/>
        <v>0</v>
      </c>
      <c r="Q22" s="277"/>
      <c r="R22" s="277"/>
      <c r="S22" s="277"/>
      <c r="T22" s="277"/>
      <c r="U22" s="277"/>
    </row>
    <row r="23" spans="1:21" s="365" customFormat="1" ht="15.75">
      <c r="A23" s="572"/>
      <c r="B23" s="570"/>
      <c r="C23" s="277"/>
      <c r="D23" s="277"/>
      <c r="E23" s="277"/>
      <c r="F23" s="277"/>
      <c r="G23" s="362"/>
      <c r="H23" s="363"/>
      <c r="I23" s="277"/>
      <c r="J23" s="363"/>
      <c r="K23" s="277"/>
      <c r="L23" s="363"/>
      <c r="M23" s="277"/>
      <c r="N23" s="363"/>
      <c r="O23" s="399">
        <f t="shared" si="1"/>
        <v>0</v>
      </c>
      <c r="P23" s="400">
        <f t="shared" si="2"/>
        <v>0</v>
      </c>
      <c r="Q23" s="277"/>
      <c r="R23" s="277"/>
      <c r="S23" s="277"/>
      <c r="T23" s="277"/>
      <c r="U23" s="277"/>
    </row>
    <row r="24" spans="1:21" s="365" customFormat="1" ht="15.75">
      <c r="A24" s="572"/>
      <c r="B24" s="570"/>
      <c r="C24" s="277"/>
      <c r="D24" s="277"/>
      <c r="E24" s="277"/>
      <c r="F24" s="277"/>
      <c r="G24" s="362"/>
      <c r="H24" s="363"/>
      <c r="I24" s="277"/>
      <c r="J24" s="363"/>
      <c r="K24" s="277"/>
      <c r="L24" s="363"/>
      <c r="M24" s="277"/>
      <c r="N24" s="363"/>
      <c r="O24" s="399">
        <f t="shared" si="1"/>
        <v>0</v>
      </c>
      <c r="P24" s="400">
        <f t="shared" si="2"/>
        <v>0</v>
      </c>
      <c r="Q24" s="277"/>
      <c r="R24" s="277"/>
      <c r="S24" s="277"/>
      <c r="T24" s="277"/>
      <c r="U24" s="277"/>
    </row>
    <row r="25" spans="1:21" s="365" customFormat="1" ht="15.75">
      <c r="A25" s="572"/>
      <c r="B25" s="570"/>
      <c r="C25" s="277"/>
      <c r="D25" s="277"/>
      <c r="E25" s="277"/>
      <c r="F25" s="277"/>
      <c r="G25" s="362"/>
      <c r="H25" s="363"/>
      <c r="I25" s="277"/>
      <c r="J25" s="363"/>
      <c r="K25" s="277"/>
      <c r="L25" s="363"/>
      <c r="M25" s="277"/>
      <c r="N25" s="363"/>
      <c r="O25" s="399">
        <f t="shared" si="1"/>
        <v>0</v>
      </c>
      <c r="P25" s="400">
        <f t="shared" si="2"/>
        <v>0</v>
      </c>
      <c r="Q25" s="277"/>
      <c r="R25" s="277"/>
      <c r="S25" s="277"/>
      <c r="T25" s="277"/>
      <c r="U25" s="277"/>
    </row>
    <row r="26" spans="1:21" ht="15.75">
      <c r="A26" s="572"/>
      <c r="B26" s="571"/>
      <c r="C26" s="277"/>
      <c r="D26" s="277"/>
      <c r="E26" s="277"/>
      <c r="F26" s="277"/>
      <c r="G26" s="277"/>
      <c r="H26" s="363"/>
      <c r="I26" s="277"/>
      <c r="J26" s="363"/>
      <c r="K26" s="277"/>
      <c r="L26" s="363"/>
      <c r="M26" s="277"/>
      <c r="N26" s="363"/>
      <c r="O26" s="399">
        <f t="shared" si="1"/>
        <v>0</v>
      </c>
      <c r="P26" s="400">
        <f t="shared" si="2"/>
        <v>0</v>
      </c>
      <c r="Q26" s="277"/>
      <c r="R26" s="277"/>
      <c r="S26" s="277"/>
      <c r="T26" s="277"/>
      <c r="U26" s="277"/>
    </row>
    <row r="27" spans="1:21" ht="15.75">
      <c r="A27" s="569" t="s">
        <v>1416</v>
      </c>
      <c r="B27" s="569" t="s">
        <v>1418</v>
      </c>
      <c r="C27" s="277"/>
      <c r="D27" s="277"/>
      <c r="E27" s="277"/>
      <c r="F27" s="277"/>
      <c r="G27" s="362"/>
      <c r="H27" s="363"/>
      <c r="I27" s="277"/>
      <c r="J27" s="363"/>
      <c r="K27" s="277"/>
      <c r="L27" s="363"/>
      <c r="M27" s="277"/>
      <c r="N27" s="363"/>
      <c r="O27" s="399">
        <f t="shared" si="1"/>
        <v>0</v>
      </c>
      <c r="P27" s="400">
        <f t="shared" si="2"/>
        <v>0</v>
      </c>
      <c r="Q27" s="277"/>
      <c r="R27" s="277"/>
      <c r="S27" s="277"/>
      <c r="T27" s="277"/>
      <c r="U27" s="277"/>
    </row>
    <row r="28" spans="1:21" s="365" customFormat="1" ht="15.75">
      <c r="A28" s="570"/>
      <c r="B28" s="570"/>
      <c r="C28" s="277"/>
      <c r="D28" s="277"/>
      <c r="E28" s="277"/>
      <c r="F28" s="277"/>
      <c r="G28" s="362"/>
      <c r="H28" s="363"/>
      <c r="I28" s="277"/>
      <c r="J28" s="363"/>
      <c r="K28" s="277"/>
      <c r="L28" s="363"/>
      <c r="M28" s="277"/>
      <c r="N28" s="363"/>
      <c r="O28" s="399">
        <f t="shared" si="1"/>
        <v>0</v>
      </c>
      <c r="P28" s="400">
        <f t="shared" si="2"/>
        <v>0</v>
      </c>
      <c r="Q28" s="277"/>
      <c r="R28" s="277"/>
      <c r="S28" s="277"/>
      <c r="T28" s="277"/>
      <c r="U28" s="277"/>
    </row>
    <row r="29" spans="1:21" s="365" customFormat="1" ht="15.75">
      <c r="A29" s="570"/>
      <c r="B29" s="570"/>
      <c r="C29" s="277"/>
      <c r="D29" s="277"/>
      <c r="E29" s="277"/>
      <c r="F29" s="277"/>
      <c r="G29" s="362"/>
      <c r="H29" s="363"/>
      <c r="I29" s="277"/>
      <c r="J29" s="363"/>
      <c r="K29" s="277"/>
      <c r="L29" s="363"/>
      <c r="M29" s="277"/>
      <c r="N29" s="363"/>
      <c r="O29" s="399">
        <f t="shared" si="1"/>
        <v>0</v>
      </c>
      <c r="P29" s="400">
        <f t="shared" si="2"/>
        <v>0</v>
      </c>
      <c r="Q29" s="277"/>
      <c r="R29" s="277"/>
      <c r="S29" s="277"/>
      <c r="T29" s="277"/>
      <c r="U29" s="277"/>
    </row>
    <row r="30" spans="1:21" s="365" customFormat="1" ht="15.75">
      <c r="A30" s="570"/>
      <c r="B30" s="570"/>
      <c r="C30" s="277"/>
      <c r="D30" s="277"/>
      <c r="E30" s="277"/>
      <c r="F30" s="277"/>
      <c r="G30" s="362"/>
      <c r="H30" s="363"/>
      <c r="I30" s="277"/>
      <c r="J30" s="363"/>
      <c r="K30" s="277"/>
      <c r="L30" s="363"/>
      <c r="M30" s="277"/>
      <c r="N30" s="363"/>
      <c r="O30" s="399">
        <f t="shared" si="1"/>
        <v>0</v>
      </c>
      <c r="P30" s="400">
        <f t="shared" si="2"/>
        <v>0</v>
      </c>
      <c r="Q30" s="277"/>
      <c r="R30" s="277"/>
      <c r="S30" s="277"/>
      <c r="T30" s="277"/>
      <c r="U30" s="277"/>
    </row>
    <row r="31" spans="1:21" s="365" customFormat="1" ht="15.75">
      <c r="A31" s="570"/>
      <c r="B31" s="570"/>
      <c r="C31" s="277"/>
      <c r="D31" s="277"/>
      <c r="E31" s="277"/>
      <c r="F31" s="277"/>
      <c r="G31" s="362"/>
      <c r="H31" s="363"/>
      <c r="I31" s="277"/>
      <c r="J31" s="363"/>
      <c r="K31" s="277"/>
      <c r="L31" s="363"/>
      <c r="M31" s="277"/>
      <c r="N31" s="363"/>
      <c r="O31" s="399">
        <f t="shared" si="1"/>
        <v>0</v>
      </c>
      <c r="P31" s="400">
        <f t="shared" si="2"/>
        <v>0</v>
      </c>
      <c r="Q31" s="277"/>
      <c r="R31" s="277"/>
      <c r="S31" s="277"/>
      <c r="T31" s="277"/>
      <c r="U31" s="277"/>
    </row>
    <row r="32" spans="1:21" s="365" customFormat="1" ht="15.75">
      <c r="A32" s="570"/>
      <c r="B32" s="571"/>
      <c r="C32" s="277"/>
      <c r="D32" s="277"/>
      <c r="E32" s="277"/>
      <c r="F32" s="277"/>
      <c r="G32" s="362"/>
      <c r="H32" s="363"/>
      <c r="I32" s="277"/>
      <c r="J32" s="363"/>
      <c r="K32" s="277"/>
      <c r="L32" s="363"/>
      <c r="M32" s="277"/>
      <c r="N32" s="363"/>
      <c r="O32" s="399">
        <f t="shared" si="1"/>
        <v>0</v>
      </c>
      <c r="P32" s="400">
        <f t="shared" si="2"/>
        <v>0</v>
      </c>
      <c r="Q32" s="277"/>
      <c r="R32" s="277"/>
      <c r="S32" s="277"/>
      <c r="T32" s="277"/>
      <c r="U32" s="277"/>
    </row>
    <row r="33" spans="1:21" ht="15.75">
      <c r="A33" s="570"/>
      <c r="B33" s="569" t="s">
        <v>1419</v>
      </c>
      <c r="C33" s="277"/>
      <c r="D33" s="277"/>
      <c r="E33" s="277"/>
      <c r="F33" s="277"/>
      <c r="G33" s="277"/>
      <c r="H33" s="363"/>
      <c r="I33" s="277"/>
      <c r="J33" s="363"/>
      <c r="K33" s="277"/>
      <c r="L33" s="363"/>
      <c r="M33" s="277"/>
      <c r="N33" s="363"/>
      <c r="O33" s="399">
        <f t="shared" si="1"/>
        <v>0</v>
      </c>
      <c r="P33" s="400">
        <f t="shared" si="2"/>
        <v>0</v>
      </c>
      <c r="Q33" s="277"/>
      <c r="R33" s="277"/>
      <c r="S33" s="277"/>
      <c r="T33" s="277"/>
      <c r="U33" s="277"/>
    </row>
    <row r="34" spans="1:21" s="365" customFormat="1" ht="15.75">
      <c r="A34" s="570"/>
      <c r="B34" s="570"/>
      <c r="C34" s="277"/>
      <c r="D34" s="277"/>
      <c r="E34" s="277"/>
      <c r="F34" s="277"/>
      <c r="G34" s="277"/>
      <c r="H34" s="363"/>
      <c r="I34" s="277"/>
      <c r="J34" s="363"/>
      <c r="K34" s="277"/>
      <c r="L34" s="363"/>
      <c r="M34" s="277"/>
      <c r="N34" s="363"/>
      <c r="O34" s="399">
        <f t="shared" si="1"/>
        <v>0</v>
      </c>
      <c r="P34" s="400">
        <f t="shared" si="2"/>
        <v>0</v>
      </c>
      <c r="Q34" s="277"/>
      <c r="R34" s="277"/>
      <c r="S34" s="277"/>
      <c r="T34" s="277"/>
      <c r="U34" s="277"/>
    </row>
    <row r="35" spans="1:21" s="365" customFormat="1" ht="15.75">
      <c r="A35" s="570"/>
      <c r="B35" s="570"/>
      <c r="C35" s="277"/>
      <c r="D35" s="277"/>
      <c r="E35" s="277"/>
      <c r="F35" s="277"/>
      <c r="G35" s="277"/>
      <c r="H35" s="363"/>
      <c r="I35" s="277"/>
      <c r="J35" s="363"/>
      <c r="K35" s="277"/>
      <c r="L35" s="363"/>
      <c r="M35" s="277"/>
      <c r="N35" s="363"/>
      <c r="O35" s="399">
        <f t="shared" si="1"/>
        <v>0</v>
      </c>
      <c r="P35" s="400">
        <f t="shared" si="2"/>
        <v>0</v>
      </c>
      <c r="Q35" s="277"/>
      <c r="R35" s="277"/>
      <c r="S35" s="277"/>
      <c r="T35" s="277"/>
      <c r="U35" s="277"/>
    </row>
    <row r="36" spans="1:21" s="365" customFormat="1" ht="15.75">
      <c r="A36" s="570"/>
      <c r="B36" s="570"/>
      <c r="C36" s="277"/>
      <c r="D36" s="277"/>
      <c r="E36" s="277"/>
      <c r="F36" s="277"/>
      <c r="G36" s="277"/>
      <c r="H36" s="363"/>
      <c r="I36" s="277"/>
      <c r="J36" s="363"/>
      <c r="K36" s="277"/>
      <c r="L36" s="363"/>
      <c r="M36" s="277"/>
      <c r="N36" s="363"/>
      <c r="O36" s="399">
        <f t="shared" si="1"/>
        <v>0</v>
      </c>
      <c r="P36" s="400">
        <f t="shared" si="2"/>
        <v>0</v>
      </c>
      <c r="Q36" s="277"/>
      <c r="R36" s="277"/>
      <c r="S36" s="277"/>
      <c r="T36" s="277"/>
      <c r="U36" s="277"/>
    </row>
    <row r="37" spans="1:21" ht="15.75">
      <c r="A37" s="570"/>
      <c r="B37" s="570"/>
      <c r="C37" s="277"/>
      <c r="D37" s="277"/>
      <c r="E37" s="277"/>
      <c r="F37" s="277"/>
      <c r="G37" s="277"/>
      <c r="H37" s="363"/>
      <c r="I37" s="277"/>
      <c r="J37" s="363"/>
      <c r="K37" s="277"/>
      <c r="L37" s="363"/>
      <c r="M37" s="277"/>
      <c r="N37" s="363"/>
      <c r="O37" s="399">
        <f t="shared" si="1"/>
        <v>0</v>
      </c>
      <c r="P37" s="400">
        <f t="shared" si="2"/>
        <v>0</v>
      </c>
      <c r="Q37" s="277"/>
      <c r="R37" s="277"/>
      <c r="S37" s="277"/>
      <c r="T37" s="277"/>
      <c r="U37" s="277"/>
    </row>
    <row r="38" spans="1:21" ht="15.75">
      <c r="A38" s="571"/>
      <c r="B38" s="571"/>
      <c r="C38" s="277"/>
      <c r="D38" s="277"/>
      <c r="E38" s="277"/>
      <c r="F38" s="277"/>
      <c r="G38" s="277"/>
      <c r="H38" s="363"/>
      <c r="I38" s="277"/>
      <c r="J38" s="363"/>
      <c r="K38" s="277"/>
      <c r="L38" s="363"/>
      <c r="M38" s="277"/>
      <c r="N38" s="363"/>
      <c r="O38" s="399">
        <f t="shared" si="1"/>
        <v>0</v>
      </c>
      <c r="P38" s="400">
        <f t="shared" si="2"/>
        <v>0</v>
      </c>
      <c r="Q38" s="277"/>
      <c r="R38" s="277"/>
      <c r="S38" s="277"/>
      <c r="T38" s="277"/>
      <c r="U38" s="359"/>
    </row>
    <row r="39" spans="1:21" ht="15.75">
      <c r="A39" s="298"/>
      <c r="B39" s="299"/>
      <c r="C39" s="298" t="s">
        <v>1410</v>
      </c>
      <c r="D39" s="299"/>
      <c r="E39" s="299"/>
      <c r="F39" s="300"/>
      <c r="G39" s="264">
        <f t="shared" ref="G39:P39" si="3">SUM(G9:G38)</f>
        <v>0</v>
      </c>
      <c r="H39" s="233">
        <f t="shared" si="3"/>
        <v>0</v>
      </c>
      <c r="I39" s="264">
        <f t="shared" si="3"/>
        <v>0</v>
      </c>
      <c r="J39" s="233">
        <f t="shared" si="3"/>
        <v>0</v>
      </c>
      <c r="K39" s="264">
        <f t="shared" si="3"/>
        <v>0</v>
      </c>
      <c r="L39" s="233">
        <f t="shared" si="3"/>
        <v>0</v>
      </c>
      <c r="M39" s="264">
        <f t="shared" si="3"/>
        <v>0</v>
      </c>
      <c r="N39" s="233">
        <f t="shared" si="3"/>
        <v>0</v>
      </c>
      <c r="O39" s="233">
        <f t="shared" si="3"/>
        <v>0</v>
      </c>
      <c r="P39" s="233">
        <f t="shared" si="3"/>
        <v>0</v>
      </c>
      <c r="Q39" s="264"/>
      <c r="R39" s="264"/>
      <c r="S39" s="264"/>
      <c r="T39" s="264"/>
      <c r="U39" s="278"/>
    </row>
    <row r="59" s="260" customFormat="1" ht="12"/>
    <row r="60" s="260" customFormat="1" ht="12"/>
    <row r="73" s="260" customFormat="1" ht="12"/>
    <row r="74" s="260" customFormat="1" ht="12"/>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B8" sqref="B8:B20"/>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G1" s="284" t="s">
        <v>1420</v>
      </c>
      <c r="I1" s="284"/>
      <c r="J1" s="284"/>
      <c r="K1" s="284"/>
      <c r="L1" s="284"/>
      <c r="M1" s="284"/>
      <c r="N1" s="284"/>
      <c r="O1" s="284"/>
      <c r="P1" s="284"/>
      <c r="Q1" s="284"/>
      <c r="R1" s="284"/>
      <c r="S1" s="284"/>
      <c r="T1" s="284"/>
      <c r="U1" s="284"/>
    </row>
    <row r="2" spans="1:21" s="365" customFormat="1" ht="18.75">
      <c r="A2" s="365" t="s">
        <v>1348</v>
      </c>
      <c r="B2" s="284"/>
      <c r="C2" s="284"/>
      <c r="D2" s="284"/>
      <c r="E2" s="284"/>
      <c r="G2" s="284"/>
      <c r="H2" s="234"/>
      <c r="I2" s="284"/>
      <c r="J2" s="284"/>
      <c r="K2" s="284"/>
      <c r="L2" s="284"/>
      <c r="M2" s="284"/>
      <c r="N2" s="284"/>
      <c r="O2" s="284"/>
      <c r="P2" s="284"/>
      <c r="Q2" s="284"/>
      <c r="R2" s="284"/>
      <c r="S2" s="284"/>
      <c r="T2" s="284"/>
      <c r="U2" s="284"/>
    </row>
    <row r="3" spans="1:21">
      <c r="A3" s="269" t="s">
        <v>1423</v>
      </c>
      <c r="B3" s="269"/>
      <c r="C3" s="269"/>
      <c r="D3" s="269"/>
      <c r="E3" s="269"/>
      <c r="F3" s="269"/>
      <c r="G3" s="269"/>
      <c r="H3" s="269"/>
      <c r="I3" s="269"/>
      <c r="J3" s="269"/>
      <c r="K3" s="269"/>
      <c r="L3" s="269"/>
      <c r="M3" s="269"/>
      <c r="N3" s="269"/>
      <c r="O3" s="269"/>
      <c r="P3" s="269"/>
      <c r="Q3" s="269"/>
      <c r="R3" s="269"/>
      <c r="S3" s="269"/>
      <c r="T3" s="269"/>
      <c r="U3" s="269"/>
    </row>
    <row r="4" spans="1:21" ht="1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s="365"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572" t="s">
        <v>1421</v>
      </c>
      <c r="B8" s="569" t="s">
        <v>1422</v>
      </c>
      <c r="C8" s="326"/>
      <c r="D8" s="326"/>
      <c r="E8" s="326"/>
      <c r="F8" s="326"/>
      <c r="G8" s="355"/>
      <c r="H8" s="356"/>
      <c r="I8" s="355"/>
      <c r="J8" s="356"/>
      <c r="K8" s="355"/>
      <c r="L8" s="356"/>
      <c r="M8" s="355"/>
      <c r="N8" s="356"/>
      <c r="O8" s="399">
        <f t="shared" ref="O8:P8" si="0">G8+I8+K8+M8</f>
        <v>0</v>
      </c>
      <c r="P8" s="400">
        <f t="shared" si="0"/>
        <v>0</v>
      </c>
      <c r="Q8" s="326"/>
      <c r="R8" s="326"/>
      <c r="S8" s="326"/>
      <c r="T8" s="326"/>
      <c r="U8" s="326"/>
    </row>
    <row r="9" spans="1:21" ht="15.75">
      <c r="A9" s="572"/>
      <c r="B9" s="570"/>
      <c r="C9" s="326"/>
      <c r="D9" s="326"/>
      <c r="E9" s="326"/>
      <c r="F9" s="326"/>
      <c r="G9" s="355"/>
      <c r="H9" s="356"/>
      <c r="I9" s="355"/>
      <c r="J9" s="356"/>
      <c r="K9" s="355"/>
      <c r="L9" s="356"/>
      <c r="M9" s="355"/>
      <c r="N9" s="356"/>
      <c r="O9" s="399">
        <f t="shared" ref="O9:O20" si="1">G9+I9+K9+M9</f>
        <v>0</v>
      </c>
      <c r="P9" s="400">
        <f t="shared" ref="P9:P20" si="2">H9+J9+L9+N9</f>
        <v>0</v>
      </c>
      <c r="Q9" s="326"/>
      <c r="R9" s="326"/>
      <c r="S9" s="326"/>
      <c r="T9" s="326"/>
      <c r="U9" s="326"/>
    </row>
    <row r="10" spans="1:21" s="365" customFormat="1" ht="15.75">
      <c r="A10" s="572"/>
      <c r="B10" s="570"/>
      <c r="C10" s="326"/>
      <c r="D10" s="326"/>
      <c r="E10" s="326"/>
      <c r="F10" s="326"/>
      <c r="G10" s="355"/>
      <c r="H10" s="356"/>
      <c r="I10" s="355"/>
      <c r="J10" s="356"/>
      <c r="K10" s="355"/>
      <c r="L10" s="356"/>
      <c r="M10" s="355"/>
      <c r="N10" s="356"/>
      <c r="O10" s="399">
        <f t="shared" ref="O10:O15" si="3">G10+I10+K10+M10</f>
        <v>0</v>
      </c>
      <c r="P10" s="400">
        <f t="shared" ref="P10:P15" si="4">H10+J10+L10+N10</f>
        <v>0</v>
      </c>
      <c r="Q10" s="326"/>
      <c r="R10" s="326"/>
      <c r="S10" s="326"/>
      <c r="T10" s="326"/>
      <c r="U10" s="326"/>
    </row>
    <row r="11" spans="1:21" s="365" customFormat="1" ht="15.75">
      <c r="A11" s="572"/>
      <c r="B11" s="570"/>
      <c r="C11" s="326"/>
      <c r="D11" s="326"/>
      <c r="E11" s="326"/>
      <c r="F11" s="326"/>
      <c r="G11" s="355"/>
      <c r="H11" s="356"/>
      <c r="I11" s="355"/>
      <c r="J11" s="356"/>
      <c r="K11" s="355"/>
      <c r="L11" s="356"/>
      <c r="M11" s="355"/>
      <c r="N11" s="356"/>
      <c r="O11" s="399">
        <f t="shared" si="3"/>
        <v>0</v>
      </c>
      <c r="P11" s="400">
        <f t="shared" si="4"/>
        <v>0</v>
      </c>
      <c r="Q11" s="326"/>
      <c r="R11" s="326"/>
      <c r="S11" s="326"/>
      <c r="T11" s="326"/>
      <c r="U11" s="326"/>
    </row>
    <row r="12" spans="1:21" s="365" customFormat="1" ht="15.75">
      <c r="A12" s="572"/>
      <c r="B12" s="570"/>
      <c r="C12" s="326"/>
      <c r="D12" s="326"/>
      <c r="E12" s="326"/>
      <c r="F12" s="326"/>
      <c r="G12" s="355"/>
      <c r="H12" s="356"/>
      <c r="I12" s="355"/>
      <c r="J12" s="356"/>
      <c r="K12" s="355"/>
      <c r="L12" s="356"/>
      <c r="M12" s="355"/>
      <c r="N12" s="356"/>
      <c r="O12" s="399">
        <f t="shared" si="3"/>
        <v>0</v>
      </c>
      <c r="P12" s="400">
        <f t="shared" si="4"/>
        <v>0</v>
      </c>
      <c r="Q12" s="326"/>
      <c r="R12" s="326"/>
      <c r="S12" s="326"/>
      <c r="T12" s="326"/>
      <c r="U12" s="326"/>
    </row>
    <row r="13" spans="1:21" s="365" customFormat="1" ht="15.75">
      <c r="A13" s="572"/>
      <c r="B13" s="570"/>
      <c r="C13" s="326"/>
      <c r="D13" s="326"/>
      <c r="E13" s="326"/>
      <c r="F13" s="326"/>
      <c r="G13" s="355"/>
      <c r="H13" s="356"/>
      <c r="I13" s="355"/>
      <c r="J13" s="356"/>
      <c r="K13" s="355"/>
      <c r="L13" s="356"/>
      <c r="M13" s="355"/>
      <c r="N13" s="356"/>
      <c r="O13" s="399">
        <f t="shared" ref="O13:O14" si="5">G13+I13+K13+M13</f>
        <v>0</v>
      </c>
      <c r="P13" s="400">
        <f t="shared" ref="P13:P14" si="6">H13+J13+L13+N13</f>
        <v>0</v>
      </c>
      <c r="Q13" s="326"/>
      <c r="R13" s="326"/>
      <c r="S13" s="326"/>
      <c r="T13" s="326"/>
      <c r="U13" s="326"/>
    </row>
    <row r="14" spans="1:21" s="365" customFormat="1" ht="15.75">
      <c r="A14" s="572"/>
      <c r="B14" s="570"/>
      <c r="C14" s="326"/>
      <c r="D14" s="326"/>
      <c r="E14" s="326"/>
      <c r="F14" s="326"/>
      <c r="G14" s="355"/>
      <c r="H14" s="356"/>
      <c r="I14" s="355"/>
      <c r="J14" s="356"/>
      <c r="K14" s="355"/>
      <c r="L14" s="356"/>
      <c r="M14" s="355"/>
      <c r="N14" s="356"/>
      <c r="O14" s="399">
        <f t="shared" si="5"/>
        <v>0</v>
      </c>
      <c r="P14" s="400">
        <f t="shared" si="6"/>
        <v>0</v>
      </c>
      <c r="Q14" s="326"/>
      <c r="R14" s="326"/>
      <c r="S14" s="326"/>
      <c r="T14" s="326"/>
      <c r="U14" s="326"/>
    </row>
    <row r="15" spans="1:21" ht="15.75">
      <c r="A15" s="572"/>
      <c r="B15" s="570"/>
      <c r="C15" s="326"/>
      <c r="D15" s="326"/>
      <c r="E15" s="326"/>
      <c r="F15" s="326"/>
      <c r="G15" s="355"/>
      <c r="H15" s="356"/>
      <c r="I15" s="355"/>
      <c r="J15" s="356"/>
      <c r="K15" s="355"/>
      <c r="L15" s="356"/>
      <c r="M15" s="355"/>
      <c r="N15" s="356"/>
      <c r="O15" s="399">
        <f t="shared" si="3"/>
        <v>0</v>
      </c>
      <c r="P15" s="400">
        <f t="shared" si="4"/>
        <v>0</v>
      </c>
      <c r="Q15" s="326"/>
      <c r="R15" s="326"/>
      <c r="S15" s="326"/>
      <c r="T15" s="326"/>
      <c r="U15" s="326"/>
    </row>
    <row r="16" spans="1:21" ht="15.75">
      <c r="A16" s="572"/>
      <c r="B16" s="570"/>
      <c r="C16" s="326"/>
      <c r="D16" s="326"/>
      <c r="E16" s="326"/>
      <c r="F16" s="326"/>
      <c r="G16" s="355"/>
      <c r="H16" s="356"/>
      <c r="I16" s="355"/>
      <c r="J16" s="356"/>
      <c r="K16" s="355"/>
      <c r="L16" s="356"/>
      <c r="M16" s="355"/>
      <c r="N16" s="356"/>
      <c r="O16" s="399">
        <f t="shared" si="1"/>
        <v>0</v>
      </c>
      <c r="P16" s="400">
        <f t="shared" si="2"/>
        <v>0</v>
      </c>
      <c r="Q16" s="326"/>
      <c r="R16" s="326"/>
      <c r="S16" s="326"/>
      <c r="T16" s="326"/>
      <c r="U16" s="326"/>
    </row>
    <row r="17" spans="1:21" ht="15.75">
      <c r="A17" s="572"/>
      <c r="B17" s="570"/>
      <c r="C17" s="326"/>
      <c r="D17" s="326"/>
      <c r="E17" s="326"/>
      <c r="F17" s="326"/>
      <c r="G17" s="355"/>
      <c r="H17" s="356"/>
      <c r="I17" s="355"/>
      <c r="J17" s="356"/>
      <c r="K17" s="355"/>
      <c r="L17" s="356"/>
      <c r="M17" s="355"/>
      <c r="N17" s="356"/>
      <c r="O17" s="399">
        <f t="shared" si="1"/>
        <v>0</v>
      </c>
      <c r="P17" s="400">
        <f t="shared" si="2"/>
        <v>0</v>
      </c>
      <c r="Q17" s="326"/>
      <c r="R17" s="326"/>
      <c r="S17" s="326"/>
      <c r="T17" s="326"/>
      <c r="U17" s="326"/>
    </row>
    <row r="18" spans="1:21" ht="15.75">
      <c r="A18" s="572"/>
      <c r="B18" s="570"/>
      <c r="C18" s="326"/>
      <c r="D18" s="326"/>
      <c r="E18" s="326"/>
      <c r="F18" s="326"/>
      <c r="G18" s="355"/>
      <c r="H18" s="356"/>
      <c r="I18" s="355"/>
      <c r="J18" s="356"/>
      <c r="K18" s="355"/>
      <c r="L18" s="356"/>
      <c r="M18" s="355"/>
      <c r="N18" s="356"/>
      <c r="O18" s="399">
        <f t="shared" si="1"/>
        <v>0</v>
      </c>
      <c r="P18" s="400">
        <f t="shared" si="2"/>
        <v>0</v>
      </c>
      <c r="Q18" s="326"/>
      <c r="R18" s="326"/>
      <c r="S18" s="326"/>
      <c r="T18" s="326"/>
      <c r="U18" s="326"/>
    </row>
    <row r="19" spans="1:21" ht="15.75">
      <c r="A19" s="572"/>
      <c r="B19" s="570"/>
      <c r="C19" s="326"/>
      <c r="D19" s="326"/>
      <c r="E19" s="326"/>
      <c r="F19" s="326"/>
      <c r="G19" s="355"/>
      <c r="H19" s="356"/>
      <c r="I19" s="355"/>
      <c r="J19" s="356"/>
      <c r="K19" s="355"/>
      <c r="L19" s="356"/>
      <c r="M19" s="355"/>
      <c r="N19" s="356"/>
      <c r="O19" s="399">
        <f t="shared" si="1"/>
        <v>0</v>
      </c>
      <c r="P19" s="400">
        <f t="shared" si="2"/>
        <v>0</v>
      </c>
      <c r="Q19" s="326"/>
      <c r="R19" s="326"/>
      <c r="S19" s="326"/>
      <c r="T19" s="326"/>
      <c r="U19" s="326"/>
    </row>
    <row r="20" spans="1:21" ht="15.75">
      <c r="A20" s="572"/>
      <c r="B20" s="571"/>
      <c r="C20" s="326"/>
      <c r="D20" s="326"/>
      <c r="E20" s="326"/>
      <c r="F20" s="326"/>
      <c r="G20" s="355"/>
      <c r="H20" s="356"/>
      <c r="I20" s="355"/>
      <c r="J20" s="356"/>
      <c r="K20" s="355"/>
      <c r="L20" s="356"/>
      <c r="M20" s="355"/>
      <c r="N20" s="356"/>
      <c r="O20" s="399">
        <f t="shared" si="1"/>
        <v>0</v>
      </c>
      <c r="P20" s="400">
        <f t="shared" si="2"/>
        <v>0</v>
      </c>
      <c r="Q20" s="326"/>
      <c r="R20" s="326"/>
      <c r="S20" s="326"/>
      <c r="T20" s="326"/>
      <c r="U20" s="326"/>
    </row>
    <row r="21" spans="1:21" ht="15.6" customHeight="1">
      <c r="A21" s="292"/>
      <c r="B21" s="293"/>
      <c r="C21" s="292" t="s">
        <v>1514</v>
      </c>
      <c r="D21" s="293"/>
      <c r="E21" s="293"/>
      <c r="F21" s="294"/>
      <c r="G21" s="287">
        <f t="shared" ref="G21:P21" si="7">SUM(G8:G20)</f>
        <v>0</v>
      </c>
      <c r="H21" s="236">
        <f t="shared" si="7"/>
        <v>0</v>
      </c>
      <c r="I21" s="287">
        <f t="shared" si="7"/>
        <v>0</v>
      </c>
      <c r="J21" s="236">
        <f t="shared" si="7"/>
        <v>0</v>
      </c>
      <c r="K21" s="287">
        <f t="shared" si="7"/>
        <v>0</v>
      </c>
      <c r="L21" s="236">
        <f t="shared" si="7"/>
        <v>0</v>
      </c>
      <c r="M21" s="287">
        <f t="shared" si="7"/>
        <v>0</v>
      </c>
      <c r="N21" s="236">
        <f t="shared" si="7"/>
        <v>0</v>
      </c>
      <c r="O21" s="236">
        <f t="shared" si="7"/>
        <v>0</v>
      </c>
      <c r="P21" s="236">
        <f t="shared" si="7"/>
        <v>0</v>
      </c>
      <c r="Q21" s="264"/>
      <c r="R21" s="264"/>
      <c r="S21" s="264"/>
      <c r="T21" s="264"/>
      <c r="U21" s="264"/>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9" sqref="C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1"/>
      <c r="C1" s="241"/>
      <c r="D1" s="241"/>
      <c r="E1" s="243"/>
      <c r="F1" s="241"/>
      <c r="G1" s="291" t="s">
        <v>1354</v>
      </c>
      <c r="J1" s="241"/>
      <c r="K1" s="241"/>
      <c r="L1" s="241"/>
      <c r="M1" s="241"/>
      <c r="N1" s="241"/>
      <c r="O1" s="241"/>
      <c r="P1" s="241"/>
      <c r="Q1" s="241"/>
      <c r="R1" s="241"/>
      <c r="S1" s="241"/>
      <c r="T1" s="241"/>
      <c r="U1" s="241"/>
    </row>
    <row r="2" spans="1:21" ht="18" customHeight="1">
      <c r="B2" s="243"/>
      <c r="C2" s="243"/>
      <c r="D2" s="243"/>
      <c r="E2" s="243"/>
      <c r="F2" s="243"/>
      <c r="G2" s="291"/>
      <c r="J2" s="243"/>
      <c r="K2" s="243"/>
      <c r="L2" s="243"/>
      <c r="M2" s="243"/>
      <c r="N2" s="243"/>
      <c r="O2" s="243"/>
      <c r="P2" s="243"/>
      <c r="Q2" s="243"/>
      <c r="R2" s="243"/>
      <c r="S2" s="243"/>
      <c r="T2" s="243"/>
      <c r="U2" s="243"/>
    </row>
    <row r="3" spans="1:21" ht="18" customHeight="1">
      <c r="A3" s="316" t="s">
        <v>1347</v>
      </c>
      <c r="B3" s="243"/>
      <c r="C3" s="243"/>
      <c r="D3" s="243"/>
      <c r="E3" s="243"/>
      <c r="F3" s="243"/>
      <c r="G3" s="291"/>
      <c r="J3" s="243"/>
      <c r="K3" s="243"/>
      <c r="L3" s="243"/>
      <c r="M3" s="243"/>
      <c r="N3" s="243"/>
      <c r="O3" s="243"/>
      <c r="P3" s="243"/>
      <c r="Q3" s="243"/>
      <c r="R3" s="243"/>
      <c r="S3" s="243"/>
      <c r="T3" s="243"/>
      <c r="U3" s="243"/>
    </row>
    <row r="4" spans="1:21" ht="33" customHeight="1">
      <c r="A4" s="596" t="s">
        <v>1353</v>
      </c>
      <c r="B4" s="596"/>
      <c r="C4" s="596"/>
      <c r="D4" s="596"/>
      <c r="E4" s="596"/>
      <c r="F4" s="596"/>
      <c r="G4" s="596"/>
      <c r="H4" s="596"/>
      <c r="I4" s="596"/>
      <c r="J4" s="596"/>
      <c r="K4" s="596"/>
      <c r="L4" s="596"/>
      <c r="M4" s="596"/>
      <c r="N4" s="596"/>
      <c r="O4" s="596"/>
      <c r="P4" s="596"/>
      <c r="Q4" s="596"/>
      <c r="R4" s="596"/>
      <c r="S4" s="596"/>
      <c r="T4" s="596"/>
      <c r="U4" s="596"/>
    </row>
    <row r="5" spans="1:21" ht="14.45" customHeight="1">
      <c r="A5" s="544" t="s">
        <v>97</v>
      </c>
      <c r="B5" s="546" t="s">
        <v>111</v>
      </c>
      <c r="C5" s="556" t="s">
        <v>86</v>
      </c>
      <c r="D5" s="556" t="s">
        <v>87</v>
      </c>
      <c r="E5" s="556" t="s">
        <v>392</v>
      </c>
      <c r="F5" s="556" t="s">
        <v>88</v>
      </c>
      <c r="G5" s="559" t="s">
        <v>100</v>
      </c>
      <c r="H5" s="561"/>
      <c r="I5" s="561"/>
      <c r="J5" s="561"/>
      <c r="K5" s="561"/>
      <c r="L5" s="561"/>
      <c r="M5" s="561"/>
      <c r="N5" s="560"/>
      <c r="O5" s="565" t="s">
        <v>101</v>
      </c>
      <c r="P5" s="566"/>
      <c r="Q5" s="546" t="s">
        <v>102</v>
      </c>
      <c r="R5" s="546" t="s">
        <v>103</v>
      </c>
      <c r="S5" s="546" t="s">
        <v>110</v>
      </c>
      <c r="T5" s="546" t="s">
        <v>109</v>
      </c>
      <c r="U5" s="562" t="s">
        <v>89</v>
      </c>
    </row>
    <row r="6" spans="1:21" ht="14.45" customHeight="1">
      <c r="A6" s="544"/>
      <c r="B6" s="544"/>
      <c r="C6" s="557"/>
      <c r="D6" s="557"/>
      <c r="E6" s="557"/>
      <c r="F6" s="557"/>
      <c r="G6" s="559" t="s">
        <v>104</v>
      </c>
      <c r="H6" s="560"/>
      <c r="I6" s="559" t="s">
        <v>105</v>
      </c>
      <c r="J6" s="560"/>
      <c r="K6" s="559" t="s">
        <v>106</v>
      </c>
      <c r="L6" s="560"/>
      <c r="M6" s="559" t="s">
        <v>107</v>
      </c>
      <c r="N6" s="560"/>
      <c r="O6" s="567"/>
      <c r="P6" s="568"/>
      <c r="Q6" s="544"/>
      <c r="R6" s="544"/>
      <c r="S6" s="544"/>
      <c r="T6" s="544"/>
      <c r="U6" s="563"/>
    </row>
    <row r="7" spans="1:21" ht="25.5">
      <c r="A7" s="545"/>
      <c r="B7" s="545"/>
      <c r="C7" s="558"/>
      <c r="D7" s="558"/>
      <c r="E7" s="558"/>
      <c r="F7" s="558"/>
      <c r="G7" s="439" t="s">
        <v>108</v>
      </c>
      <c r="H7" s="439" t="s">
        <v>12</v>
      </c>
      <c r="I7" s="439" t="s">
        <v>108</v>
      </c>
      <c r="J7" s="439" t="s">
        <v>12</v>
      </c>
      <c r="K7" s="439" t="s">
        <v>108</v>
      </c>
      <c r="L7" s="439" t="s">
        <v>12</v>
      </c>
      <c r="M7" s="439" t="s">
        <v>108</v>
      </c>
      <c r="N7" s="439" t="s">
        <v>12</v>
      </c>
      <c r="O7" s="439" t="s">
        <v>108</v>
      </c>
      <c r="P7" s="439" t="s">
        <v>12</v>
      </c>
      <c r="Q7" s="545"/>
      <c r="R7" s="545"/>
      <c r="S7" s="545"/>
      <c r="T7" s="545"/>
      <c r="U7" s="564"/>
    </row>
    <row r="8" spans="1:21" ht="15.6" customHeight="1">
      <c r="A8" s="440"/>
      <c r="B8" s="441"/>
      <c r="C8" s="442"/>
      <c r="D8" s="442"/>
      <c r="E8" s="443"/>
      <c r="F8" s="442"/>
      <c r="G8" s="444"/>
      <c r="H8" s="444"/>
      <c r="I8" s="444"/>
      <c r="J8" s="444"/>
      <c r="K8" s="444"/>
      <c r="L8" s="444"/>
      <c r="M8" s="444"/>
      <c r="N8" s="444"/>
      <c r="O8" s="444"/>
      <c r="P8" s="444"/>
      <c r="Q8" s="445"/>
      <c r="R8" s="445"/>
      <c r="S8" s="445"/>
      <c r="T8" s="445"/>
      <c r="U8" s="446"/>
    </row>
    <row r="9" spans="1:21" ht="15.75">
      <c r="A9" s="597" t="s">
        <v>1424</v>
      </c>
      <c r="B9" s="547" t="s">
        <v>1425</v>
      </c>
      <c r="C9" s="326"/>
      <c r="D9" s="326"/>
      <c r="E9" s="326"/>
      <c r="F9" s="326"/>
      <c r="G9" s="351"/>
      <c r="H9" s="354"/>
      <c r="I9" s="351"/>
      <c r="J9" s="354"/>
      <c r="K9" s="351"/>
      <c r="L9" s="354"/>
      <c r="M9" s="351"/>
      <c r="N9" s="354"/>
      <c r="O9" s="402">
        <f t="shared" ref="O9:P20" si="0">G9+I9+K9+M9</f>
        <v>0</v>
      </c>
      <c r="P9" s="400">
        <f t="shared" si="0"/>
        <v>0</v>
      </c>
      <c r="Q9" s="326"/>
      <c r="R9" s="326"/>
      <c r="S9" s="326"/>
      <c r="T9" s="326"/>
      <c r="U9" s="326"/>
    </row>
    <row r="10" spans="1:21" ht="15.75">
      <c r="A10" s="598"/>
      <c r="B10" s="548"/>
      <c r="C10" s="326"/>
      <c r="D10" s="326"/>
      <c r="E10" s="326"/>
      <c r="F10" s="326"/>
      <c r="G10" s="351"/>
      <c r="H10" s="354"/>
      <c r="I10" s="351"/>
      <c r="J10" s="354"/>
      <c r="K10" s="351"/>
      <c r="L10" s="354"/>
      <c r="M10" s="351"/>
      <c r="N10" s="354"/>
      <c r="O10" s="402">
        <f t="shared" si="0"/>
        <v>0</v>
      </c>
      <c r="P10" s="400">
        <f t="shared" si="0"/>
        <v>0</v>
      </c>
      <c r="Q10" s="326"/>
      <c r="R10" s="326"/>
      <c r="S10" s="326"/>
      <c r="T10" s="326"/>
      <c r="U10" s="326"/>
    </row>
    <row r="11" spans="1:21" ht="15.75">
      <c r="A11" s="598"/>
      <c r="B11" s="548"/>
      <c r="C11" s="326"/>
      <c r="D11" s="326"/>
      <c r="E11" s="326"/>
      <c r="F11" s="326"/>
      <c r="G11" s="351"/>
      <c r="H11" s="354"/>
      <c r="I11" s="351"/>
      <c r="J11" s="354"/>
      <c r="K11" s="351"/>
      <c r="L11" s="354"/>
      <c r="M11" s="351"/>
      <c r="N11" s="354"/>
      <c r="O11" s="402">
        <f t="shared" si="0"/>
        <v>0</v>
      </c>
      <c r="P11" s="400">
        <f t="shared" si="0"/>
        <v>0</v>
      </c>
      <c r="Q11" s="326"/>
      <c r="R11" s="326"/>
      <c r="S11" s="326"/>
      <c r="T11" s="326"/>
      <c r="U11" s="326"/>
    </row>
    <row r="12" spans="1:21" ht="15.75">
      <c r="A12" s="598"/>
      <c r="B12" s="548"/>
      <c r="C12" s="326"/>
      <c r="D12" s="326"/>
      <c r="E12" s="326"/>
      <c r="F12" s="326"/>
      <c r="G12" s="351"/>
      <c r="H12" s="354"/>
      <c r="I12" s="351"/>
      <c r="J12" s="354"/>
      <c r="K12" s="351"/>
      <c r="L12" s="354"/>
      <c r="M12" s="351"/>
      <c r="N12" s="354"/>
      <c r="O12" s="402">
        <f t="shared" si="0"/>
        <v>0</v>
      </c>
      <c r="P12" s="400">
        <f t="shared" si="0"/>
        <v>0</v>
      </c>
      <c r="Q12" s="326"/>
      <c r="R12" s="326"/>
      <c r="S12" s="326"/>
      <c r="T12" s="326"/>
      <c r="U12" s="72"/>
    </row>
    <row r="13" spans="1:21" ht="15.75">
      <c r="A13" s="598"/>
      <c r="B13" s="548"/>
      <c r="C13" s="326"/>
      <c r="D13" s="326"/>
      <c r="E13" s="326"/>
      <c r="F13" s="277"/>
      <c r="G13" s="357"/>
      <c r="H13" s="354"/>
      <c r="I13" s="357"/>
      <c r="J13" s="354"/>
      <c r="K13" s="357"/>
      <c r="L13" s="354"/>
      <c r="M13" s="357"/>
      <c r="N13" s="354"/>
      <c r="O13" s="402">
        <f t="shared" si="0"/>
        <v>0</v>
      </c>
      <c r="P13" s="400">
        <f t="shared" si="0"/>
        <v>0</v>
      </c>
      <c r="Q13" s="326"/>
      <c r="R13" s="326"/>
      <c r="S13" s="326"/>
      <c r="T13" s="326"/>
      <c r="U13" s="277"/>
    </row>
    <row r="14" spans="1:21" ht="15.75">
      <c r="A14" s="598"/>
      <c r="B14" s="548"/>
      <c r="C14" s="326"/>
      <c r="D14" s="326"/>
      <c r="E14" s="326"/>
      <c r="F14" s="326"/>
      <c r="G14" s="351"/>
      <c r="H14" s="354"/>
      <c r="I14" s="351"/>
      <c r="J14" s="354"/>
      <c r="K14" s="351"/>
      <c r="L14" s="354"/>
      <c r="M14" s="351"/>
      <c r="N14" s="354"/>
      <c r="O14" s="402">
        <f t="shared" si="0"/>
        <v>0</v>
      </c>
      <c r="P14" s="400">
        <f t="shared" si="0"/>
        <v>0</v>
      </c>
      <c r="Q14" s="326"/>
      <c r="R14" s="326"/>
      <c r="S14" s="326"/>
      <c r="T14" s="326"/>
      <c r="U14" s="326"/>
    </row>
    <row r="15" spans="1:21" ht="15.75">
      <c r="A15" s="598"/>
      <c r="B15" s="548"/>
      <c r="C15" s="326"/>
      <c r="D15" s="326"/>
      <c r="E15" s="326"/>
      <c r="F15" s="73"/>
      <c r="G15" s="351"/>
      <c r="H15" s="354"/>
      <c r="I15" s="351"/>
      <c r="J15" s="354"/>
      <c r="K15" s="351"/>
      <c r="L15" s="354"/>
      <c r="M15" s="351"/>
      <c r="N15" s="354"/>
      <c r="O15" s="402">
        <f t="shared" si="0"/>
        <v>0</v>
      </c>
      <c r="P15" s="400">
        <f t="shared" si="0"/>
        <v>0</v>
      </c>
      <c r="Q15" s="326"/>
      <c r="R15" s="326"/>
      <c r="S15" s="326"/>
      <c r="T15" s="326"/>
      <c r="U15" s="326"/>
    </row>
    <row r="16" spans="1:21" ht="15.75">
      <c r="A16" s="598"/>
      <c r="B16" s="548"/>
      <c r="C16" s="326"/>
      <c r="D16" s="326"/>
      <c r="E16" s="326"/>
      <c r="F16" s="326"/>
      <c r="G16" s="351"/>
      <c r="H16" s="354"/>
      <c r="I16" s="351"/>
      <c r="J16" s="354"/>
      <c r="K16" s="351"/>
      <c r="L16" s="354"/>
      <c r="M16" s="351"/>
      <c r="N16" s="354"/>
      <c r="O16" s="402">
        <f t="shared" si="0"/>
        <v>0</v>
      </c>
      <c r="P16" s="400">
        <f t="shared" si="0"/>
        <v>0</v>
      </c>
      <c r="Q16" s="326"/>
      <c r="R16" s="326"/>
      <c r="S16" s="326"/>
      <c r="T16" s="326"/>
      <c r="U16" s="326"/>
    </row>
    <row r="17" spans="1:21" ht="15.75">
      <c r="A17" s="598"/>
      <c r="B17" s="548"/>
      <c r="C17" s="326"/>
      <c r="D17" s="326"/>
      <c r="E17" s="326"/>
      <c r="F17" s="326"/>
      <c r="G17" s="357"/>
      <c r="H17" s="354"/>
      <c r="I17" s="357"/>
      <c r="J17" s="354"/>
      <c r="K17" s="357"/>
      <c r="L17" s="354"/>
      <c r="M17" s="357"/>
      <c r="N17" s="354"/>
      <c r="O17" s="402">
        <f t="shared" si="0"/>
        <v>0</v>
      </c>
      <c r="P17" s="400">
        <f t="shared" si="0"/>
        <v>0</v>
      </c>
      <c r="Q17" s="351"/>
      <c r="R17" s="351"/>
      <c r="S17" s="351"/>
      <c r="T17" s="351"/>
      <c r="U17" s="326"/>
    </row>
    <row r="18" spans="1:21" ht="15.75">
      <c r="A18" s="598"/>
      <c r="B18" s="548"/>
      <c r="C18" s="326"/>
      <c r="D18" s="326"/>
      <c r="E18" s="326"/>
      <c r="F18" s="326"/>
      <c r="G18" s="351"/>
      <c r="H18" s="354"/>
      <c r="I18" s="351"/>
      <c r="J18" s="354"/>
      <c r="K18" s="351"/>
      <c r="L18" s="354"/>
      <c r="M18" s="351"/>
      <c r="N18" s="354"/>
      <c r="O18" s="403">
        <f t="shared" si="0"/>
        <v>0</v>
      </c>
      <c r="P18" s="404">
        <f t="shared" si="0"/>
        <v>0</v>
      </c>
      <c r="Q18" s="326"/>
      <c r="R18" s="326"/>
      <c r="S18" s="326"/>
      <c r="T18" s="326"/>
      <c r="U18" s="326"/>
    </row>
    <row r="19" spans="1:21" ht="15.75">
      <c r="A19" s="598"/>
      <c r="B19" s="548"/>
      <c r="C19" s="326"/>
      <c r="D19" s="326"/>
      <c r="E19" s="326"/>
      <c r="F19" s="326"/>
      <c r="G19" s="351"/>
      <c r="H19" s="354"/>
      <c r="I19" s="351"/>
      <c r="J19" s="354"/>
      <c r="K19" s="351"/>
      <c r="L19" s="354"/>
      <c r="M19" s="351"/>
      <c r="N19" s="354"/>
      <c r="O19" s="403">
        <f t="shared" si="0"/>
        <v>0</v>
      </c>
      <c r="P19" s="404">
        <f t="shared" si="0"/>
        <v>0</v>
      </c>
      <c r="Q19" s="326"/>
      <c r="R19" s="326"/>
      <c r="S19" s="326"/>
      <c r="T19" s="326"/>
      <c r="U19" s="366"/>
    </row>
    <row r="20" spans="1:21" ht="15.75">
      <c r="A20" s="599"/>
      <c r="B20" s="549"/>
      <c r="C20" s="326"/>
      <c r="D20" s="326"/>
      <c r="E20" s="326"/>
      <c r="F20" s="326"/>
      <c r="G20" s="351"/>
      <c r="H20" s="354"/>
      <c r="I20" s="351"/>
      <c r="J20" s="354"/>
      <c r="K20" s="351"/>
      <c r="L20" s="354"/>
      <c r="M20" s="351"/>
      <c r="N20" s="354"/>
      <c r="O20" s="402">
        <f t="shared" si="0"/>
        <v>0</v>
      </c>
      <c r="P20" s="400">
        <f t="shared" si="0"/>
        <v>0</v>
      </c>
      <c r="Q20" s="351"/>
      <c r="R20" s="351"/>
      <c r="S20" s="351"/>
      <c r="T20" s="351"/>
      <c r="U20" s="326"/>
    </row>
    <row r="21" spans="1:21" ht="15.6" customHeight="1">
      <c r="A21" s="301"/>
      <c r="B21" s="242"/>
      <c r="C21" s="301" t="s">
        <v>116</v>
      </c>
      <c r="D21" s="242"/>
      <c r="E21" s="242"/>
      <c r="F21" s="242"/>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R7" sqref="R7"/>
      <selection pane="bottomLeft" activeCell="C8" sqref="C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05" t="s">
        <v>1345</v>
      </c>
      <c r="B1" s="605"/>
      <c r="C1" s="605"/>
      <c r="D1" s="605"/>
      <c r="E1" s="605"/>
      <c r="F1" s="605"/>
      <c r="G1" s="605"/>
      <c r="H1" s="605"/>
      <c r="I1" s="605"/>
      <c r="J1" s="605"/>
      <c r="K1" s="605"/>
      <c r="L1" s="605"/>
      <c r="M1" s="605"/>
      <c r="N1" s="605"/>
      <c r="O1" s="605"/>
      <c r="P1" s="605"/>
      <c r="Q1" s="605"/>
      <c r="R1" s="605"/>
      <c r="S1" s="605"/>
      <c r="T1" s="605"/>
      <c r="U1" s="605"/>
    </row>
    <row r="2" spans="1:21">
      <c r="A2" s="606" t="s">
        <v>1426</v>
      </c>
      <c r="B2" s="606"/>
      <c r="C2" s="606"/>
      <c r="D2" s="606"/>
      <c r="E2" s="606"/>
      <c r="F2" s="606"/>
      <c r="G2" s="606"/>
      <c r="H2" s="606"/>
      <c r="I2" s="606"/>
      <c r="J2" s="606"/>
      <c r="K2" s="606"/>
      <c r="L2" s="606"/>
      <c r="M2" s="606"/>
      <c r="N2" s="606"/>
      <c r="O2" s="606"/>
      <c r="P2" s="606"/>
      <c r="Q2" s="606"/>
      <c r="R2" s="606"/>
      <c r="S2" s="606"/>
      <c r="T2" s="606"/>
      <c r="U2" s="606"/>
    </row>
    <row r="3" spans="1:21" ht="13.5" customHeight="1">
      <c r="A3" s="313" t="s">
        <v>1427</v>
      </c>
      <c r="B3" s="314"/>
      <c r="C3" s="314"/>
      <c r="D3" s="314"/>
      <c r="E3" s="314"/>
      <c r="F3" s="314"/>
      <c r="G3" s="314"/>
      <c r="H3" s="314"/>
      <c r="I3" s="314"/>
      <c r="J3" s="314"/>
      <c r="K3" s="314"/>
      <c r="L3" s="314"/>
      <c r="M3" s="314"/>
      <c r="N3" s="314"/>
      <c r="O3" s="314"/>
      <c r="P3" s="314"/>
      <c r="Q3" s="314"/>
      <c r="R3" s="314"/>
      <c r="S3" s="314"/>
      <c r="T3" s="314"/>
      <c r="U3" s="314"/>
    </row>
    <row r="4" spans="1:21" ht="15" customHeight="1">
      <c r="A4" s="544" t="s">
        <v>97</v>
      </c>
      <c r="B4" s="546" t="s">
        <v>111</v>
      </c>
      <c r="C4" s="556" t="s">
        <v>86</v>
      </c>
      <c r="D4" s="556" t="s">
        <v>87</v>
      </c>
      <c r="E4" s="556" t="s">
        <v>392</v>
      </c>
      <c r="F4" s="556" t="s">
        <v>88</v>
      </c>
      <c r="G4" s="559" t="s">
        <v>100</v>
      </c>
      <c r="H4" s="561"/>
      <c r="I4" s="561"/>
      <c r="J4" s="561"/>
      <c r="K4" s="561"/>
      <c r="L4" s="561"/>
      <c r="M4" s="561"/>
      <c r="N4" s="560"/>
      <c r="O4" s="565" t="s">
        <v>101</v>
      </c>
      <c r="P4" s="566"/>
      <c r="Q4" s="546" t="s">
        <v>102</v>
      </c>
      <c r="R4" s="546" t="s">
        <v>103</v>
      </c>
      <c r="S4" s="546" t="s">
        <v>110</v>
      </c>
      <c r="T4" s="546" t="s">
        <v>109</v>
      </c>
      <c r="U4" s="562" t="s">
        <v>89</v>
      </c>
    </row>
    <row r="5" spans="1:21" ht="15" customHeight="1">
      <c r="A5" s="544"/>
      <c r="B5" s="544"/>
      <c r="C5" s="557"/>
      <c r="D5" s="557"/>
      <c r="E5" s="557"/>
      <c r="F5" s="557"/>
      <c r="G5" s="559" t="s">
        <v>104</v>
      </c>
      <c r="H5" s="560"/>
      <c r="I5" s="559" t="s">
        <v>105</v>
      </c>
      <c r="J5" s="560"/>
      <c r="K5" s="559" t="s">
        <v>106</v>
      </c>
      <c r="L5" s="560"/>
      <c r="M5" s="559" t="s">
        <v>107</v>
      </c>
      <c r="N5" s="560"/>
      <c r="O5" s="567"/>
      <c r="P5" s="568"/>
      <c r="Q5" s="544"/>
      <c r="R5" s="544"/>
      <c r="S5" s="544"/>
      <c r="T5" s="544"/>
      <c r="U5" s="563"/>
    </row>
    <row r="6" spans="1:21" ht="25.5">
      <c r="A6" s="545"/>
      <c r="B6" s="545"/>
      <c r="C6" s="558"/>
      <c r="D6" s="558"/>
      <c r="E6" s="558"/>
      <c r="F6" s="558"/>
      <c r="G6" s="439" t="s">
        <v>108</v>
      </c>
      <c r="H6" s="439" t="s">
        <v>12</v>
      </c>
      <c r="I6" s="439" t="s">
        <v>108</v>
      </c>
      <c r="J6" s="439" t="s">
        <v>12</v>
      </c>
      <c r="K6" s="439" t="s">
        <v>108</v>
      </c>
      <c r="L6" s="439" t="s">
        <v>12</v>
      </c>
      <c r="M6" s="439" t="s">
        <v>108</v>
      </c>
      <c r="N6" s="439" t="s">
        <v>12</v>
      </c>
      <c r="O6" s="439" t="s">
        <v>108</v>
      </c>
      <c r="P6" s="439" t="s">
        <v>12</v>
      </c>
      <c r="Q6" s="545"/>
      <c r="R6" s="545"/>
      <c r="S6" s="545"/>
      <c r="T6" s="545"/>
      <c r="U6" s="564"/>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550" t="s">
        <v>1515</v>
      </c>
      <c r="B8" s="601" t="s">
        <v>1516</v>
      </c>
      <c r="C8" s="277"/>
      <c r="D8" s="277"/>
      <c r="E8" s="309"/>
      <c r="F8" s="277"/>
      <c r="G8" s="362"/>
      <c r="H8" s="363"/>
      <c r="I8" s="277"/>
      <c r="J8" s="363"/>
      <c r="K8" s="277"/>
      <c r="L8" s="363"/>
      <c r="M8" s="277"/>
      <c r="N8" s="363"/>
      <c r="O8" s="399">
        <f t="shared" ref="O8:P8" si="0">G8+I8+K8+M8</f>
        <v>0</v>
      </c>
      <c r="P8" s="400">
        <f t="shared" si="0"/>
        <v>0</v>
      </c>
      <c r="Q8" s="277"/>
      <c r="R8" s="277"/>
      <c r="S8" s="277"/>
      <c r="T8" s="277"/>
      <c r="U8" s="277"/>
    </row>
    <row r="9" spans="1:21" s="365" customFormat="1" ht="15.75">
      <c r="A9" s="551"/>
      <c r="B9" s="601"/>
      <c r="C9" s="277"/>
      <c r="D9" s="277"/>
      <c r="E9" s="309"/>
      <c r="F9" s="277"/>
      <c r="G9" s="362"/>
      <c r="H9" s="363"/>
      <c r="I9" s="277"/>
      <c r="J9" s="363"/>
      <c r="K9" s="277"/>
      <c r="L9" s="363"/>
      <c r="M9" s="277"/>
      <c r="N9" s="363"/>
      <c r="O9" s="399">
        <f t="shared" ref="O9:O35" si="1">G9+I9+K9+M9</f>
        <v>0</v>
      </c>
      <c r="P9" s="400">
        <f t="shared" ref="P9:P35" si="2">H9+J9+L9+N9</f>
        <v>0</v>
      </c>
      <c r="Q9" s="277"/>
      <c r="R9" s="277"/>
      <c r="S9" s="277"/>
      <c r="T9" s="277"/>
      <c r="U9" s="277"/>
    </row>
    <row r="10" spans="1:21" s="365" customFormat="1" ht="15.75">
      <c r="A10" s="551"/>
      <c r="B10" s="601"/>
      <c r="C10" s="277"/>
      <c r="D10" s="277"/>
      <c r="E10" s="309"/>
      <c r="F10" s="277"/>
      <c r="G10" s="362"/>
      <c r="H10" s="363"/>
      <c r="I10" s="277"/>
      <c r="J10" s="363"/>
      <c r="K10" s="277"/>
      <c r="L10" s="363"/>
      <c r="M10" s="277"/>
      <c r="N10" s="363"/>
      <c r="O10" s="399">
        <f t="shared" si="1"/>
        <v>0</v>
      </c>
      <c r="P10" s="400">
        <f t="shared" si="2"/>
        <v>0</v>
      </c>
      <c r="Q10" s="277"/>
      <c r="R10" s="277"/>
      <c r="S10" s="277"/>
      <c r="T10" s="277"/>
      <c r="U10" s="277"/>
    </row>
    <row r="11" spans="1:21" s="463" customFormat="1" ht="15.75">
      <c r="A11" s="551"/>
      <c r="B11" s="601"/>
      <c r="C11" s="277"/>
      <c r="D11" s="277"/>
      <c r="E11" s="309"/>
      <c r="F11" s="277"/>
      <c r="G11" s="362"/>
      <c r="H11" s="363"/>
      <c r="I11" s="277"/>
      <c r="J11" s="363"/>
      <c r="K11" s="277"/>
      <c r="L11" s="363"/>
      <c r="M11" s="277"/>
      <c r="N11" s="363"/>
      <c r="O11" s="399"/>
      <c r="P11" s="400"/>
      <c r="Q11" s="277"/>
      <c r="R11" s="277"/>
      <c r="S11" s="277"/>
      <c r="T11" s="277"/>
      <c r="U11" s="277"/>
    </row>
    <row r="12" spans="1:21" s="365" customFormat="1" ht="15.75">
      <c r="A12" s="551"/>
      <c r="B12" s="601"/>
      <c r="C12" s="277"/>
      <c r="D12" s="277"/>
      <c r="E12" s="309"/>
      <c r="F12" s="277"/>
      <c r="G12" s="362"/>
      <c r="H12" s="363"/>
      <c r="I12" s="277"/>
      <c r="J12" s="363"/>
      <c r="K12" s="277"/>
      <c r="L12" s="363"/>
      <c r="M12" s="277"/>
      <c r="N12" s="363"/>
      <c r="O12" s="399">
        <f t="shared" si="1"/>
        <v>0</v>
      </c>
      <c r="P12" s="400">
        <f t="shared" si="2"/>
        <v>0</v>
      </c>
      <c r="Q12" s="277"/>
      <c r="R12" s="277"/>
      <c r="S12" s="277"/>
      <c r="T12" s="277"/>
      <c r="U12" s="277"/>
    </row>
    <row r="13" spans="1:21" s="463" customFormat="1" ht="15.75">
      <c r="A13" s="551"/>
      <c r="B13" s="601"/>
      <c r="C13" s="277"/>
      <c r="D13" s="277"/>
      <c r="E13" s="309"/>
      <c r="F13" s="277"/>
      <c r="G13" s="362"/>
      <c r="H13" s="363"/>
      <c r="I13" s="277"/>
      <c r="J13" s="363"/>
      <c r="K13" s="277"/>
      <c r="L13" s="363"/>
      <c r="M13" s="277"/>
      <c r="N13" s="363"/>
      <c r="O13" s="399"/>
      <c r="P13" s="400"/>
      <c r="Q13" s="277"/>
      <c r="R13" s="277"/>
      <c r="S13" s="277"/>
      <c r="T13" s="277"/>
      <c r="U13" s="277"/>
    </row>
    <row r="14" spans="1:21" s="463" customFormat="1" ht="15.75">
      <c r="A14" s="551"/>
      <c r="B14" s="601"/>
      <c r="C14" s="277"/>
      <c r="D14" s="277"/>
      <c r="E14" s="309"/>
      <c r="F14" s="277"/>
      <c r="G14" s="362"/>
      <c r="H14" s="363"/>
      <c r="I14" s="277"/>
      <c r="J14" s="363"/>
      <c r="K14" s="277"/>
      <c r="L14" s="363"/>
      <c r="M14" s="277"/>
      <c r="N14" s="363"/>
      <c r="O14" s="399"/>
      <c r="P14" s="400"/>
      <c r="Q14" s="277"/>
      <c r="R14" s="277"/>
      <c r="S14" s="277"/>
      <c r="T14" s="277"/>
      <c r="U14" s="277"/>
    </row>
    <row r="15" spans="1:21" s="365" customFormat="1" ht="15.75">
      <c r="A15" s="551"/>
      <c r="B15" s="601"/>
      <c r="C15" s="277"/>
      <c r="D15" s="277"/>
      <c r="E15" s="309"/>
      <c r="F15" s="277"/>
      <c r="G15" s="362"/>
      <c r="H15" s="363"/>
      <c r="I15" s="277"/>
      <c r="J15" s="363"/>
      <c r="K15" s="277"/>
      <c r="L15" s="363"/>
      <c r="M15" s="277"/>
      <c r="N15" s="363"/>
      <c r="O15" s="399">
        <f t="shared" si="1"/>
        <v>0</v>
      </c>
      <c r="P15" s="400">
        <f t="shared" si="2"/>
        <v>0</v>
      </c>
      <c r="Q15" s="277"/>
      <c r="R15" s="277"/>
      <c r="S15" s="277"/>
      <c r="T15" s="277"/>
      <c r="U15" s="277"/>
    </row>
    <row r="16" spans="1:21" s="463" customFormat="1" ht="15.75">
      <c r="A16" s="551"/>
      <c r="B16" s="601"/>
      <c r="C16" s="277"/>
      <c r="D16" s="277"/>
      <c r="E16" s="309"/>
      <c r="F16" s="277"/>
      <c r="G16" s="362"/>
      <c r="H16" s="363"/>
      <c r="I16" s="277"/>
      <c r="J16" s="363"/>
      <c r="K16" s="277"/>
      <c r="L16" s="363"/>
      <c r="M16" s="277"/>
      <c r="N16" s="363"/>
      <c r="O16" s="399"/>
      <c r="P16" s="400"/>
      <c r="Q16" s="277"/>
      <c r="R16" s="277"/>
      <c r="S16" s="277"/>
      <c r="T16" s="277"/>
      <c r="U16" s="277"/>
    </row>
    <row r="17" spans="1:21" s="365" customFormat="1" ht="15.75">
      <c r="A17" s="551"/>
      <c r="B17" s="601"/>
      <c r="C17" s="277"/>
      <c r="D17" s="277"/>
      <c r="E17" s="309"/>
      <c r="F17" s="277"/>
      <c r="G17" s="362"/>
      <c r="H17" s="363"/>
      <c r="I17" s="277"/>
      <c r="J17" s="363"/>
      <c r="K17" s="277"/>
      <c r="L17" s="363"/>
      <c r="M17" s="277"/>
      <c r="N17" s="363"/>
      <c r="O17" s="399">
        <f t="shared" si="1"/>
        <v>0</v>
      </c>
      <c r="P17" s="400">
        <f t="shared" si="2"/>
        <v>0</v>
      </c>
      <c r="Q17" s="277"/>
      <c r="R17" s="277"/>
      <c r="S17" s="277"/>
      <c r="T17" s="277"/>
      <c r="U17" s="277"/>
    </row>
    <row r="18" spans="1:21" ht="15.75">
      <c r="A18" s="551"/>
      <c r="B18" s="601"/>
      <c r="C18" s="277"/>
      <c r="D18" s="277"/>
      <c r="E18" s="309"/>
      <c r="F18" s="277"/>
      <c r="G18" s="362"/>
      <c r="H18" s="363"/>
      <c r="I18" s="277"/>
      <c r="J18" s="363"/>
      <c r="K18" s="277"/>
      <c r="L18" s="363"/>
      <c r="M18" s="277"/>
      <c r="N18" s="363"/>
      <c r="O18" s="399">
        <f t="shared" si="1"/>
        <v>0</v>
      </c>
      <c r="P18" s="400">
        <f t="shared" si="2"/>
        <v>0</v>
      </c>
      <c r="Q18" s="277"/>
      <c r="R18" s="277"/>
      <c r="S18" s="277"/>
      <c r="T18" s="277"/>
      <c r="U18" s="277"/>
    </row>
    <row r="19" spans="1:21" ht="15.75">
      <c r="A19" s="551"/>
      <c r="B19" s="600" t="s">
        <v>1517</v>
      </c>
      <c r="C19" s="277"/>
      <c r="D19" s="277"/>
      <c r="E19" s="277"/>
      <c r="F19" s="277"/>
      <c r="G19" s="277"/>
      <c r="H19" s="363"/>
      <c r="I19" s="277"/>
      <c r="J19" s="363"/>
      <c r="K19" s="277"/>
      <c r="L19" s="363"/>
      <c r="M19" s="277"/>
      <c r="N19" s="363"/>
      <c r="O19" s="399">
        <f t="shared" si="1"/>
        <v>0</v>
      </c>
      <c r="P19" s="400">
        <f t="shared" si="2"/>
        <v>0</v>
      </c>
      <c r="Q19" s="277"/>
      <c r="R19" s="277"/>
      <c r="S19" s="277"/>
      <c r="T19" s="277"/>
      <c r="U19" s="277"/>
    </row>
    <row r="20" spans="1:21" ht="15.75">
      <c r="A20" s="551"/>
      <c r="B20" s="600"/>
      <c r="C20" s="277"/>
      <c r="D20" s="277"/>
      <c r="E20" s="277"/>
      <c r="F20" s="277"/>
      <c r="G20" s="362"/>
      <c r="H20" s="363"/>
      <c r="I20" s="277"/>
      <c r="J20" s="363"/>
      <c r="K20" s="277"/>
      <c r="L20" s="363"/>
      <c r="M20" s="277"/>
      <c r="N20" s="363"/>
      <c r="O20" s="399">
        <f t="shared" si="1"/>
        <v>0</v>
      </c>
      <c r="P20" s="400">
        <f t="shared" si="2"/>
        <v>0</v>
      </c>
      <c r="Q20" s="277"/>
      <c r="R20" s="277"/>
      <c r="S20" s="277"/>
      <c r="T20" s="277"/>
      <c r="U20" s="277"/>
    </row>
    <row r="21" spans="1:21" s="365" customFormat="1" ht="15.75">
      <c r="A21" s="551"/>
      <c r="B21" s="600"/>
      <c r="C21" s="277"/>
      <c r="D21" s="277"/>
      <c r="E21" s="277"/>
      <c r="F21" s="277"/>
      <c r="G21" s="362"/>
      <c r="H21" s="363"/>
      <c r="I21" s="277"/>
      <c r="J21" s="363"/>
      <c r="K21" s="277"/>
      <c r="L21" s="363"/>
      <c r="M21" s="277"/>
      <c r="N21" s="363"/>
      <c r="O21" s="399">
        <f t="shared" si="1"/>
        <v>0</v>
      </c>
      <c r="P21" s="400">
        <f t="shared" si="2"/>
        <v>0</v>
      </c>
      <c r="Q21" s="277"/>
      <c r="R21" s="277"/>
      <c r="S21" s="277"/>
      <c r="T21" s="277"/>
      <c r="U21" s="277"/>
    </row>
    <row r="22" spans="1:21" s="365" customFormat="1" ht="15.75">
      <c r="A22" s="551"/>
      <c r="B22" s="600"/>
      <c r="C22" s="277"/>
      <c r="D22" s="277"/>
      <c r="E22" s="277"/>
      <c r="F22" s="277"/>
      <c r="G22" s="362"/>
      <c r="H22" s="363"/>
      <c r="I22" s="277"/>
      <c r="J22" s="363"/>
      <c r="K22" s="277"/>
      <c r="L22" s="363"/>
      <c r="M22" s="277"/>
      <c r="N22" s="363"/>
      <c r="O22" s="399">
        <f t="shared" si="1"/>
        <v>0</v>
      </c>
      <c r="P22" s="400">
        <f t="shared" si="2"/>
        <v>0</v>
      </c>
      <c r="Q22" s="277"/>
      <c r="R22" s="277"/>
      <c r="S22" s="277"/>
      <c r="T22" s="277"/>
      <c r="U22" s="277"/>
    </row>
    <row r="23" spans="1:21" s="365" customFormat="1" ht="15.75">
      <c r="A23" s="551"/>
      <c r="B23" s="600"/>
      <c r="C23" s="277"/>
      <c r="D23" s="277"/>
      <c r="E23" s="277"/>
      <c r="F23" s="277"/>
      <c r="G23" s="362"/>
      <c r="H23" s="363"/>
      <c r="I23" s="277"/>
      <c r="J23" s="363"/>
      <c r="K23" s="277"/>
      <c r="L23" s="363"/>
      <c r="M23" s="277"/>
      <c r="N23" s="363"/>
      <c r="O23" s="399">
        <f t="shared" si="1"/>
        <v>0</v>
      </c>
      <c r="P23" s="400">
        <f t="shared" si="2"/>
        <v>0</v>
      </c>
      <c r="Q23" s="277"/>
      <c r="R23" s="277"/>
      <c r="S23" s="277"/>
      <c r="T23" s="277"/>
      <c r="U23" s="277"/>
    </row>
    <row r="24" spans="1:21" s="365" customFormat="1" ht="15.75">
      <c r="A24" s="551"/>
      <c r="B24" s="600"/>
      <c r="C24" s="277"/>
      <c r="D24" s="277"/>
      <c r="E24" s="277"/>
      <c r="F24" s="277"/>
      <c r="G24" s="362"/>
      <c r="H24" s="363"/>
      <c r="I24" s="277"/>
      <c r="J24" s="363"/>
      <c r="K24" s="277"/>
      <c r="L24" s="363"/>
      <c r="M24" s="277"/>
      <c r="N24" s="363"/>
      <c r="O24" s="399">
        <f t="shared" si="1"/>
        <v>0</v>
      </c>
      <c r="P24" s="400">
        <f t="shared" si="2"/>
        <v>0</v>
      </c>
      <c r="Q24" s="277"/>
      <c r="R24" s="277"/>
      <c r="S24" s="277"/>
      <c r="T24" s="277"/>
      <c r="U24" s="277"/>
    </row>
    <row r="25" spans="1:21" s="365" customFormat="1" ht="15.75">
      <c r="A25" s="551"/>
      <c r="B25" s="600"/>
      <c r="C25" s="277"/>
      <c r="D25" s="277"/>
      <c r="E25" s="277"/>
      <c r="F25" s="277"/>
      <c r="G25" s="362"/>
      <c r="H25" s="363"/>
      <c r="I25" s="277"/>
      <c r="J25" s="363"/>
      <c r="K25" s="277"/>
      <c r="L25" s="363"/>
      <c r="M25" s="277"/>
      <c r="N25" s="363"/>
      <c r="O25" s="399">
        <f t="shared" si="1"/>
        <v>0</v>
      </c>
      <c r="P25" s="400">
        <f t="shared" si="2"/>
        <v>0</v>
      </c>
      <c r="Q25" s="277"/>
      <c r="R25" s="277"/>
      <c r="S25" s="277"/>
      <c r="T25" s="277"/>
      <c r="U25" s="277"/>
    </row>
    <row r="26" spans="1:21" ht="15.75">
      <c r="A26" s="551"/>
      <c r="B26" s="600"/>
      <c r="C26" s="277"/>
      <c r="D26" s="277"/>
      <c r="E26" s="277"/>
      <c r="F26" s="277"/>
      <c r="G26" s="277"/>
      <c r="H26" s="363"/>
      <c r="I26" s="277"/>
      <c r="J26" s="363"/>
      <c r="K26" s="277"/>
      <c r="L26" s="363"/>
      <c r="M26" s="277"/>
      <c r="N26" s="363"/>
      <c r="O26" s="399">
        <f t="shared" si="1"/>
        <v>0</v>
      </c>
      <c r="P26" s="400">
        <f t="shared" si="2"/>
        <v>0</v>
      </c>
      <c r="Q26" s="277"/>
      <c r="R26" s="277"/>
      <c r="S26" s="277"/>
      <c r="T26" s="277"/>
      <c r="U26" s="359"/>
    </row>
    <row r="27" spans="1:21" ht="15.75">
      <c r="A27" s="551"/>
      <c r="B27" s="600"/>
      <c r="C27" s="277"/>
      <c r="D27" s="277"/>
      <c r="E27" s="277"/>
      <c r="F27" s="277"/>
      <c r="G27" s="277"/>
      <c r="H27" s="363"/>
      <c r="I27" s="277"/>
      <c r="J27" s="363"/>
      <c r="K27" s="277"/>
      <c r="L27" s="363"/>
      <c r="M27" s="277"/>
      <c r="N27" s="363"/>
      <c r="O27" s="399">
        <f t="shared" si="1"/>
        <v>0</v>
      </c>
      <c r="P27" s="400">
        <f t="shared" si="2"/>
        <v>0</v>
      </c>
      <c r="Q27" s="277"/>
      <c r="R27" s="277"/>
      <c r="S27" s="277"/>
      <c r="T27" s="277"/>
      <c r="U27" s="359"/>
    </row>
    <row r="28" spans="1:21" ht="15.75">
      <c r="A28" s="551"/>
      <c r="B28" s="600"/>
      <c r="C28" s="277"/>
      <c r="D28" s="277"/>
      <c r="E28" s="277"/>
      <c r="F28" s="277"/>
      <c r="G28" s="277"/>
      <c r="H28" s="363"/>
      <c r="I28" s="277"/>
      <c r="J28" s="363"/>
      <c r="K28" s="277"/>
      <c r="L28" s="363"/>
      <c r="M28" s="277"/>
      <c r="N28" s="363"/>
      <c r="O28" s="399">
        <f t="shared" si="1"/>
        <v>0</v>
      </c>
      <c r="P28" s="400">
        <f t="shared" si="2"/>
        <v>0</v>
      </c>
      <c r="Q28" s="277"/>
      <c r="R28" s="277"/>
      <c r="S28" s="277"/>
      <c r="T28" s="277"/>
      <c r="U28" s="359"/>
    </row>
    <row r="29" spans="1:21" ht="15.75">
      <c r="A29" s="551"/>
      <c r="B29" s="600"/>
      <c r="C29" s="277"/>
      <c r="D29" s="277"/>
      <c r="E29" s="277"/>
      <c r="F29" s="277"/>
      <c r="G29" s="277"/>
      <c r="H29" s="363"/>
      <c r="I29" s="277"/>
      <c r="J29" s="363"/>
      <c r="K29" s="277"/>
      <c r="L29" s="363"/>
      <c r="M29" s="277"/>
      <c r="N29" s="363"/>
      <c r="O29" s="399">
        <f t="shared" si="1"/>
        <v>0</v>
      </c>
      <c r="P29" s="400">
        <f t="shared" si="2"/>
        <v>0</v>
      </c>
      <c r="Q29" s="277"/>
      <c r="R29" s="277"/>
      <c r="S29" s="277"/>
      <c r="T29" s="277"/>
      <c r="U29" s="359"/>
    </row>
    <row r="30" spans="1:21" ht="15.75">
      <c r="A30" s="551"/>
      <c r="B30" s="600" t="s">
        <v>1518</v>
      </c>
      <c r="C30" s="277"/>
      <c r="D30" s="277"/>
      <c r="E30" s="277"/>
      <c r="F30" s="277"/>
      <c r="G30" s="277"/>
      <c r="H30" s="363"/>
      <c r="I30" s="277"/>
      <c r="J30" s="363"/>
      <c r="K30" s="277"/>
      <c r="L30" s="363"/>
      <c r="M30" s="277"/>
      <c r="N30" s="363"/>
      <c r="O30" s="399">
        <f t="shared" si="1"/>
        <v>0</v>
      </c>
      <c r="P30" s="400">
        <f t="shared" si="2"/>
        <v>0</v>
      </c>
      <c r="Q30" s="277"/>
      <c r="R30" s="277"/>
      <c r="S30" s="277"/>
      <c r="T30" s="277"/>
      <c r="U30" s="359"/>
    </row>
    <row r="31" spans="1:21" ht="15.75">
      <c r="A31" s="551"/>
      <c r="B31" s="600"/>
      <c r="C31" s="367"/>
      <c r="D31" s="312"/>
      <c r="E31" s="312"/>
      <c r="F31" s="312"/>
      <c r="G31" s="277"/>
      <c r="H31" s="363"/>
      <c r="I31" s="277"/>
      <c r="J31" s="363"/>
      <c r="K31" s="277"/>
      <c r="L31" s="363"/>
      <c r="M31" s="277"/>
      <c r="N31" s="363"/>
      <c r="O31" s="399">
        <f t="shared" si="1"/>
        <v>0</v>
      </c>
      <c r="P31" s="400">
        <f t="shared" si="2"/>
        <v>0</v>
      </c>
      <c r="Q31" s="277"/>
      <c r="R31" s="277"/>
      <c r="S31" s="277"/>
      <c r="T31" s="277"/>
      <c r="U31" s="359"/>
    </row>
    <row r="32" spans="1:21" s="365" customFormat="1" ht="15.75">
      <c r="A32" s="551"/>
      <c r="B32" s="600"/>
      <c r="C32" s="367"/>
      <c r="D32" s="312"/>
      <c r="E32" s="312"/>
      <c r="F32" s="312"/>
      <c r="G32" s="277"/>
      <c r="H32" s="363"/>
      <c r="I32" s="277"/>
      <c r="J32" s="363"/>
      <c r="K32" s="277"/>
      <c r="L32" s="363"/>
      <c r="M32" s="277"/>
      <c r="N32" s="363"/>
      <c r="O32" s="399">
        <f t="shared" si="1"/>
        <v>0</v>
      </c>
      <c r="P32" s="400">
        <f t="shared" si="2"/>
        <v>0</v>
      </c>
      <c r="Q32" s="277"/>
      <c r="R32" s="277"/>
      <c r="S32" s="277"/>
      <c r="T32" s="277"/>
      <c r="U32" s="359"/>
    </row>
    <row r="33" spans="1:21" s="365" customFormat="1" ht="15.75">
      <c r="A33" s="551"/>
      <c r="B33" s="600"/>
      <c r="C33" s="367"/>
      <c r="D33" s="312"/>
      <c r="E33" s="312"/>
      <c r="F33" s="312"/>
      <c r="G33" s="277"/>
      <c r="H33" s="363"/>
      <c r="I33" s="277"/>
      <c r="J33" s="363"/>
      <c r="K33" s="277"/>
      <c r="L33" s="363"/>
      <c r="M33" s="277"/>
      <c r="N33" s="363"/>
      <c r="O33" s="399">
        <f t="shared" si="1"/>
        <v>0</v>
      </c>
      <c r="P33" s="400">
        <f t="shared" si="2"/>
        <v>0</v>
      </c>
      <c r="Q33" s="277"/>
      <c r="R33" s="277"/>
      <c r="S33" s="277"/>
      <c r="T33" s="277"/>
      <c r="U33" s="359"/>
    </row>
    <row r="34" spans="1:21" ht="15.75">
      <c r="A34" s="551"/>
      <c r="B34" s="600"/>
      <c r="C34" s="367"/>
      <c r="D34" s="312"/>
      <c r="E34" s="308"/>
      <c r="F34" s="312"/>
      <c r="G34" s="277"/>
      <c r="H34" s="363"/>
      <c r="I34" s="277"/>
      <c r="J34" s="363"/>
      <c r="K34" s="277"/>
      <c r="L34" s="363"/>
      <c r="M34" s="277"/>
      <c r="N34" s="363"/>
      <c r="O34" s="399">
        <f t="shared" si="1"/>
        <v>0</v>
      </c>
      <c r="P34" s="400">
        <f t="shared" si="2"/>
        <v>0</v>
      </c>
      <c r="Q34" s="277"/>
      <c r="R34" s="277"/>
      <c r="S34" s="277"/>
      <c r="T34" s="277"/>
      <c r="U34" s="359"/>
    </row>
    <row r="35" spans="1:21" s="365" customFormat="1" ht="15.75">
      <c r="A35" s="551"/>
      <c r="B35" s="600"/>
      <c r="C35" s="367"/>
      <c r="D35" s="312"/>
      <c r="E35" s="308"/>
      <c r="F35" s="312"/>
      <c r="G35" s="277"/>
      <c r="H35" s="363"/>
      <c r="I35" s="277"/>
      <c r="J35" s="363"/>
      <c r="K35" s="277"/>
      <c r="L35" s="363"/>
      <c r="M35" s="277"/>
      <c r="N35" s="363"/>
      <c r="O35" s="399">
        <f t="shared" si="1"/>
        <v>0</v>
      </c>
      <c r="P35" s="400">
        <f t="shared" si="2"/>
        <v>0</v>
      </c>
      <c r="Q35" s="277"/>
      <c r="R35" s="277"/>
      <c r="S35" s="277"/>
      <c r="T35" s="277"/>
      <c r="U35" s="359"/>
    </row>
    <row r="36" spans="1:21" ht="15.75">
      <c r="A36" s="602" t="s">
        <v>1346</v>
      </c>
      <c r="B36" s="603"/>
      <c r="C36" s="603"/>
      <c r="D36" s="603"/>
      <c r="E36" s="603"/>
      <c r="F36" s="604"/>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4"/>
      <c r="R36" s="264"/>
      <c r="S36" s="264"/>
      <c r="T36" s="264"/>
      <c r="U36" s="278"/>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608" t="s">
        <v>1356</v>
      </c>
      <c r="F1" s="608"/>
      <c r="G1" s="608"/>
      <c r="H1" s="608"/>
      <c r="I1" s="608"/>
      <c r="J1" s="608"/>
      <c r="K1" s="608"/>
      <c r="L1" s="608"/>
      <c r="M1" s="290"/>
      <c r="N1" s="290"/>
      <c r="O1" s="290"/>
      <c r="P1" s="290"/>
      <c r="Q1" s="290"/>
      <c r="R1" s="290"/>
      <c r="S1" s="290"/>
      <c r="T1" s="290"/>
      <c r="U1" s="290"/>
      <c r="V1" s="290"/>
      <c r="W1" s="290"/>
      <c r="X1" s="290"/>
      <c r="Y1" s="290"/>
      <c r="Z1" s="290"/>
      <c r="AA1" s="290"/>
    </row>
    <row r="2" spans="1:27" ht="18.75">
      <c r="A2" s="318" t="s">
        <v>1355</v>
      </c>
      <c r="G2" s="290"/>
      <c r="I2" s="290"/>
      <c r="J2" s="290"/>
      <c r="K2" s="290"/>
      <c r="L2" s="290"/>
      <c r="M2" s="290"/>
      <c r="N2" s="290"/>
      <c r="O2" s="290"/>
      <c r="P2" s="290"/>
      <c r="Q2" s="290"/>
      <c r="R2" s="290"/>
      <c r="S2" s="290"/>
      <c r="T2" s="290"/>
      <c r="U2" s="290"/>
      <c r="V2" s="290"/>
      <c r="W2" s="290"/>
      <c r="X2" s="290"/>
      <c r="Y2" s="290"/>
      <c r="Z2" s="290"/>
      <c r="AA2" s="290"/>
    </row>
    <row r="3" spans="1:27" s="365" customFormat="1" ht="18.75">
      <c r="A3" s="318" t="s">
        <v>1428</v>
      </c>
      <c r="G3" s="290"/>
      <c r="H3" s="234"/>
      <c r="I3" s="290"/>
      <c r="J3" s="290"/>
      <c r="K3" s="290"/>
      <c r="L3" s="290"/>
      <c r="M3" s="290"/>
      <c r="N3" s="290"/>
      <c r="O3" s="290"/>
      <c r="P3" s="290"/>
      <c r="Q3" s="290"/>
      <c r="R3" s="290"/>
      <c r="S3" s="290"/>
      <c r="T3" s="290"/>
      <c r="U3" s="290"/>
      <c r="V3" s="290"/>
      <c r="W3" s="290"/>
      <c r="X3" s="290"/>
      <c r="Y3" s="290"/>
      <c r="Z3" s="290"/>
      <c r="AA3" s="290"/>
    </row>
    <row r="4" spans="1:27" s="365" customFormat="1" ht="18.75">
      <c r="A4" s="318" t="s">
        <v>1429</v>
      </c>
      <c r="G4" s="290"/>
      <c r="H4" s="234"/>
      <c r="I4" s="290"/>
      <c r="J4" s="290"/>
      <c r="K4" s="290"/>
      <c r="L4" s="290"/>
      <c r="M4" s="290"/>
      <c r="N4" s="290"/>
      <c r="O4" s="290"/>
      <c r="P4" s="290"/>
      <c r="Q4" s="290"/>
      <c r="R4" s="290"/>
      <c r="S4" s="290"/>
      <c r="T4" s="290"/>
      <c r="U4" s="290"/>
      <c r="V4" s="290"/>
      <c r="W4" s="290"/>
      <c r="X4" s="290"/>
      <c r="Y4" s="290"/>
      <c r="Z4" s="290"/>
      <c r="AA4" s="290"/>
    </row>
    <row r="5" spans="1:27" ht="18.75" customHeight="1">
      <c r="A5" s="596" t="s">
        <v>1430</v>
      </c>
      <c r="B5" s="609"/>
      <c r="C5" s="609"/>
      <c r="D5" s="609"/>
      <c r="E5" s="609"/>
      <c r="F5" s="609"/>
      <c r="G5" s="609"/>
      <c r="H5" s="609"/>
      <c r="I5" s="609"/>
      <c r="J5" s="609"/>
      <c r="K5" s="609"/>
      <c r="L5" s="609"/>
      <c r="M5" s="609"/>
      <c r="N5" s="609"/>
      <c r="O5" s="609"/>
      <c r="P5" s="609"/>
      <c r="Q5" s="609"/>
      <c r="R5" s="609"/>
      <c r="S5" s="609"/>
      <c r="T5" s="609"/>
      <c r="U5" s="609"/>
    </row>
    <row r="6" spans="1:27" ht="15" customHeight="1">
      <c r="A6" s="544" t="s">
        <v>97</v>
      </c>
      <c r="B6" s="546" t="s">
        <v>111</v>
      </c>
      <c r="C6" s="556" t="s">
        <v>86</v>
      </c>
      <c r="D6" s="556" t="s">
        <v>87</v>
      </c>
      <c r="E6" s="556" t="s">
        <v>392</v>
      </c>
      <c r="F6" s="556" t="s">
        <v>88</v>
      </c>
      <c r="G6" s="559" t="s">
        <v>100</v>
      </c>
      <c r="H6" s="561"/>
      <c r="I6" s="561"/>
      <c r="J6" s="561"/>
      <c r="K6" s="561"/>
      <c r="L6" s="561"/>
      <c r="M6" s="561"/>
      <c r="N6" s="560"/>
      <c r="O6" s="565" t="s">
        <v>101</v>
      </c>
      <c r="P6" s="566"/>
      <c r="Q6" s="546" t="s">
        <v>102</v>
      </c>
      <c r="R6" s="546" t="s">
        <v>103</v>
      </c>
      <c r="S6" s="546" t="s">
        <v>110</v>
      </c>
      <c r="T6" s="546" t="s">
        <v>109</v>
      </c>
      <c r="U6" s="562" t="s">
        <v>89</v>
      </c>
    </row>
    <row r="7" spans="1:27" ht="15" customHeight="1">
      <c r="A7" s="544"/>
      <c r="B7" s="544"/>
      <c r="C7" s="557"/>
      <c r="D7" s="557"/>
      <c r="E7" s="557"/>
      <c r="F7" s="557"/>
      <c r="G7" s="559" t="s">
        <v>104</v>
      </c>
      <c r="H7" s="560"/>
      <c r="I7" s="559" t="s">
        <v>105</v>
      </c>
      <c r="J7" s="560"/>
      <c r="K7" s="559" t="s">
        <v>106</v>
      </c>
      <c r="L7" s="560"/>
      <c r="M7" s="559" t="s">
        <v>107</v>
      </c>
      <c r="N7" s="560"/>
      <c r="O7" s="567"/>
      <c r="P7" s="568"/>
      <c r="Q7" s="544"/>
      <c r="R7" s="544"/>
      <c r="S7" s="544"/>
      <c r="T7" s="544"/>
      <c r="U7" s="563"/>
    </row>
    <row r="8" spans="1:27" ht="25.5">
      <c r="A8" s="545"/>
      <c r="B8" s="545"/>
      <c r="C8" s="558"/>
      <c r="D8" s="558"/>
      <c r="E8" s="558"/>
      <c r="F8" s="558"/>
      <c r="G8" s="439" t="s">
        <v>108</v>
      </c>
      <c r="H8" s="439" t="s">
        <v>12</v>
      </c>
      <c r="I8" s="439" t="s">
        <v>108</v>
      </c>
      <c r="J8" s="439" t="s">
        <v>12</v>
      </c>
      <c r="K8" s="439" t="s">
        <v>108</v>
      </c>
      <c r="L8" s="439" t="s">
        <v>12</v>
      </c>
      <c r="M8" s="439" t="s">
        <v>108</v>
      </c>
      <c r="N8" s="439" t="s">
        <v>12</v>
      </c>
      <c r="O8" s="439" t="s">
        <v>108</v>
      </c>
      <c r="P8" s="439" t="s">
        <v>12</v>
      </c>
      <c r="Q8" s="545"/>
      <c r="R8" s="545"/>
      <c r="S8" s="545"/>
      <c r="T8" s="545"/>
      <c r="U8" s="564"/>
    </row>
    <row r="9" spans="1:27" s="365"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607" t="s">
        <v>1432</v>
      </c>
      <c r="B10" s="607" t="s">
        <v>1431</v>
      </c>
      <c r="C10" s="326"/>
      <c r="D10" s="326"/>
      <c r="E10" s="326"/>
      <c r="F10" s="326"/>
      <c r="G10" s="355"/>
      <c r="H10" s="356"/>
      <c r="I10" s="355"/>
      <c r="J10" s="356"/>
      <c r="K10" s="355"/>
      <c r="L10" s="356"/>
      <c r="M10" s="355"/>
      <c r="N10" s="356"/>
      <c r="O10" s="402">
        <f t="shared" ref="O10:P10" si="0">G10+I10+K10+M10</f>
        <v>0</v>
      </c>
      <c r="P10" s="400">
        <f t="shared" si="0"/>
        <v>0</v>
      </c>
      <c r="Q10" s="326"/>
      <c r="R10" s="326"/>
      <c r="S10" s="326"/>
      <c r="T10" s="326"/>
      <c r="U10" s="326"/>
    </row>
    <row r="11" spans="1:27" s="365" customFormat="1" ht="15.75">
      <c r="A11" s="607"/>
      <c r="B11" s="607"/>
      <c r="C11" s="326"/>
      <c r="D11" s="326"/>
      <c r="E11" s="326"/>
      <c r="F11" s="326"/>
      <c r="G11" s="355"/>
      <c r="H11" s="356"/>
      <c r="I11" s="355"/>
      <c r="J11" s="356"/>
      <c r="K11" s="355"/>
      <c r="L11" s="356"/>
      <c r="M11" s="355"/>
      <c r="N11" s="356"/>
      <c r="O11" s="402">
        <f t="shared" ref="O11:O28" si="1">G11+I11+K11+M11</f>
        <v>0</v>
      </c>
      <c r="P11" s="400">
        <f t="shared" ref="P11:P28" si="2">H11+J11+L11+N11</f>
        <v>0</v>
      </c>
      <c r="Q11" s="326"/>
      <c r="R11" s="326"/>
      <c r="S11" s="326"/>
      <c r="T11" s="326"/>
      <c r="U11" s="326"/>
    </row>
    <row r="12" spans="1:27" s="365" customFormat="1" ht="15.75">
      <c r="A12" s="607"/>
      <c r="B12" s="607"/>
      <c r="C12" s="326"/>
      <c r="D12" s="326"/>
      <c r="E12" s="326"/>
      <c r="F12" s="326"/>
      <c r="G12" s="355"/>
      <c r="H12" s="356"/>
      <c r="I12" s="355"/>
      <c r="J12" s="356"/>
      <c r="K12" s="355"/>
      <c r="L12" s="356"/>
      <c r="M12" s="355"/>
      <c r="N12" s="356"/>
      <c r="O12" s="402">
        <f t="shared" si="1"/>
        <v>0</v>
      </c>
      <c r="P12" s="400">
        <f t="shared" si="2"/>
        <v>0</v>
      </c>
      <c r="Q12" s="326"/>
      <c r="R12" s="326"/>
      <c r="S12" s="326"/>
      <c r="T12" s="326"/>
      <c r="U12" s="326"/>
    </row>
    <row r="13" spans="1:27" s="365" customFormat="1" ht="15.75">
      <c r="A13" s="607"/>
      <c r="B13" s="607"/>
      <c r="C13" s="326"/>
      <c r="D13" s="326"/>
      <c r="E13" s="326"/>
      <c r="F13" s="326"/>
      <c r="G13" s="355"/>
      <c r="H13" s="356"/>
      <c r="I13" s="355"/>
      <c r="J13" s="356"/>
      <c r="K13" s="355"/>
      <c r="L13" s="356"/>
      <c r="M13" s="355"/>
      <c r="N13" s="356"/>
      <c r="O13" s="402">
        <f t="shared" si="1"/>
        <v>0</v>
      </c>
      <c r="P13" s="400">
        <f t="shared" si="2"/>
        <v>0</v>
      </c>
      <c r="Q13" s="326"/>
      <c r="R13" s="326"/>
      <c r="S13" s="326"/>
      <c r="T13" s="326"/>
      <c r="U13" s="326"/>
    </row>
    <row r="14" spans="1:27" s="365" customFormat="1" ht="15.75">
      <c r="A14" s="607"/>
      <c r="B14" s="607"/>
      <c r="C14" s="326"/>
      <c r="D14" s="326"/>
      <c r="E14" s="326"/>
      <c r="F14" s="326"/>
      <c r="G14" s="355"/>
      <c r="H14" s="356"/>
      <c r="I14" s="355"/>
      <c r="J14" s="356"/>
      <c r="K14" s="355"/>
      <c r="L14" s="356"/>
      <c r="M14" s="355"/>
      <c r="N14" s="356"/>
      <c r="O14" s="402">
        <f t="shared" si="1"/>
        <v>0</v>
      </c>
      <c r="P14" s="400">
        <f t="shared" si="2"/>
        <v>0</v>
      </c>
      <c r="Q14" s="326"/>
      <c r="R14" s="326"/>
      <c r="S14" s="326"/>
      <c r="T14" s="326"/>
      <c r="U14" s="326"/>
    </row>
    <row r="15" spans="1:27" s="365" customFormat="1" ht="15.75">
      <c r="A15" s="607"/>
      <c r="B15" s="607"/>
      <c r="C15" s="326"/>
      <c r="D15" s="326"/>
      <c r="E15" s="326"/>
      <c r="F15" s="326"/>
      <c r="G15" s="355"/>
      <c r="H15" s="356"/>
      <c r="I15" s="355"/>
      <c r="J15" s="356"/>
      <c r="K15" s="355"/>
      <c r="L15" s="356"/>
      <c r="M15" s="355"/>
      <c r="N15" s="356"/>
      <c r="O15" s="402">
        <f t="shared" si="1"/>
        <v>0</v>
      </c>
      <c r="P15" s="400">
        <f t="shared" si="2"/>
        <v>0</v>
      </c>
      <c r="Q15" s="326"/>
      <c r="R15" s="326"/>
      <c r="S15" s="326"/>
      <c r="T15" s="326"/>
      <c r="U15" s="326"/>
    </row>
    <row r="16" spans="1:27" ht="15.75">
      <c r="A16" s="607"/>
      <c r="B16" s="607"/>
      <c r="C16" s="326"/>
      <c r="D16" s="326"/>
      <c r="E16" s="326"/>
      <c r="F16" s="326"/>
      <c r="G16" s="355"/>
      <c r="H16" s="356"/>
      <c r="I16" s="355"/>
      <c r="J16" s="356"/>
      <c r="K16" s="355"/>
      <c r="L16" s="356"/>
      <c r="M16" s="355"/>
      <c r="N16" s="356"/>
      <c r="O16" s="402">
        <f t="shared" si="1"/>
        <v>0</v>
      </c>
      <c r="P16" s="400">
        <f t="shared" si="2"/>
        <v>0</v>
      </c>
      <c r="Q16" s="326"/>
      <c r="R16" s="326"/>
      <c r="S16" s="326"/>
      <c r="T16" s="326"/>
      <c r="U16" s="326"/>
    </row>
    <row r="17" spans="1:21" s="365" customFormat="1" ht="15.75">
      <c r="A17" s="547" t="s">
        <v>1434</v>
      </c>
      <c r="B17" s="547" t="s">
        <v>117</v>
      </c>
      <c r="C17" s="326"/>
      <c r="D17" s="326"/>
      <c r="E17" s="326"/>
      <c r="F17" s="326"/>
      <c r="G17" s="355"/>
      <c r="H17" s="356"/>
      <c r="I17" s="355"/>
      <c r="J17" s="356"/>
      <c r="K17" s="355"/>
      <c r="L17" s="356"/>
      <c r="M17" s="355"/>
      <c r="N17" s="356"/>
      <c r="O17" s="402">
        <f t="shared" si="1"/>
        <v>0</v>
      </c>
      <c r="P17" s="400">
        <f t="shared" si="2"/>
        <v>0</v>
      </c>
      <c r="Q17" s="326"/>
      <c r="R17" s="326"/>
      <c r="S17" s="326"/>
      <c r="T17" s="326"/>
      <c r="U17" s="326"/>
    </row>
    <row r="18" spans="1:21" s="365" customFormat="1" ht="15.75">
      <c r="A18" s="548"/>
      <c r="B18" s="548"/>
      <c r="C18" s="326"/>
      <c r="D18" s="326"/>
      <c r="E18" s="326"/>
      <c r="F18" s="326"/>
      <c r="G18" s="355"/>
      <c r="H18" s="356"/>
      <c r="I18" s="355"/>
      <c r="J18" s="356"/>
      <c r="K18" s="355"/>
      <c r="L18" s="356"/>
      <c r="M18" s="355"/>
      <c r="N18" s="356"/>
      <c r="O18" s="402">
        <f t="shared" si="1"/>
        <v>0</v>
      </c>
      <c r="P18" s="400">
        <f t="shared" si="2"/>
        <v>0</v>
      </c>
      <c r="Q18" s="326"/>
      <c r="R18" s="326"/>
      <c r="S18" s="326"/>
      <c r="T18" s="326"/>
      <c r="U18" s="326"/>
    </row>
    <row r="19" spans="1:21" s="365" customFormat="1" ht="15.75">
      <c r="A19" s="548"/>
      <c r="B19" s="548"/>
      <c r="C19" s="326"/>
      <c r="D19" s="326"/>
      <c r="E19" s="326"/>
      <c r="F19" s="326"/>
      <c r="G19" s="355"/>
      <c r="H19" s="356"/>
      <c r="I19" s="355"/>
      <c r="J19" s="356"/>
      <c r="K19" s="355"/>
      <c r="L19" s="356"/>
      <c r="M19" s="355"/>
      <c r="N19" s="356"/>
      <c r="O19" s="402">
        <f t="shared" si="1"/>
        <v>0</v>
      </c>
      <c r="P19" s="400">
        <f t="shared" si="2"/>
        <v>0</v>
      </c>
      <c r="Q19" s="326"/>
      <c r="R19" s="326"/>
      <c r="S19" s="326"/>
      <c r="T19" s="326"/>
      <c r="U19" s="326"/>
    </row>
    <row r="20" spans="1:21" s="365" customFormat="1" ht="15.75">
      <c r="A20" s="548"/>
      <c r="B20" s="548"/>
      <c r="C20" s="326"/>
      <c r="D20" s="326"/>
      <c r="E20" s="326"/>
      <c r="F20" s="326"/>
      <c r="G20" s="355"/>
      <c r="H20" s="356"/>
      <c r="I20" s="355"/>
      <c r="J20" s="356"/>
      <c r="K20" s="355"/>
      <c r="L20" s="356"/>
      <c r="M20" s="355"/>
      <c r="N20" s="356"/>
      <c r="O20" s="402">
        <f t="shared" si="1"/>
        <v>0</v>
      </c>
      <c r="P20" s="400">
        <f t="shared" si="2"/>
        <v>0</v>
      </c>
      <c r="Q20" s="326"/>
      <c r="R20" s="326"/>
      <c r="S20" s="326"/>
      <c r="T20" s="326"/>
      <c r="U20" s="326"/>
    </row>
    <row r="21" spans="1:21" s="365" customFormat="1" ht="15.75">
      <c r="A21" s="548"/>
      <c r="B21" s="548"/>
      <c r="C21" s="326"/>
      <c r="D21" s="326"/>
      <c r="E21" s="326"/>
      <c r="F21" s="326"/>
      <c r="G21" s="355"/>
      <c r="H21" s="356"/>
      <c r="I21" s="355"/>
      <c r="J21" s="356"/>
      <c r="K21" s="355"/>
      <c r="L21" s="356"/>
      <c r="M21" s="355"/>
      <c r="N21" s="356"/>
      <c r="O21" s="402">
        <f t="shared" si="1"/>
        <v>0</v>
      </c>
      <c r="P21" s="400">
        <f t="shared" si="2"/>
        <v>0</v>
      </c>
      <c r="Q21" s="326"/>
      <c r="R21" s="326"/>
      <c r="S21" s="326"/>
      <c r="T21" s="326"/>
      <c r="U21" s="326"/>
    </row>
    <row r="22" spans="1:21" s="365" customFormat="1" ht="15.75">
      <c r="A22" s="549"/>
      <c r="B22" s="549"/>
      <c r="C22" s="326"/>
      <c r="D22" s="326"/>
      <c r="E22" s="326"/>
      <c r="F22" s="326"/>
      <c r="G22" s="355"/>
      <c r="H22" s="356"/>
      <c r="I22" s="355"/>
      <c r="J22" s="356"/>
      <c r="K22" s="355"/>
      <c r="L22" s="356"/>
      <c r="M22" s="355"/>
      <c r="N22" s="356"/>
      <c r="O22" s="402">
        <f t="shared" si="1"/>
        <v>0</v>
      </c>
      <c r="P22" s="400">
        <f t="shared" si="2"/>
        <v>0</v>
      </c>
      <c r="Q22" s="326"/>
      <c r="R22" s="326"/>
      <c r="S22" s="326"/>
      <c r="T22" s="326"/>
      <c r="U22" s="326"/>
    </row>
    <row r="23" spans="1:21" s="365" customFormat="1" ht="15.75">
      <c r="A23" s="607" t="s">
        <v>1435</v>
      </c>
      <c r="B23" s="547"/>
      <c r="C23" s="326"/>
      <c r="D23" s="326"/>
      <c r="E23" s="326"/>
      <c r="F23" s="326"/>
      <c r="G23" s="355"/>
      <c r="H23" s="356"/>
      <c r="I23" s="355"/>
      <c r="J23" s="356"/>
      <c r="K23" s="355"/>
      <c r="L23" s="356"/>
      <c r="M23" s="355"/>
      <c r="N23" s="356"/>
      <c r="O23" s="402">
        <f t="shared" si="1"/>
        <v>0</v>
      </c>
      <c r="P23" s="400">
        <f t="shared" si="2"/>
        <v>0</v>
      </c>
      <c r="Q23" s="326"/>
      <c r="R23" s="326"/>
      <c r="S23" s="326"/>
      <c r="T23" s="326"/>
      <c r="U23" s="326"/>
    </row>
    <row r="24" spans="1:21" s="365" customFormat="1" ht="15.75">
      <c r="A24" s="607"/>
      <c r="B24" s="548"/>
      <c r="C24" s="326"/>
      <c r="D24" s="326"/>
      <c r="E24" s="326"/>
      <c r="F24" s="326"/>
      <c r="G24" s="355"/>
      <c r="H24" s="356"/>
      <c r="I24" s="355"/>
      <c r="J24" s="356"/>
      <c r="K24" s="355"/>
      <c r="L24" s="356"/>
      <c r="M24" s="355"/>
      <c r="N24" s="356"/>
      <c r="O24" s="402">
        <f t="shared" si="1"/>
        <v>0</v>
      </c>
      <c r="P24" s="400">
        <f t="shared" si="2"/>
        <v>0</v>
      </c>
      <c r="Q24" s="326"/>
      <c r="R24" s="326"/>
      <c r="S24" s="326"/>
      <c r="T24" s="326"/>
      <c r="U24" s="326"/>
    </row>
    <row r="25" spans="1:21" s="365" customFormat="1" ht="15.75">
      <c r="A25" s="607"/>
      <c r="B25" s="548"/>
      <c r="C25" s="326"/>
      <c r="D25" s="326"/>
      <c r="E25" s="326"/>
      <c r="F25" s="326"/>
      <c r="G25" s="355"/>
      <c r="H25" s="356"/>
      <c r="I25" s="355"/>
      <c r="J25" s="356"/>
      <c r="K25" s="355"/>
      <c r="L25" s="356"/>
      <c r="M25" s="355"/>
      <c r="N25" s="356"/>
      <c r="O25" s="402">
        <f t="shared" si="1"/>
        <v>0</v>
      </c>
      <c r="P25" s="400">
        <f t="shared" si="2"/>
        <v>0</v>
      </c>
      <c r="Q25" s="326"/>
      <c r="R25" s="326"/>
      <c r="S25" s="326"/>
      <c r="T25" s="326"/>
      <c r="U25" s="326"/>
    </row>
    <row r="26" spans="1:21" s="365" customFormat="1" ht="15.75">
      <c r="A26" s="607"/>
      <c r="B26" s="548"/>
      <c r="C26" s="326"/>
      <c r="D26" s="326"/>
      <c r="E26" s="326"/>
      <c r="F26" s="326"/>
      <c r="G26" s="355"/>
      <c r="H26" s="356"/>
      <c r="I26" s="355"/>
      <c r="J26" s="356"/>
      <c r="K26" s="355"/>
      <c r="L26" s="356"/>
      <c r="M26" s="355"/>
      <c r="N26" s="356"/>
      <c r="O26" s="402">
        <f t="shared" si="1"/>
        <v>0</v>
      </c>
      <c r="P26" s="400">
        <f t="shared" si="2"/>
        <v>0</v>
      </c>
      <c r="Q26" s="326"/>
      <c r="R26" s="326"/>
      <c r="S26" s="326"/>
      <c r="T26" s="326"/>
      <c r="U26" s="326"/>
    </row>
    <row r="27" spans="1:21" s="365" customFormat="1" ht="15.75">
      <c r="A27" s="607"/>
      <c r="B27" s="548"/>
      <c r="C27" s="326"/>
      <c r="D27" s="326"/>
      <c r="E27" s="326"/>
      <c r="F27" s="326"/>
      <c r="G27" s="355"/>
      <c r="H27" s="356"/>
      <c r="I27" s="355"/>
      <c r="J27" s="356"/>
      <c r="K27" s="355"/>
      <c r="L27" s="356"/>
      <c r="M27" s="355"/>
      <c r="N27" s="356"/>
      <c r="O27" s="402">
        <f t="shared" si="1"/>
        <v>0</v>
      </c>
      <c r="P27" s="400">
        <f t="shared" si="2"/>
        <v>0</v>
      </c>
      <c r="Q27" s="326"/>
      <c r="R27" s="326"/>
      <c r="S27" s="326"/>
      <c r="T27" s="326"/>
      <c r="U27" s="326"/>
    </row>
    <row r="28" spans="1:21" ht="15.75">
      <c r="A28" s="607"/>
      <c r="B28" s="549"/>
      <c r="C28" s="326"/>
      <c r="D28" s="326"/>
      <c r="E28" s="326"/>
      <c r="F28" s="326"/>
      <c r="G28" s="326"/>
      <c r="H28" s="356"/>
      <c r="I28" s="326"/>
      <c r="J28" s="356"/>
      <c r="K28" s="326"/>
      <c r="L28" s="356"/>
      <c r="M28" s="326"/>
      <c r="N28" s="356"/>
      <c r="O28" s="402">
        <f t="shared" si="1"/>
        <v>0</v>
      </c>
      <c r="P28" s="400">
        <f t="shared" si="2"/>
        <v>0</v>
      </c>
      <c r="Q28" s="326"/>
      <c r="R28" s="71"/>
      <c r="S28" s="326"/>
      <c r="T28" s="326"/>
      <c r="U28" s="326"/>
    </row>
    <row r="29" spans="1:21" ht="15.75">
      <c r="A29" s="295"/>
      <c r="B29" s="296"/>
      <c r="C29" s="296"/>
      <c r="D29" s="295" t="s">
        <v>1433</v>
      </c>
      <c r="E29" s="296"/>
      <c r="F29" s="297"/>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E14" sqref="E14"/>
    </sheetView>
  </sheetViews>
  <sheetFormatPr baseColWidth="10" defaultRowHeight="15"/>
  <cols>
    <col min="1" max="1" width="35.7109375" style="365" customWidth="1"/>
    <col min="2" max="2" width="35.85546875" style="365" customWidth="1"/>
    <col min="3" max="6" width="27.42578125" style="365" customWidth="1"/>
    <col min="7" max="7" width="15.28515625" style="365" customWidth="1"/>
    <col min="8" max="8" width="11.42578125" style="234"/>
    <col min="9" max="9" width="15.28515625" style="365" customWidth="1"/>
    <col min="10" max="10" width="18.85546875" style="234" customWidth="1"/>
    <col min="11" max="11" width="11.42578125" style="365"/>
    <col min="12" max="12" width="11.42578125" style="234"/>
    <col min="13" max="13" width="11.42578125" style="365"/>
    <col min="14" max="14" width="11.42578125" style="234"/>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42" ht="24.75" customHeight="1">
      <c r="A1" s="408"/>
      <c r="B1" s="408"/>
      <c r="C1" s="408"/>
      <c r="D1" s="408"/>
      <c r="E1" s="610" t="s">
        <v>1474</v>
      </c>
      <c r="F1" s="610"/>
      <c r="G1" s="610"/>
      <c r="H1" s="610"/>
      <c r="I1" s="610"/>
      <c r="J1" s="610"/>
      <c r="K1" s="610"/>
      <c r="L1" s="610"/>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75">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c r="A3" s="407" t="s">
        <v>1480</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c r="A4" s="407" t="s">
        <v>1491</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customHeight="1">
      <c r="A5" s="411" t="s">
        <v>1481</v>
      </c>
      <c r="B5" s="412"/>
      <c r="C5" s="412"/>
      <c r="D5" s="412"/>
      <c r="E5" s="412"/>
      <c r="F5" s="412"/>
      <c r="G5" s="412"/>
      <c r="H5" s="412"/>
      <c r="I5" s="412"/>
      <c r="J5" s="412"/>
      <c r="K5" s="412"/>
      <c r="L5" s="412"/>
      <c r="M5" s="412"/>
      <c r="N5" s="412"/>
      <c r="O5" s="412"/>
      <c r="P5" s="412"/>
      <c r="Q5" s="412"/>
      <c r="R5" s="412"/>
      <c r="S5" s="412"/>
      <c r="T5" s="412"/>
      <c r="U5" s="412"/>
    </row>
    <row r="6" spans="1:42" ht="15" customHeight="1">
      <c r="A6" s="544" t="s">
        <v>97</v>
      </c>
      <c r="B6" s="546" t="s">
        <v>111</v>
      </c>
      <c r="C6" s="556" t="s">
        <v>86</v>
      </c>
      <c r="D6" s="556" t="s">
        <v>87</v>
      </c>
      <c r="E6" s="556" t="s">
        <v>392</v>
      </c>
      <c r="F6" s="556" t="s">
        <v>88</v>
      </c>
      <c r="G6" s="559" t="s">
        <v>100</v>
      </c>
      <c r="H6" s="561"/>
      <c r="I6" s="561"/>
      <c r="J6" s="561"/>
      <c r="K6" s="561"/>
      <c r="L6" s="561"/>
      <c r="M6" s="561"/>
      <c r="N6" s="560"/>
      <c r="O6" s="565" t="s">
        <v>101</v>
      </c>
      <c r="P6" s="566"/>
      <c r="Q6" s="546" t="s">
        <v>102</v>
      </c>
      <c r="R6" s="546" t="s">
        <v>103</v>
      </c>
      <c r="S6" s="546" t="s">
        <v>110</v>
      </c>
      <c r="T6" s="546" t="s">
        <v>109</v>
      </c>
      <c r="U6" s="562" t="s">
        <v>89</v>
      </c>
    </row>
    <row r="7" spans="1:42" ht="15" customHeight="1">
      <c r="A7" s="544"/>
      <c r="B7" s="544"/>
      <c r="C7" s="557"/>
      <c r="D7" s="557"/>
      <c r="E7" s="557"/>
      <c r="F7" s="557"/>
      <c r="G7" s="559" t="s">
        <v>104</v>
      </c>
      <c r="H7" s="560"/>
      <c r="I7" s="559" t="s">
        <v>105</v>
      </c>
      <c r="J7" s="560"/>
      <c r="K7" s="559" t="s">
        <v>106</v>
      </c>
      <c r="L7" s="560"/>
      <c r="M7" s="559" t="s">
        <v>107</v>
      </c>
      <c r="N7" s="560"/>
      <c r="O7" s="567"/>
      <c r="P7" s="568"/>
      <c r="Q7" s="544"/>
      <c r="R7" s="544"/>
      <c r="S7" s="544"/>
      <c r="T7" s="544"/>
      <c r="U7" s="563"/>
    </row>
    <row r="8" spans="1:42" ht="25.5">
      <c r="A8" s="545"/>
      <c r="B8" s="545"/>
      <c r="C8" s="558"/>
      <c r="D8" s="558"/>
      <c r="E8" s="558"/>
      <c r="F8" s="558"/>
      <c r="G8" s="439" t="s">
        <v>108</v>
      </c>
      <c r="H8" s="439" t="s">
        <v>12</v>
      </c>
      <c r="I8" s="439" t="s">
        <v>108</v>
      </c>
      <c r="J8" s="439" t="s">
        <v>12</v>
      </c>
      <c r="K8" s="439" t="s">
        <v>108</v>
      </c>
      <c r="L8" s="439" t="s">
        <v>12</v>
      </c>
      <c r="M8" s="439" t="s">
        <v>108</v>
      </c>
      <c r="N8" s="439" t="s">
        <v>12</v>
      </c>
      <c r="O8" s="439" t="s">
        <v>108</v>
      </c>
      <c r="P8" s="439" t="s">
        <v>12</v>
      </c>
      <c r="Q8" s="545"/>
      <c r="R8" s="545"/>
      <c r="S8" s="545"/>
      <c r="T8" s="545"/>
      <c r="U8" s="564"/>
    </row>
    <row r="9" spans="1:42" ht="15.75">
      <c r="A9" s="440"/>
      <c r="B9" s="441"/>
      <c r="C9" s="442"/>
      <c r="D9" s="442"/>
      <c r="E9" s="443"/>
      <c r="F9" s="442"/>
      <c r="G9" s="444"/>
      <c r="H9" s="444"/>
      <c r="I9" s="444"/>
      <c r="J9" s="444"/>
      <c r="K9" s="444"/>
      <c r="L9" s="444"/>
      <c r="M9" s="444"/>
      <c r="N9" s="444"/>
      <c r="O9" s="444"/>
      <c r="P9" s="444"/>
      <c r="Q9" s="445"/>
      <c r="R9" s="445"/>
      <c r="S9" s="445"/>
      <c r="T9" s="445"/>
      <c r="U9" s="446"/>
    </row>
    <row r="10" spans="1:42" ht="15.75" customHeight="1">
      <c r="A10" s="547" t="s">
        <v>1482</v>
      </c>
      <c r="B10" s="547" t="s">
        <v>1483</v>
      </c>
      <c r="C10" s="326"/>
      <c r="D10" s="326"/>
      <c r="E10" s="326"/>
      <c r="F10" s="326"/>
      <c r="G10" s="355"/>
      <c r="H10" s="356"/>
      <c r="I10" s="355"/>
      <c r="J10" s="356"/>
      <c r="K10" s="355"/>
      <c r="L10" s="356"/>
      <c r="M10" s="355"/>
      <c r="N10" s="356"/>
      <c r="O10" s="402">
        <f t="shared" ref="O10:P62" si="0">G10+I10+K10+M10</f>
        <v>0</v>
      </c>
      <c r="P10" s="400">
        <f t="shared" si="0"/>
        <v>0</v>
      </c>
      <c r="Q10" s="326"/>
      <c r="R10" s="326"/>
      <c r="S10" s="326"/>
      <c r="T10" s="326"/>
      <c r="U10" s="326"/>
    </row>
    <row r="11" spans="1:42" ht="15.75">
      <c r="A11" s="548"/>
      <c r="B11" s="548"/>
      <c r="C11" s="326"/>
      <c r="D11" s="326"/>
      <c r="E11" s="326"/>
      <c r="F11" s="326"/>
      <c r="G11" s="355"/>
      <c r="H11" s="356"/>
      <c r="I11" s="355"/>
      <c r="J11" s="356"/>
      <c r="K11" s="355"/>
      <c r="L11" s="356"/>
      <c r="M11" s="355"/>
      <c r="N11" s="356"/>
      <c r="O11" s="402">
        <f t="shared" si="0"/>
        <v>0</v>
      </c>
      <c r="P11" s="400">
        <f t="shared" si="0"/>
        <v>0</v>
      </c>
      <c r="Q11" s="326"/>
      <c r="R11" s="326"/>
      <c r="S11" s="326"/>
      <c r="T11" s="326"/>
      <c r="U11" s="326"/>
    </row>
    <row r="12" spans="1:42" ht="15.75">
      <c r="A12" s="548"/>
      <c r="B12" s="548"/>
      <c r="C12" s="326"/>
      <c r="D12" s="326"/>
      <c r="E12" s="326"/>
      <c r="F12" s="326"/>
      <c r="G12" s="355"/>
      <c r="H12" s="356"/>
      <c r="I12" s="355"/>
      <c r="J12" s="356"/>
      <c r="K12" s="355"/>
      <c r="L12" s="356"/>
      <c r="M12" s="355"/>
      <c r="N12" s="356"/>
      <c r="O12" s="402">
        <f t="shared" si="0"/>
        <v>0</v>
      </c>
      <c r="P12" s="400">
        <f t="shared" si="0"/>
        <v>0</v>
      </c>
      <c r="Q12" s="326"/>
      <c r="R12" s="326"/>
      <c r="S12" s="326"/>
      <c r="T12" s="326"/>
      <c r="U12" s="326"/>
    </row>
    <row r="13" spans="1:42" ht="15.75">
      <c r="A13" s="548"/>
      <c r="B13" s="548"/>
      <c r="C13" s="326"/>
      <c r="D13" s="326"/>
      <c r="E13" s="326"/>
      <c r="F13" s="326"/>
      <c r="G13" s="355"/>
      <c r="H13" s="356"/>
      <c r="I13" s="355"/>
      <c r="J13" s="356"/>
      <c r="K13" s="355"/>
      <c r="L13" s="356"/>
      <c r="M13" s="355"/>
      <c r="N13" s="356"/>
      <c r="O13" s="402">
        <f t="shared" ref="O13:O25" si="1">G13+I13+K13+M13</f>
        <v>0</v>
      </c>
      <c r="P13" s="400">
        <f t="shared" ref="P13:P25" si="2">H13+J13+L13+N13</f>
        <v>0</v>
      </c>
      <c r="Q13" s="326"/>
      <c r="R13" s="326"/>
      <c r="S13" s="326"/>
      <c r="T13" s="326"/>
      <c r="U13" s="326"/>
    </row>
    <row r="14" spans="1:42" ht="15.75">
      <c r="A14" s="548"/>
      <c r="B14" s="548"/>
      <c r="C14" s="326"/>
      <c r="D14" s="326"/>
      <c r="E14" s="326"/>
      <c r="F14" s="326"/>
      <c r="G14" s="355"/>
      <c r="H14" s="356"/>
      <c r="I14" s="355"/>
      <c r="J14" s="356"/>
      <c r="K14" s="355"/>
      <c r="L14" s="356"/>
      <c r="M14" s="355"/>
      <c r="N14" s="356"/>
      <c r="O14" s="402">
        <f t="shared" si="1"/>
        <v>0</v>
      </c>
      <c r="P14" s="400">
        <f t="shared" si="2"/>
        <v>0</v>
      </c>
      <c r="Q14" s="326"/>
      <c r="R14" s="326"/>
      <c r="S14" s="326"/>
      <c r="T14" s="326"/>
      <c r="U14" s="326"/>
    </row>
    <row r="15" spans="1:42" ht="15.75">
      <c r="A15" s="548"/>
      <c r="B15" s="548"/>
      <c r="C15" s="326"/>
      <c r="D15" s="326"/>
      <c r="E15" s="326"/>
      <c r="F15" s="326"/>
      <c r="G15" s="355"/>
      <c r="H15" s="356"/>
      <c r="I15" s="355"/>
      <c r="J15" s="356"/>
      <c r="K15" s="355"/>
      <c r="L15" s="356"/>
      <c r="M15" s="355"/>
      <c r="N15" s="356"/>
      <c r="O15" s="402">
        <f t="shared" si="1"/>
        <v>0</v>
      </c>
      <c r="P15" s="400">
        <f t="shared" si="2"/>
        <v>0</v>
      </c>
      <c r="Q15" s="326"/>
      <c r="R15" s="326"/>
      <c r="S15" s="326"/>
      <c r="T15" s="326"/>
      <c r="U15" s="326"/>
    </row>
    <row r="16" spans="1:42" ht="15.75">
      <c r="A16" s="548"/>
      <c r="B16" s="548"/>
      <c r="C16" s="326"/>
      <c r="D16" s="326"/>
      <c r="E16" s="326"/>
      <c r="F16" s="326"/>
      <c r="G16" s="355"/>
      <c r="H16" s="356"/>
      <c r="I16" s="355"/>
      <c r="J16" s="356"/>
      <c r="K16" s="355"/>
      <c r="L16" s="356"/>
      <c r="M16" s="355"/>
      <c r="N16" s="356"/>
      <c r="O16" s="402">
        <f t="shared" si="1"/>
        <v>0</v>
      </c>
      <c r="P16" s="400">
        <f t="shared" si="2"/>
        <v>0</v>
      </c>
      <c r="Q16" s="326"/>
      <c r="R16" s="326"/>
      <c r="S16" s="326"/>
      <c r="T16" s="326"/>
      <c r="U16" s="326"/>
    </row>
    <row r="17" spans="1:21" ht="15.75">
      <c r="A17" s="548"/>
      <c r="B17" s="549"/>
      <c r="C17" s="326"/>
      <c r="D17" s="326"/>
      <c r="E17" s="326"/>
      <c r="F17" s="326"/>
      <c r="G17" s="355"/>
      <c r="H17" s="356"/>
      <c r="I17" s="355"/>
      <c r="J17" s="356"/>
      <c r="K17" s="355"/>
      <c r="L17" s="356"/>
      <c r="M17" s="355"/>
      <c r="N17" s="356"/>
      <c r="O17" s="402">
        <f t="shared" si="1"/>
        <v>0</v>
      </c>
      <c r="P17" s="400">
        <f t="shared" si="2"/>
        <v>0</v>
      </c>
      <c r="Q17" s="326"/>
      <c r="R17" s="326"/>
      <c r="S17" s="326"/>
      <c r="T17" s="326"/>
      <c r="U17" s="326"/>
    </row>
    <row r="18" spans="1:21" ht="15.75">
      <c r="A18" s="548"/>
      <c r="B18" s="547" t="s">
        <v>1484</v>
      </c>
      <c r="C18" s="326"/>
      <c r="D18" s="326"/>
      <c r="E18" s="326"/>
      <c r="F18" s="326"/>
      <c r="G18" s="355"/>
      <c r="H18" s="356"/>
      <c r="I18" s="355"/>
      <c r="J18" s="356"/>
      <c r="K18" s="355"/>
      <c r="L18" s="356"/>
      <c r="M18" s="355"/>
      <c r="N18" s="356"/>
      <c r="O18" s="402">
        <f t="shared" si="1"/>
        <v>0</v>
      </c>
      <c r="P18" s="400">
        <f t="shared" si="2"/>
        <v>0</v>
      </c>
      <c r="Q18" s="326"/>
      <c r="R18" s="326"/>
      <c r="S18" s="326"/>
      <c r="T18" s="326"/>
      <c r="U18" s="326"/>
    </row>
    <row r="19" spans="1:21" ht="15.75">
      <c r="A19" s="548"/>
      <c r="B19" s="548"/>
      <c r="C19" s="326"/>
      <c r="D19" s="326"/>
      <c r="E19" s="326"/>
      <c r="F19" s="326"/>
      <c r="G19" s="355"/>
      <c r="H19" s="356"/>
      <c r="I19" s="355"/>
      <c r="J19" s="356"/>
      <c r="K19" s="355"/>
      <c r="L19" s="356"/>
      <c r="M19" s="355"/>
      <c r="N19" s="356"/>
      <c r="O19" s="402"/>
      <c r="P19" s="400"/>
      <c r="Q19" s="326"/>
      <c r="R19" s="326"/>
      <c r="S19" s="326"/>
      <c r="T19" s="326"/>
      <c r="U19" s="326"/>
    </row>
    <row r="20" spans="1:21" ht="15.75">
      <c r="A20" s="548"/>
      <c r="B20" s="548"/>
      <c r="C20" s="326"/>
      <c r="D20" s="326"/>
      <c r="E20" s="326"/>
      <c r="F20" s="326"/>
      <c r="G20" s="355"/>
      <c r="H20" s="356"/>
      <c r="I20" s="355"/>
      <c r="J20" s="356"/>
      <c r="K20" s="355"/>
      <c r="L20" s="356"/>
      <c r="M20" s="355"/>
      <c r="N20" s="356"/>
      <c r="O20" s="402"/>
      <c r="P20" s="400"/>
      <c r="Q20" s="326"/>
      <c r="R20" s="326"/>
      <c r="S20" s="326"/>
      <c r="T20" s="326"/>
      <c r="U20" s="326"/>
    </row>
    <row r="21" spans="1:21" ht="15.75">
      <c r="A21" s="548"/>
      <c r="B21" s="548"/>
      <c r="C21" s="326"/>
      <c r="D21" s="326"/>
      <c r="E21" s="326"/>
      <c r="F21" s="326"/>
      <c r="G21" s="355"/>
      <c r="H21" s="356"/>
      <c r="I21" s="355"/>
      <c r="J21" s="356"/>
      <c r="K21" s="355"/>
      <c r="L21" s="356"/>
      <c r="M21" s="355"/>
      <c r="N21" s="356"/>
      <c r="O21" s="402"/>
      <c r="P21" s="400"/>
      <c r="Q21" s="326"/>
      <c r="R21" s="326"/>
      <c r="S21" s="326"/>
      <c r="T21" s="326"/>
      <c r="U21" s="326"/>
    </row>
    <row r="22" spans="1:21" ht="15.75">
      <c r="A22" s="548"/>
      <c r="B22" s="548"/>
      <c r="C22" s="326"/>
      <c r="D22" s="326"/>
      <c r="E22" s="326"/>
      <c r="F22" s="326"/>
      <c r="G22" s="355"/>
      <c r="H22" s="356"/>
      <c r="I22" s="355"/>
      <c r="J22" s="356"/>
      <c r="K22" s="355"/>
      <c r="L22" s="356"/>
      <c r="M22" s="355"/>
      <c r="N22" s="356"/>
      <c r="O22" s="402"/>
      <c r="P22" s="400"/>
      <c r="Q22" s="326"/>
      <c r="R22" s="326"/>
      <c r="S22" s="326"/>
      <c r="T22" s="326"/>
      <c r="U22" s="326"/>
    </row>
    <row r="23" spans="1:21" ht="15.75">
      <c r="A23" s="548"/>
      <c r="B23" s="548"/>
      <c r="C23" s="326"/>
      <c r="D23" s="326"/>
      <c r="E23" s="326"/>
      <c r="F23" s="326"/>
      <c r="G23" s="355"/>
      <c r="H23" s="356"/>
      <c r="I23" s="355"/>
      <c r="J23" s="356"/>
      <c r="K23" s="355"/>
      <c r="L23" s="356"/>
      <c r="M23" s="355"/>
      <c r="N23" s="356"/>
      <c r="O23" s="402">
        <f t="shared" si="1"/>
        <v>0</v>
      </c>
      <c r="P23" s="400">
        <f t="shared" si="2"/>
        <v>0</v>
      </c>
      <c r="Q23" s="326"/>
      <c r="R23" s="326"/>
      <c r="S23" s="326"/>
      <c r="T23" s="326"/>
      <c r="U23" s="326"/>
    </row>
    <row r="24" spans="1:21" ht="15.75">
      <c r="A24" s="548"/>
      <c r="B24" s="549"/>
      <c r="C24" s="326"/>
      <c r="D24" s="326"/>
      <c r="E24" s="326"/>
      <c r="F24" s="326"/>
      <c r="G24" s="355"/>
      <c r="H24" s="356"/>
      <c r="I24" s="355"/>
      <c r="J24" s="356"/>
      <c r="K24" s="355"/>
      <c r="L24" s="356"/>
      <c r="M24" s="355"/>
      <c r="N24" s="356"/>
      <c r="O24" s="402">
        <f t="shared" si="1"/>
        <v>0</v>
      </c>
      <c r="P24" s="400">
        <f t="shared" si="2"/>
        <v>0</v>
      </c>
      <c r="Q24" s="326"/>
      <c r="R24" s="326"/>
      <c r="S24" s="326"/>
      <c r="T24" s="326"/>
      <c r="U24" s="326"/>
    </row>
    <row r="25" spans="1:21" ht="15.75">
      <c r="A25" s="548"/>
      <c r="B25" s="547" t="s">
        <v>1485</v>
      </c>
      <c r="C25" s="326"/>
      <c r="D25" s="326"/>
      <c r="E25" s="326"/>
      <c r="F25" s="326"/>
      <c r="G25" s="355"/>
      <c r="H25" s="356"/>
      <c r="I25" s="355"/>
      <c r="J25" s="356"/>
      <c r="K25" s="355"/>
      <c r="L25" s="356"/>
      <c r="M25" s="355"/>
      <c r="N25" s="356"/>
      <c r="O25" s="402">
        <f t="shared" si="1"/>
        <v>0</v>
      </c>
      <c r="P25" s="400">
        <f t="shared" si="2"/>
        <v>0</v>
      </c>
      <c r="Q25" s="326"/>
      <c r="R25" s="326"/>
      <c r="S25" s="326"/>
      <c r="T25" s="326"/>
      <c r="U25" s="326"/>
    </row>
    <row r="26" spans="1:21" ht="15.75">
      <c r="A26" s="548"/>
      <c r="B26" s="548"/>
      <c r="C26" s="326"/>
      <c r="D26" s="326"/>
      <c r="E26" s="326"/>
      <c r="F26" s="326"/>
      <c r="G26" s="355"/>
      <c r="H26" s="356"/>
      <c r="I26" s="355"/>
      <c r="J26" s="356"/>
      <c r="K26" s="355"/>
      <c r="L26" s="356"/>
      <c r="M26" s="355"/>
      <c r="N26" s="356"/>
      <c r="O26" s="402">
        <f t="shared" si="0"/>
        <v>0</v>
      </c>
      <c r="P26" s="400">
        <f t="shared" si="0"/>
        <v>0</v>
      </c>
      <c r="Q26" s="326"/>
      <c r="R26" s="326"/>
      <c r="S26" s="326"/>
      <c r="T26" s="326"/>
      <c r="U26" s="326"/>
    </row>
    <row r="27" spans="1:21" ht="15.75">
      <c r="A27" s="548"/>
      <c r="B27" s="548"/>
      <c r="C27" s="326"/>
      <c r="D27" s="326"/>
      <c r="E27" s="326"/>
      <c r="F27" s="326"/>
      <c r="G27" s="355"/>
      <c r="H27" s="356"/>
      <c r="I27" s="355"/>
      <c r="J27" s="356"/>
      <c r="K27" s="355"/>
      <c r="L27" s="356"/>
      <c r="M27" s="355"/>
      <c r="N27" s="356"/>
      <c r="O27" s="402">
        <f t="shared" si="0"/>
        <v>0</v>
      </c>
      <c r="P27" s="400">
        <f t="shared" si="0"/>
        <v>0</v>
      </c>
      <c r="Q27" s="326"/>
      <c r="R27" s="326"/>
      <c r="S27" s="326"/>
      <c r="T27" s="326"/>
      <c r="U27" s="326"/>
    </row>
    <row r="28" spans="1:21" ht="15.75">
      <c r="A28" s="548"/>
      <c r="B28" s="549"/>
      <c r="C28" s="326"/>
      <c r="D28" s="326"/>
      <c r="E28" s="326"/>
      <c r="F28" s="326"/>
      <c r="G28" s="355"/>
      <c r="H28" s="356"/>
      <c r="I28" s="355"/>
      <c r="J28" s="356"/>
      <c r="K28" s="355"/>
      <c r="L28" s="356"/>
      <c r="M28" s="355"/>
      <c r="N28" s="356"/>
      <c r="O28" s="402">
        <f t="shared" si="0"/>
        <v>0</v>
      </c>
      <c r="P28" s="400">
        <f t="shared" si="0"/>
        <v>0</v>
      </c>
      <c r="Q28" s="326"/>
      <c r="R28" s="326"/>
      <c r="S28" s="326"/>
      <c r="T28" s="326"/>
      <c r="U28" s="326"/>
    </row>
    <row r="29" spans="1:21" ht="15.75">
      <c r="A29" s="548"/>
      <c r="B29" s="547" t="s">
        <v>1486</v>
      </c>
      <c r="C29" s="326"/>
      <c r="D29" s="326"/>
      <c r="E29" s="326"/>
      <c r="F29" s="326"/>
      <c r="G29" s="355"/>
      <c r="H29" s="356"/>
      <c r="I29" s="355"/>
      <c r="J29" s="356"/>
      <c r="K29" s="355"/>
      <c r="L29" s="356"/>
      <c r="M29" s="355"/>
      <c r="N29" s="356"/>
      <c r="O29" s="402">
        <f t="shared" si="0"/>
        <v>0</v>
      </c>
      <c r="P29" s="400">
        <f t="shared" si="0"/>
        <v>0</v>
      </c>
      <c r="Q29" s="326"/>
      <c r="R29" s="326"/>
      <c r="S29" s="326"/>
      <c r="T29" s="326"/>
      <c r="U29" s="326"/>
    </row>
    <row r="30" spans="1:21" ht="15.75">
      <c r="A30" s="548"/>
      <c r="B30" s="548"/>
      <c r="C30" s="326"/>
      <c r="D30" s="326"/>
      <c r="E30" s="326"/>
      <c r="F30" s="326"/>
      <c r="G30" s="355"/>
      <c r="H30" s="356"/>
      <c r="I30" s="355"/>
      <c r="J30" s="356"/>
      <c r="K30" s="355"/>
      <c r="L30" s="356"/>
      <c r="M30" s="355"/>
      <c r="N30" s="356"/>
      <c r="O30" s="402">
        <f t="shared" si="0"/>
        <v>0</v>
      </c>
      <c r="P30" s="400">
        <f t="shared" si="0"/>
        <v>0</v>
      </c>
      <c r="Q30" s="326"/>
      <c r="R30" s="326"/>
      <c r="S30" s="326"/>
      <c r="T30" s="326"/>
      <c r="U30" s="326"/>
    </row>
    <row r="31" spans="1:21" ht="15.75">
      <c r="A31" s="548"/>
      <c r="B31" s="548"/>
      <c r="C31" s="326"/>
      <c r="D31" s="326"/>
      <c r="E31" s="326"/>
      <c r="F31" s="326"/>
      <c r="G31" s="355"/>
      <c r="H31" s="356"/>
      <c r="I31" s="355"/>
      <c r="J31" s="356"/>
      <c r="K31" s="355"/>
      <c r="L31" s="356"/>
      <c r="M31" s="355"/>
      <c r="N31" s="356"/>
      <c r="O31" s="402"/>
      <c r="P31" s="400"/>
      <c r="Q31" s="326"/>
      <c r="R31" s="326"/>
      <c r="S31" s="326"/>
      <c r="T31" s="326"/>
      <c r="U31" s="326"/>
    </row>
    <row r="32" spans="1:21" ht="15.75">
      <c r="A32" s="548"/>
      <c r="B32" s="548"/>
      <c r="C32" s="326"/>
      <c r="D32" s="326"/>
      <c r="E32" s="326"/>
      <c r="F32" s="326"/>
      <c r="G32" s="355"/>
      <c r="H32" s="356"/>
      <c r="I32" s="355"/>
      <c r="J32" s="356"/>
      <c r="K32" s="355"/>
      <c r="L32" s="356"/>
      <c r="M32" s="355"/>
      <c r="N32" s="356"/>
      <c r="O32" s="402"/>
      <c r="P32" s="400"/>
      <c r="Q32" s="326"/>
      <c r="R32" s="326"/>
      <c r="S32" s="326"/>
      <c r="T32" s="326"/>
      <c r="U32" s="326"/>
    </row>
    <row r="33" spans="1:21" ht="15.75">
      <c r="A33" s="548"/>
      <c r="B33" s="548"/>
      <c r="C33" s="326"/>
      <c r="D33" s="326"/>
      <c r="E33" s="326"/>
      <c r="F33" s="326"/>
      <c r="G33" s="355"/>
      <c r="H33" s="356"/>
      <c r="I33" s="355"/>
      <c r="J33" s="356"/>
      <c r="K33" s="355"/>
      <c r="L33" s="356"/>
      <c r="M33" s="355"/>
      <c r="N33" s="356"/>
      <c r="O33" s="402"/>
      <c r="P33" s="400"/>
      <c r="Q33" s="326"/>
      <c r="R33" s="326"/>
      <c r="S33" s="326"/>
      <c r="T33" s="326"/>
      <c r="U33" s="326"/>
    </row>
    <row r="34" spans="1:21" ht="15.75">
      <c r="A34" s="548"/>
      <c r="B34" s="548"/>
      <c r="C34" s="326"/>
      <c r="D34" s="326"/>
      <c r="E34" s="326"/>
      <c r="F34" s="326"/>
      <c r="G34" s="355"/>
      <c r="H34" s="356"/>
      <c r="I34" s="355"/>
      <c r="J34" s="356"/>
      <c r="K34" s="355"/>
      <c r="L34" s="356"/>
      <c r="M34" s="355"/>
      <c r="N34" s="356"/>
      <c r="O34" s="402"/>
      <c r="P34" s="400"/>
      <c r="Q34" s="326"/>
      <c r="R34" s="326"/>
      <c r="S34" s="326"/>
      <c r="T34" s="326"/>
      <c r="U34" s="326"/>
    </row>
    <row r="35" spans="1:21" ht="15.75">
      <c r="A35" s="548"/>
      <c r="B35" s="548"/>
      <c r="C35" s="326"/>
      <c r="D35" s="326"/>
      <c r="E35" s="326"/>
      <c r="F35" s="326"/>
      <c r="G35" s="355"/>
      <c r="H35" s="356"/>
      <c r="I35" s="355"/>
      <c r="J35" s="356"/>
      <c r="K35" s="355"/>
      <c r="L35" s="356"/>
      <c r="M35" s="355"/>
      <c r="N35" s="356"/>
      <c r="O35" s="402">
        <f t="shared" si="0"/>
        <v>0</v>
      </c>
      <c r="P35" s="400">
        <f t="shared" si="0"/>
        <v>0</v>
      </c>
      <c r="Q35" s="326"/>
      <c r="R35" s="326"/>
      <c r="S35" s="326"/>
      <c r="T35" s="326"/>
      <c r="U35" s="326"/>
    </row>
    <row r="36" spans="1:21" ht="15.75">
      <c r="A36" s="548"/>
      <c r="B36" s="548"/>
      <c r="C36" s="326"/>
      <c r="D36" s="326"/>
      <c r="E36" s="326"/>
      <c r="F36" s="326"/>
      <c r="G36" s="355"/>
      <c r="H36" s="356"/>
      <c r="I36" s="355"/>
      <c r="J36" s="356"/>
      <c r="K36" s="355"/>
      <c r="L36" s="356"/>
      <c r="M36" s="355"/>
      <c r="N36" s="356"/>
      <c r="O36" s="402"/>
      <c r="P36" s="400"/>
      <c r="Q36" s="326"/>
      <c r="R36" s="326"/>
      <c r="S36" s="326"/>
      <c r="T36" s="326"/>
      <c r="U36" s="326"/>
    </row>
    <row r="37" spans="1:21" ht="15.75">
      <c r="A37" s="548"/>
      <c r="B37" s="548"/>
      <c r="C37" s="326"/>
      <c r="D37" s="326"/>
      <c r="E37" s="326"/>
      <c r="F37" s="326"/>
      <c r="G37" s="355"/>
      <c r="H37" s="356"/>
      <c r="I37" s="355"/>
      <c r="J37" s="356"/>
      <c r="K37" s="355"/>
      <c r="L37" s="356"/>
      <c r="M37" s="355"/>
      <c r="N37" s="356"/>
      <c r="O37" s="402"/>
      <c r="P37" s="400"/>
      <c r="Q37" s="326"/>
      <c r="R37" s="326"/>
      <c r="S37" s="326"/>
      <c r="T37" s="326"/>
      <c r="U37" s="326"/>
    </row>
    <row r="38" spans="1:21" ht="15.75">
      <c r="A38" s="548"/>
      <c r="B38" s="548"/>
      <c r="C38" s="326"/>
      <c r="D38" s="326"/>
      <c r="E38" s="326"/>
      <c r="F38" s="326"/>
      <c r="G38" s="355"/>
      <c r="H38" s="356"/>
      <c r="I38" s="355"/>
      <c r="J38" s="356"/>
      <c r="K38" s="355"/>
      <c r="L38" s="356"/>
      <c r="M38" s="355"/>
      <c r="N38" s="356"/>
      <c r="O38" s="402"/>
      <c r="P38" s="400"/>
      <c r="Q38" s="326"/>
      <c r="R38" s="326"/>
      <c r="S38" s="326"/>
      <c r="T38" s="326"/>
      <c r="U38" s="326"/>
    </row>
    <row r="39" spans="1:21" ht="15.75">
      <c r="A39" s="548"/>
      <c r="B39" s="548"/>
      <c r="C39" s="326"/>
      <c r="D39" s="326"/>
      <c r="E39" s="326"/>
      <c r="F39" s="326"/>
      <c r="G39" s="355"/>
      <c r="H39" s="356"/>
      <c r="I39" s="355"/>
      <c r="J39" s="356"/>
      <c r="K39" s="355"/>
      <c r="L39" s="356"/>
      <c r="M39" s="355"/>
      <c r="N39" s="356"/>
      <c r="O39" s="402"/>
      <c r="P39" s="400"/>
      <c r="Q39" s="326"/>
      <c r="R39" s="326"/>
      <c r="S39" s="326"/>
      <c r="T39" s="326"/>
      <c r="U39" s="326"/>
    </row>
    <row r="40" spans="1:21" ht="15.75">
      <c r="A40" s="549"/>
      <c r="B40" s="549"/>
      <c r="C40" s="326"/>
      <c r="D40" s="326"/>
      <c r="E40" s="326"/>
      <c r="F40" s="326"/>
      <c r="G40" s="355"/>
      <c r="H40" s="356"/>
      <c r="I40" s="355"/>
      <c r="J40" s="356"/>
      <c r="K40" s="355"/>
      <c r="L40" s="356"/>
      <c r="M40" s="355"/>
      <c r="N40" s="356"/>
      <c r="O40" s="402"/>
      <c r="P40" s="400"/>
      <c r="Q40" s="326"/>
      <c r="R40" s="326"/>
      <c r="S40" s="326"/>
      <c r="T40" s="326"/>
      <c r="U40" s="326"/>
    </row>
    <row r="41" spans="1:21" ht="15.75">
      <c r="A41" s="547" t="s">
        <v>1487</v>
      </c>
      <c r="B41" s="547" t="s">
        <v>1488</v>
      </c>
      <c r="C41" s="326"/>
      <c r="D41" s="326"/>
      <c r="E41" s="326"/>
      <c r="F41" s="326"/>
      <c r="G41" s="355"/>
      <c r="H41" s="356"/>
      <c r="I41" s="355"/>
      <c r="J41" s="356"/>
      <c r="K41" s="355"/>
      <c r="L41" s="356"/>
      <c r="M41" s="355"/>
      <c r="N41" s="356"/>
      <c r="O41" s="402"/>
      <c r="P41" s="400"/>
      <c r="Q41" s="326"/>
      <c r="R41" s="326"/>
      <c r="S41" s="326"/>
      <c r="T41" s="326"/>
      <c r="U41" s="326"/>
    </row>
    <row r="42" spans="1:21" ht="15.75">
      <c r="A42" s="548"/>
      <c r="B42" s="548"/>
      <c r="C42" s="326"/>
      <c r="D42" s="326"/>
      <c r="E42" s="326"/>
      <c r="F42" s="326"/>
      <c r="G42" s="355"/>
      <c r="H42" s="356"/>
      <c r="I42" s="355"/>
      <c r="J42" s="356"/>
      <c r="K42" s="355"/>
      <c r="L42" s="356"/>
      <c r="M42" s="355"/>
      <c r="N42" s="356"/>
      <c r="O42" s="402"/>
      <c r="P42" s="400"/>
      <c r="Q42" s="326"/>
      <c r="R42" s="326"/>
      <c r="S42" s="326"/>
      <c r="T42" s="326"/>
      <c r="U42" s="326"/>
    </row>
    <row r="43" spans="1:21" ht="15.75">
      <c r="A43" s="548"/>
      <c r="B43" s="548"/>
      <c r="C43" s="326"/>
      <c r="D43" s="326"/>
      <c r="E43" s="326"/>
      <c r="F43" s="326"/>
      <c r="G43" s="355"/>
      <c r="H43" s="356"/>
      <c r="I43" s="355"/>
      <c r="J43" s="356"/>
      <c r="K43" s="355"/>
      <c r="L43" s="356"/>
      <c r="M43" s="355"/>
      <c r="N43" s="356"/>
      <c r="O43" s="402"/>
      <c r="P43" s="400"/>
      <c r="Q43" s="326"/>
      <c r="R43" s="326"/>
      <c r="S43" s="326"/>
      <c r="T43" s="326"/>
      <c r="U43" s="326"/>
    </row>
    <row r="44" spans="1:21" ht="15.75">
      <c r="A44" s="548"/>
      <c r="B44" s="548"/>
      <c r="C44" s="326"/>
      <c r="D44" s="326"/>
      <c r="E44" s="326"/>
      <c r="F44" s="326"/>
      <c r="G44" s="355"/>
      <c r="H44" s="356"/>
      <c r="I44" s="355"/>
      <c r="J44" s="356"/>
      <c r="K44" s="355"/>
      <c r="L44" s="356"/>
      <c r="M44" s="355"/>
      <c r="N44" s="356"/>
      <c r="O44" s="402"/>
      <c r="P44" s="400"/>
      <c r="Q44" s="326"/>
      <c r="R44" s="326"/>
      <c r="S44" s="326"/>
      <c r="T44" s="326"/>
      <c r="U44" s="326"/>
    </row>
    <row r="45" spans="1:21" ht="15.75">
      <c r="A45" s="548"/>
      <c r="B45" s="548"/>
      <c r="C45" s="326"/>
      <c r="D45" s="326"/>
      <c r="E45" s="326"/>
      <c r="F45" s="326"/>
      <c r="G45" s="355"/>
      <c r="H45" s="356"/>
      <c r="I45" s="355"/>
      <c r="J45" s="356"/>
      <c r="K45" s="355"/>
      <c r="L45" s="356"/>
      <c r="M45" s="355"/>
      <c r="N45" s="356"/>
      <c r="O45" s="402"/>
      <c r="P45" s="400"/>
      <c r="Q45" s="326"/>
      <c r="R45" s="326"/>
      <c r="S45" s="326"/>
      <c r="T45" s="326"/>
      <c r="U45" s="326"/>
    </row>
    <row r="46" spans="1:21" ht="15.75">
      <c r="A46" s="548"/>
      <c r="B46" s="548"/>
      <c r="C46" s="326"/>
      <c r="D46" s="326"/>
      <c r="E46" s="326"/>
      <c r="F46" s="326"/>
      <c r="G46" s="355"/>
      <c r="H46" s="356"/>
      <c r="I46" s="355"/>
      <c r="J46" s="356"/>
      <c r="K46" s="355"/>
      <c r="L46" s="356"/>
      <c r="M46" s="355"/>
      <c r="N46" s="356"/>
      <c r="O46" s="402"/>
      <c r="P46" s="400"/>
      <c r="Q46" s="326"/>
      <c r="R46" s="326"/>
      <c r="S46" s="326"/>
      <c r="T46" s="326"/>
      <c r="U46" s="326"/>
    </row>
    <row r="47" spans="1:21" ht="15.75">
      <c r="A47" s="548"/>
      <c r="B47" s="548"/>
      <c r="C47" s="326"/>
      <c r="D47" s="326"/>
      <c r="E47" s="326"/>
      <c r="F47" s="326"/>
      <c r="G47" s="355"/>
      <c r="H47" s="356"/>
      <c r="I47" s="355"/>
      <c r="J47" s="356"/>
      <c r="K47" s="355"/>
      <c r="L47" s="356"/>
      <c r="M47" s="355"/>
      <c r="N47" s="356"/>
      <c r="O47" s="402">
        <f t="shared" si="0"/>
        <v>0</v>
      </c>
      <c r="P47" s="400">
        <f t="shared" si="0"/>
        <v>0</v>
      </c>
      <c r="Q47" s="326"/>
      <c r="R47" s="326"/>
      <c r="S47" s="326"/>
      <c r="T47" s="326"/>
      <c r="U47" s="326"/>
    </row>
    <row r="48" spans="1:21" ht="15.75">
      <c r="A48" s="548"/>
      <c r="B48" s="548"/>
      <c r="C48" s="326"/>
      <c r="D48" s="326"/>
      <c r="E48" s="326"/>
      <c r="F48" s="326"/>
      <c r="G48" s="355"/>
      <c r="H48" s="356"/>
      <c r="I48" s="355"/>
      <c r="J48" s="356"/>
      <c r="K48" s="355"/>
      <c r="L48" s="356"/>
      <c r="M48" s="355"/>
      <c r="N48" s="356"/>
      <c r="O48" s="402">
        <f t="shared" si="0"/>
        <v>0</v>
      </c>
      <c r="P48" s="400">
        <f t="shared" si="0"/>
        <v>0</v>
      </c>
      <c r="Q48" s="326"/>
      <c r="R48" s="326"/>
      <c r="S48" s="326"/>
      <c r="T48" s="326"/>
      <c r="U48" s="326"/>
    </row>
    <row r="49" spans="1:21" ht="15.75">
      <c r="A49" s="548"/>
      <c r="B49" s="549"/>
      <c r="C49" s="326"/>
      <c r="D49" s="326"/>
      <c r="E49" s="326"/>
      <c r="F49" s="326"/>
      <c r="G49" s="355"/>
      <c r="H49" s="356"/>
      <c r="I49" s="355"/>
      <c r="J49" s="356"/>
      <c r="K49" s="355"/>
      <c r="L49" s="356"/>
      <c r="M49" s="355"/>
      <c r="N49" s="356"/>
      <c r="O49" s="402">
        <f t="shared" si="0"/>
        <v>0</v>
      </c>
      <c r="P49" s="400">
        <f t="shared" si="0"/>
        <v>0</v>
      </c>
      <c r="Q49" s="326"/>
      <c r="R49" s="326"/>
      <c r="S49" s="326"/>
      <c r="T49" s="326"/>
      <c r="U49" s="326"/>
    </row>
    <row r="50" spans="1:21" ht="15.75">
      <c r="A50" s="548"/>
      <c r="B50" s="547" t="s">
        <v>1489</v>
      </c>
      <c r="C50" s="326"/>
      <c r="D50" s="326"/>
      <c r="E50" s="326"/>
      <c r="F50" s="326"/>
      <c r="G50" s="355"/>
      <c r="H50" s="356"/>
      <c r="I50" s="355"/>
      <c r="J50" s="356"/>
      <c r="K50" s="355"/>
      <c r="L50" s="356"/>
      <c r="M50" s="355"/>
      <c r="N50" s="356"/>
      <c r="O50" s="402">
        <f t="shared" si="0"/>
        <v>0</v>
      </c>
      <c r="P50" s="400">
        <f t="shared" si="0"/>
        <v>0</v>
      </c>
      <c r="Q50" s="326"/>
      <c r="R50" s="326"/>
      <c r="S50" s="326"/>
      <c r="T50" s="326"/>
      <c r="U50" s="326"/>
    </row>
    <row r="51" spans="1:21" ht="15.75">
      <c r="A51" s="548"/>
      <c r="B51" s="548"/>
      <c r="C51" s="326"/>
      <c r="D51" s="326"/>
      <c r="E51" s="326"/>
      <c r="F51" s="326"/>
      <c r="G51" s="355"/>
      <c r="H51" s="356"/>
      <c r="I51" s="355"/>
      <c r="J51" s="356"/>
      <c r="K51" s="355"/>
      <c r="L51" s="356"/>
      <c r="M51" s="355"/>
      <c r="N51" s="356"/>
      <c r="O51" s="402"/>
      <c r="P51" s="400"/>
      <c r="Q51" s="326"/>
      <c r="R51" s="326"/>
      <c r="S51" s="326"/>
      <c r="T51" s="326"/>
      <c r="U51" s="326"/>
    </row>
    <row r="52" spans="1:21" ht="15.75">
      <c r="A52" s="548"/>
      <c r="B52" s="548"/>
      <c r="C52" s="326"/>
      <c r="D52" s="326"/>
      <c r="E52" s="326"/>
      <c r="F52" s="326"/>
      <c r="G52" s="355"/>
      <c r="H52" s="356"/>
      <c r="I52" s="355"/>
      <c r="J52" s="356"/>
      <c r="K52" s="355"/>
      <c r="L52" s="356"/>
      <c r="M52" s="355"/>
      <c r="N52" s="356"/>
      <c r="O52" s="402"/>
      <c r="P52" s="400"/>
      <c r="Q52" s="326"/>
      <c r="R52" s="326"/>
      <c r="S52" s="326"/>
      <c r="T52" s="326"/>
      <c r="U52" s="326"/>
    </row>
    <row r="53" spans="1:21" ht="15.75">
      <c r="A53" s="548"/>
      <c r="B53" s="548"/>
      <c r="C53" s="326"/>
      <c r="D53" s="326"/>
      <c r="E53" s="326"/>
      <c r="F53" s="326"/>
      <c r="G53" s="355"/>
      <c r="H53" s="356"/>
      <c r="I53" s="355"/>
      <c r="J53" s="356"/>
      <c r="K53" s="355"/>
      <c r="L53" s="356"/>
      <c r="M53" s="355"/>
      <c r="N53" s="356"/>
      <c r="O53" s="402"/>
      <c r="P53" s="400"/>
      <c r="Q53" s="326"/>
      <c r="R53" s="326"/>
      <c r="S53" s="326"/>
      <c r="T53" s="326"/>
      <c r="U53" s="326"/>
    </row>
    <row r="54" spans="1:21" ht="15.75">
      <c r="A54" s="548"/>
      <c r="B54" s="548"/>
      <c r="C54" s="326"/>
      <c r="D54" s="326"/>
      <c r="E54" s="326"/>
      <c r="F54" s="326"/>
      <c r="G54" s="355"/>
      <c r="H54" s="356"/>
      <c r="I54" s="355"/>
      <c r="J54" s="356"/>
      <c r="K54" s="355"/>
      <c r="L54" s="356"/>
      <c r="M54" s="355"/>
      <c r="N54" s="356"/>
      <c r="O54" s="402"/>
      <c r="P54" s="400"/>
      <c r="Q54" s="326"/>
      <c r="R54" s="326"/>
      <c r="S54" s="326"/>
      <c r="T54" s="326"/>
      <c r="U54" s="326"/>
    </row>
    <row r="55" spans="1:21" ht="15.75">
      <c r="A55" s="548"/>
      <c r="B55" s="548"/>
      <c r="C55" s="326"/>
      <c r="D55" s="326"/>
      <c r="E55" s="326"/>
      <c r="F55" s="326"/>
      <c r="G55" s="355"/>
      <c r="H55" s="356"/>
      <c r="I55" s="355"/>
      <c r="J55" s="356"/>
      <c r="K55" s="355"/>
      <c r="L55" s="356"/>
      <c r="M55" s="355"/>
      <c r="N55" s="356"/>
      <c r="O55" s="402"/>
      <c r="P55" s="400"/>
      <c r="Q55" s="326"/>
      <c r="R55" s="326"/>
      <c r="S55" s="326"/>
      <c r="T55" s="326"/>
      <c r="U55" s="326"/>
    </row>
    <row r="56" spans="1:21" ht="15.75">
      <c r="A56" s="548"/>
      <c r="B56" s="548"/>
      <c r="C56" s="326"/>
      <c r="D56" s="326"/>
      <c r="E56" s="326"/>
      <c r="F56" s="326"/>
      <c r="G56" s="355"/>
      <c r="H56" s="356"/>
      <c r="I56" s="355"/>
      <c r="J56" s="356"/>
      <c r="K56" s="355"/>
      <c r="L56" s="356"/>
      <c r="M56" s="355"/>
      <c r="N56" s="356"/>
      <c r="O56" s="402"/>
      <c r="P56" s="400"/>
      <c r="Q56" s="326"/>
      <c r="R56" s="326"/>
      <c r="S56" s="326"/>
      <c r="T56" s="326"/>
      <c r="U56" s="326"/>
    </row>
    <row r="57" spans="1:21" ht="15.75">
      <c r="A57" s="548"/>
      <c r="B57" s="548"/>
      <c r="C57" s="326"/>
      <c r="D57" s="326"/>
      <c r="E57" s="326"/>
      <c r="F57" s="326"/>
      <c r="G57" s="355"/>
      <c r="H57" s="356"/>
      <c r="I57" s="355"/>
      <c r="J57" s="356"/>
      <c r="K57" s="355"/>
      <c r="L57" s="356"/>
      <c r="M57" s="355"/>
      <c r="N57" s="356"/>
      <c r="O57" s="402"/>
      <c r="P57" s="400"/>
      <c r="Q57" s="326"/>
      <c r="R57" s="326"/>
      <c r="S57" s="326"/>
      <c r="T57" s="326"/>
      <c r="U57" s="326"/>
    </row>
    <row r="58" spans="1:21" ht="15.75">
      <c r="A58" s="548"/>
      <c r="B58" s="548"/>
      <c r="C58" s="326"/>
      <c r="D58" s="326"/>
      <c r="E58" s="326"/>
      <c r="F58" s="326"/>
      <c r="G58" s="355"/>
      <c r="H58" s="356"/>
      <c r="I58" s="355"/>
      <c r="J58" s="356"/>
      <c r="K58" s="355"/>
      <c r="L58" s="356"/>
      <c r="M58" s="355"/>
      <c r="N58" s="356"/>
      <c r="O58" s="402"/>
      <c r="P58" s="400"/>
      <c r="Q58" s="326"/>
      <c r="R58" s="326"/>
      <c r="S58" s="326"/>
      <c r="T58" s="326"/>
      <c r="U58" s="326"/>
    </row>
    <row r="59" spans="1:21" ht="15.75">
      <c r="A59" s="548"/>
      <c r="B59" s="548"/>
      <c r="C59" s="326"/>
      <c r="D59" s="326"/>
      <c r="E59" s="326"/>
      <c r="F59" s="326"/>
      <c r="G59" s="355"/>
      <c r="H59" s="356"/>
      <c r="I59" s="355"/>
      <c r="J59" s="356"/>
      <c r="K59" s="355"/>
      <c r="L59" s="356"/>
      <c r="M59" s="355"/>
      <c r="N59" s="356"/>
      <c r="O59" s="402"/>
      <c r="P59" s="400"/>
      <c r="Q59" s="326"/>
      <c r="R59" s="326"/>
      <c r="S59" s="326"/>
      <c r="T59" s="326"/>
      <c r="U59" s="326"/>
    </row>
    <row r="60" spans="1:21" ht="15.75">
      <c r="A60" s="548"/>
      <c r="B60" s="548"/>
      <c r="C60" s="326"/>
      <c r="D60" s="326"/>
      <c r="E60" s="326"/>
      <c r="F60" s="326"/>
      <c r="G60" s="355"/>
      <c r="H60" s="356"/>
      <c r="I60" s="355"/>
      <c r="J60" s="356"/>
      <c r="K60" s="355"/>
      <c r="L60" s="356"/>
      <c r="M60" s="355"/>
      <c r="N60" s="356"/>
      <c r="O60" s="402"/>
      <c r="P60" s="400"/>
      <c r="Q60" s="326"/>
      <c r="R60" s="326"/>
      <c r="S60" s="326"/>
      <c r="T60" s="326"/>
      <c r="U60" s="326"/>
    </row>
    <row r="61" spans="1:21" ht="15.75">
      <c r="A61" s="548"/>
      <c r="B61" s="548"/>
      <c r="C61" s="326"/>
      <c r="D61" s="326"/>
      <c r="E61" s="326"/>
      <c r="F61" s="326"/>
      <c r="G61" s="355"/>
      <c r="H61" s="356"/>
      <c r="I61" s="355"/>
      <c r="J61" s="356"/>
      <c r="K61" s="355"/>
      <c r="L61" s="356"/>
      <c r="M61" s="355"/>
      <c r="N61" s="356"/>
      <c r="O61" s="402"/>
      <c r="P61" s="400"/>
      <c r="Q61" s="326"/>
      <c r="R61" s="326"/>
      <c r="S61" s="326"/>
      <c r="T61" s="326"/>
      <c r="U61" s="326"/>
    </row>
    <row r="62" spans="1:21" ht="15.75">
      <c r="A62" s="549"/>
      <c r="B62" s="549"/>
      <c r="C62" s="326"/>
      <c r="D62" s="326"/>
      <c r="E62" s="326"/>
      <c r="F62" s="326"/>
      <c r="G62" s="355"/>
      <c r="H62" s="356"/>
      <c r="I62" s="355"/>
      <c r="J62" s="356"/>
      <c r="K62" s="355"/>
      <c r="L62" s="356"/>
      <c r="M62" s="355"/>
      <c r="N62" s="356"/>
      <c r="O62" s="402">
        <f t="shared" si="0"/>
        <v>0</v>
      </c>
      <c r="P62" s="400">
        <f t="shared" si="0"/>
        <v>0</v>
      </c>
      <c r="Q62" s="326"/>
      <c r="R62" s="326"/>
      <c r="S62" s="326"/>
      <c r="T62" s="326"/>
      <c r="U62" s="326"/>
    </row>
    <row r="63" spans="1:21" ht="15.75">
      <c r="A63" s="547" t="s">
        <v>1490</v>
      </c>
      <c r="B63" s="413"/>
      <c r="C63" s="326"/>
      <c r="D63" s="326"/>
      <c r="E63" s="326"/>
      <c r="F63" s="326"/>
      <c r="G63" s="355"/>
      <c r="H63" s="356"/>
      <c r="I63" s="355"/>
      <c r="J63" s="356"/>
      <c r="K63" s="355"/>
      <c r="L63" s="356"/>
      <c r="M63" s="355"/>
      <c r="N63" s="356"/>
      <c r="O63" s="402">
        <f t="shared" ref="O63:P69" si="3">G63+I63+K63+M63</f>
        <v>0</v>
      </c>
      <c r="P63" s="400">
        <f t="shared" si="3"/>
        <v>0</v>
      </c>
      <c r="Q63" s="326"/>
      <c r="R63" s="326"/>
      <c r="S63" s="326"/>
      <c r="T63" s="326"/>
      <c r="U63" s="326"/>
    </row>
    <row r="64" spans="1:21" ht="15.75">
      <c r="A64" s="548"/>
      <c r="B64" s="413"/>
      <c r="C64" s="326"/>
      <c r="D64" s="326"/>
      <c r="E64" s="326"/>
      <c r="F64" s="326"/>
      <c r="G64" s="355"/>
      <c r="H64" s="356"/>
      <c r="I64" s="355"/>
      <c r="J64" s="356"/>
      <c r="K64" s="355"/>
      <c r="L64" s="356"/>
      <c r="M64" s="355"/>
      <c r="N64" s="356"/>
      <c r="O64" s="402"/>
      <c r="P64" s="400"/>
      <c r="Q64" s="326"/>
      <c r="R64" s="326"/>
      <c r="S64" s="326"/>
      <c r="T64" s="326"/>
      <c r="U64" s="326"/>
    </row>
    <row r="65" spans="1:21" ht="15.75">
      <c r="A65" s="548"/>
      <c r="B65" s="413"/>
      <c r="C65" s="326"/>
      <c r="D65" s="326"/>
      <c r="E65" s="326"/>
      <c r="F65" s="326"/>
      <c r="G65" s="355"/>
      <c r="H65" s="356"/>
      <c r="I65" s="355"/>
      <c r="J65" s="356"/>
      <c r="K65" s="355"/>
      <c r="L65" s="356"/>
      <c r="M65" s="355"/>
      <c r="N65" s="356"/>
      <c r="O65" s="402"/>
      <c r="P65" s="400"/>
      <c r="Q65" s="326"/>
      <c r="R65" s="326"/>
      <c r="S65" s="326"/>
      <c r="T65" s="326"/>
      <c r="U65" s="326"/>
    </row>
    <row r="66" spans="1:21" ht="15.75">
      <c r="A66" s="548"/>
      <c r="B66" s="413"/>
      <c r="C66" s="326"/>
      <c r="D66" s="326"/>
      <c r="E66" s="326"/>
      <c r="F66" s="326"/>
      <c r="G66" s="355"/>
      <c r="H66" s="356"/>
      <c r="I66" s="355"/>
      <c r="J66" s="356"/>
      <c r="K66" s="355"/>
      <c r="L66" s="356"/>
      <c r="M66" s="355"/>
      <c r="N66" s="356"/>
      <c r="O66" s="402"/>
      <c r="P66" s="400"/>
      <c r="Q66" s="326"/>
      <c r="R66" s="326"/>
      <c r="S66" s="326"/>
      <c r="T66" s="326"/>
      <c r="U66" s="326"/>
    </row>
    <row r="67" spans="1:21" ht="15.75">
      <c r="A67" s="548"/>
      <c r="B67" s="413"/>
      <c r="C67" s="326"/>
      <c r="D67" s="326"/>
      <c r="E67" s="326"/>
      <c r="F67" s="326"/>
      <c r="G67" s="355"/>
      <c r="H67" s="356"/>
      <c r="I67" s="355"/>
      <c r="J67" s="356"/>
      <c r="K67" s="355"/>
      <c r="L67" s="356"/>
      <c r="M67" s="355"/>
      <c r="N67" s="356"/>
      <c r="O67" s="402"/>
      <c r="P67" s="400"/>
      <c r="Q67" s="326"/>
      <c r="R67" s="326"/>
      <c r="S67" s="326"/>
      <c r="T67" s="326"/>
      <c r="U67" s="326"/>
    </row>
    <row r="68" spans="1:21" ht="15.75">
      <c r="A68" s="548"/>
      <c r="B68" s="413"/>
      <c r="C68" s="326"/>
      <c r="D68" s="326"/>
      <c r="E68" s="326"/>
      <c r="F68" s="326"/>
      <c r="G68" s="355"/>
      <c r="H68" s="356"/>
      <c r="I68" s="355"/>
      <c r="J68" s="356"/>
      <c r="K68" s="355"/>
      <c r="L68" s="356"/>
      <c r="M68" s="355"/>
      <c r="N68" s="356"/>
      <c r="O68" s="402">
        <f t="shared" si="3"/>
        <v>0</v>
      </c>
      <c r="P68" s="400">
        <f t="shared" si="3"/>
        <v>0</v>
      </c>
      <c r="Q68" s="326"/>
      <c r="R68" s="326"/>
      <c r="S68" s="326"/>
      <c r="T68" s="326"/>
      <c r="U68" s="326"/>
    </row>
    <row r="69" spans="1:21" ht="15.75">
      <c r="A69" s="549"/>
      <c r="B69" s="413"/>
      <c r="C69" s="326"/>
      <c r="D69" s="326"/>
      <c r="E69" s="326"/>
      <c r="F69" s="326"/>
      <c r="G69" s="326"/>
      <c r="H69" s="356"/>
      <c r="I69" s="326"/>
      <c r="J69" s="356"/>
      <c r="K69" s="326"/>
      <c r="L69" s="356"/>
      <c r="M69" s="326"/>
      <c r="N69" s="356"/>
      <c r="O69" s="402">
        <f t="shared" si="3"/>
        <v>0</v>
      </c>
      <c r="P69" s="400">
        <f t="shared" si="3"/>
        <v>0</v>
      </c>
      <c r="Q69" s="326"/>
      <c r="R69" s="71"/>
      <c r="S69" s="326"/>
      <c r="T69" s="326"/>
      <c r="U69" s="326"/>
    </row>
    <row r="70" spans="1:21" ht="15.75">
      <c r="A70" s="295"/>
      <c r="B70" s="296"/>
      <c r="C70" s="296"/>
      <c r="D70" s="295" t="s">
        <v>1475</v>
      </c>
      <c r="E70" s="296"/>
      <c r="F70" s="297"/>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topLeftCell="B1" zoomScale="80" zoomScaleNormal="80" workbookViewId="0">
      <pane ySplit="9" topLeftCell="A10" activePane="bottomLeft" state="frozen"/>
      <selection activeCell="K7" sqref="K7"/>
      <selection pane="bottomLeft" activeCell="B54" sqref="B54:B57"/>
    </sheetView>
  </sheetViews>
  <sheetFormatPr baseColWidth="10" defaultRowHeight="15"/>
  <cols>
    <col min="1" max="1" width="35.7109375" style="463" customWidth="1"/>
    <col min="2" max="2" width="35.85546875" style="463" customWidth="1"/>
    <col min="3" max="6" width="27.42578125" style="463" customWidth="1"/>
    <col min="7" max="7" width="15.28515625" style="463" customWidth="1"/>
    <col min="8" max="8" width="11.42578125" style="234"/>
    <col min="9" max="9" width="15.28515625" style="463" customWidth="1"/>
    <col min="10" max="10" width="18.85546875" style="234" customWidth="1"/>
    <col min="11" max="11" width="11.42578125" style="463"/>
    <col min="12" max="12" width="11.42578125" style="234"/>
    <col min="13" max="13" width="11.42578125" style="463"/>
    <col min="14" max="14" width="11.42578125" style="234"/>
    <col min="15" max="15" width="15.28515625" style="463" customWidth="1"/>
    <col min="16" max="16" width="18.28515625" style="234" customWidth="1"/>
    <col min="17" max="17" width="14.140625" style="463" hidden="1" customWidth="1"/>
    <col min="18" max="20" width="14.140625" style="463" customWidth="1"/>
    <col min="21" max="21" width="17" style="463" customWidth="1"/>
    <col min="22" max="16384" width="11.42578125" style="463"/>
  </cols>
  <sheetData>
    <row r="1" spans="1:42" ht="21">
      <c r="A1" s="408"/>
      <c r="B1" s="408"/>
      <c r="C1" s="408"/>
      <c r="D1" s="408"/>
      <c r="E1" s="610" t="s">
        <v>1509</v>
      </c>
      <c r="F1" s="610"/>
      <c r="G1" s="610"/>
      <c r="H1" s="610"/>
      <c r="I1" s="610"/>
      <c r="J1" s="610"/>
      <c r="K1" s="610"/>
      <c r="L1" s="610"/>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75">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c r="A3" s="407" t="s">
        <v>1505</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c r="A4" s="407" t="s">
        <v>1506</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c r="A5" s="407" t="s">
        <v>1507</v>
      </c>
      <c r="G5" s="409"/>
      <c r="H5" s="410"/>
      <c r="I5" s="409"/>
      <c r="J5" s="409"/>
      <c r="K5" s="409"/>
      <c r="L5" s="409"/>
      <c r="M5" s="409"/>
      <c r="N5" s="409"/>
      <c r="O5" s="409"/>
      <c r="P5" s="409"/>
      <c r="Q5" s="409"/>
      <c r="R5" s="409"/>
      <c r="S5" s="409"/>
      <c r="T5" s="409"/>
      <c r="U5" s="409"/>
      <c r="V5" s="409"/>
      <c r="W5" s="409"/>
      <c r="X5" s="409"/>
      <c r="Y5" s="409"/>
      <c r="Z5" s="409"/>
      <c r="AA5" s="409"/>
    </row>
    <row r="6" spans="1:42" s="408" customFormat="1">
      <c r="A6" s="412" t="s">
        <v>1508</v>
      </c>
      <c r="B6" s="412"/>
      <c r="C6" s="412"/>
      <c r="D6" s="412"/>
      <c r="E6" s="412"/>
      <c r="F6" s="412"/>
      <c r="G6" s="412"/>
      <c r="H6" s="412"/>
      <c r="I6" s="412"/>
      <c r="J6" s="412"/>
      <c r="K6" s="412"/>
      <c r="L6" s="412"/>
      <c r="M6" s="412"/>
      <c r="N6" s="412"/>
      <c r="O6" s="412"/>
      <c r="P6" s="412"/>
      <c r="Q6" s="412"/>
      <c r="R6" s="412"/>
      <c r="S6" s="412"/>
      <c r="T6" s="412"/>
      <c r="U6" s="412"/>
    </row>
    <row r="7" spans="1:42" ht="15" customHeight="1">
      <c r="A7" s="544" t="s">
        <v>97</v>
      </c>
      <c r="B7" s="546" t="s">
        <v>111</v>
      </c>
      <c r="C7" s="556" t="s">
        <v>86</v>
      </c>
      <c r="D7" s="556" t="s">
        <v>87</v>
      </c>
      <c r="E7" s="556" t="s">
        <v>392</v>
      </c>
      <c r="F7" s="556" t="s">
        <v>88</v>
      </c>
      <c r="G7" s="559" t="s">
        <v>100</v>
      </c>
      <c r="H7" s="561"/>
      <c r="I7" s="561"/>
      <c r="J7" s="561"/>
      <c r="K7" s="561"/>
      <c r="L7" s="561"/>
      <c r="M7" s="561"/>
      <c r="N7" s="560"/>
      <c r="O7" s="565" t="s">
        <v>101</v>
      </c>
      <c r="P7" s="566"/>
      <c r="Q7" s="546" t="s">
        <v>102</v>
      </c>
      <c r="R7" s="546" t="s">
        <v>103</v>
      </c>
      <c r="S7" s="546" t="s">
        <v>110</v>
      </c>
      <c r="T7" s="546" t="s">
        <v>109</v>
      </c>
      <c r="U7" s="562" t="s">
        <v>89</v>
      </c>
    </row>
    <row r="8" spans="1:42" ht="15" customHeight="1">
      <c r="A8" s="544"/>
      <c r="B8" s="544"/>
      <c r="C8" s="557"/>
      <c r="D8" s="557"/>
      <c r="E8" s="557"/>
      <c r="F8" s="557"/>
      <c r="G8" s="559" t="s">
        <v>104</v>
      </c>
      <c r="H8" s="560"/>
      <c r="I8" s="559" t="s">
        <v>105</v>
      </c>
      <c r="J8" s="560"/>
      <c r="K8" s="559" t="s">
        <v>106</v>
      </c>
      <c r="L8" s="560"/>
      <c r="M8" s="559" t="s">
        <v>107</v>
      </c>
      <c r="N8" s="560"/>
      <c r="O8" s="567"/>
      <c r="P8" s="568"/>
      <c r="Q8" s="544"/>
      <c r="R8" s="544"/>
      <c r="S8" s="544"/>
      <c r="T8" s="544"/>
      <c r="U8" s="563"/>
    </row>
    <row r="9" spans="1:42" ht="25.5">
      <c r="A9" s="545"/>
      <c r="B9" s="545"/>
      <c r="C9" s="558"/>
      <c r="D9" s="558"/>
      <c r="E9" s="558"/>
      <c r="F9" s="558"/>
      <c r="G9" s="439" t="s">
        <v>108</v>
      </c>
      <c r="H9" s="439" t="s">
        <v>12</v>
      </c>
      <c r="I9" s="439" t="s">
        <v>108</v>
      </c>
      <c r="J9" s="439" t="s">
        <v>12</v>
      </c>
      <c r="K9" s="439" t="s">
        <v>108</v>
      </c>
      <c r="L9" s="439" t="s">
        <v>12</v>
      </c>
      <c r="M9" s="439" t="s">
        <v>108</v>
      </c>
      <c r="N9" s="439" t="s">
        <v>12</v>
      </c>
      <c r="O9" s="439" t="s">
        <v>108</v>
      </c>
      <c r="P9" s="439" t="s">
        <v>12</v>
      </c>
      <c r="Q9" s="545"/>
      <c r="R9" s="545"/>
      <c r="S9" s="545"/>
      <c r="T9" s="545"/>
      <c r="U9" s="564"/>
    </row>
    <row r="10" spans="1:42" ht="15.75">
      <c r="A10" s="498"/>
      <c r="B10" s="499"/>
      <c r="C10" s="442"/>
      <c r="D10" s="442"/>
      <c r="E10" s="443"/>
      <c r="F10" s="442"/>
      <c r="G10" s="444"/>
      <c r="H10" s="444"/>
      <c r="I10" s="444"/>
      <c r="J10" s="444"/>
      <c r="K10" s="444"/>
      <c r="L10" s="444"/>
      <c r="M10" s="444"/>
      <c r="N10" s="444"/>
      <c r="O10" s="444"/>
      <c r="P10" s="444"/>
      <c r="Q10" s="445"/>
      <c r="R10" s="445"/>
      <c r="S10" s="445"/>
      <c r="T10" s="445"/>
      <c r="U10" s="446"/>
    </row>
    <row r="11" spans="1:42" s="497" customFormat="1" ht="21.75" customHeight="1">
      <c r="A11" s="554" t="s">
        <v>1505</v>
      </c>
      <c r="B11" s="611" t="s">
        <v>1533</v>
      </c>
      <c r="C11" s="492"/>
      <c r="D11" s="492"/>
      <c r="E11" s="493"/>
      <c r="F11" s="492"/>
      <c r="G11" s="494"/>
      <c r="H11" s="494"/>
      <c r="I11" s="494"/>
      <c r="J11" s="494"/>
      <c r="K11" s="494"/>
      <c r="L11" s="494"/>
      <c r="M11" s="494"/>
      <c r="N11" s="494"/>
      <c r="O11" s="494"/>
      <c r="P11" s="494"/>
      <c r="Q11" s="495"/>
      <c r="R11" s="495"/>
      <c r="S11" s="495"/>
      <c r="T11" s="495"/>
      <c r="U11" s="496"/>
    </row>
    <row r="12" spans="1:42" s="497" customFormat="1" ht="15.75">
      <c r="A12" s="554"/>
      <c r="B12" s="612"/>
      <c r="C12" s="492"/>
      <c r="D12" s="492"/>
      <c r="E12" s="493"/>
      <c r="F12" s="492"/>
      <c r="G12" s="494"/>
      <c r="H12" s="494"/>
      <c r="I12" s="494"/>
      <c r="J12" s="494"/>
      <c r="K12" s="494"/>
      <c r="L12" s="494"/>
      <c r="M12" s="494"/>
      <c r="N12" s="494"/>
      <c r="O12" s="494"/>
      <c r="P12" s="494"/>
      <c r="Q12" s="495"/>
      <c r="R12" s="495"/>
      <c r="S12" s="495"/>
      <c r="T12" s="495"/>
      <c r="U12" s="496"/>
    </row>
    <row r="13" spans="1:42" s="497" customFormat="1" ht="15.75">
      <c r="A13" s="554"/>
      <c r="B13" s="612"/>
      <c r="C13" s="492"/>
      <c r="D13" s="492"/>
      <c r="E13" s="493"/>
      <c r="F13" s="492"/>
      <c r="G13" s="494"/>
      <c r="H13" s="494"/>
      <c r="I13" s="494"/>
      <c r="J13" s="494"/>
      <c r="K13" s="494"/>
      <c r="L13" s="494"/>
      <c r="M13" s="494"/>
      <c r="N13" s="494"/>
      <c r="O13" s="494"/>
      <c r="P13" s="494"/>
      <c r="Q13" s="495"/>
      <c r="R13" s="495"/>
      <c r="S13" s="495"/>
      <c r="T13" s="495"/>
      <c r="U13" s="496"/>
    </row>
    <row r="14" spans="1:42" s="497" customFormat="1" ht="15.75">
      <c r="A14" s="554"/>
      <c r="B14" s="612"/>
      <c r="C14" s="492"/>
      <c r="D14" s="492"/>
      <c r="E14" s="493"/>
      <c r="F14" s="492"/>
      <c r="G14" s="494"/>
      <c r="H14" s="494"/>
      <c r="I14" s="494"/>
      <c r="J14" s="494"/>
      <c r="K14" s="494"/>
      <c r="L14" s="494"/>
      <c r="M14" s="494"/>
      <c r="N14" s="494"/>
      <c r="O14" s="494"/>
      <c r="P14" s="494"/>
      <c r="Q14" s="495"/>
      <c r="R14" s="495"/>
      <c r="S14" s="495"/>
      <c r="T14" s="495"/>
      <c r="U14" s="496"/>
    </row>
    <row r="15" spans="1:42" s="497" customFormat="1" ht="15.75">
      <c r="A15" s="554"/>
      <c r="B15" s="612"/>
      <c r="C15" s="492"/>
      <c r="D15" s="492"/>
      <c r="E15" s="493"/>
      <c r="F15" s="492"/>
      <c r="G15" s="494"/>
      <c r="H15" s="494"/>
      <c r="I15" s="494"/>
      <c r="J15" s="494"/>
      <c r="K15" s="494"/>
      <c r="L15" s="494"/>
      <c r="M15" s="494"/>
      <c r="N15" s="494"/>
      <c r="O15" s="494"/>
      <c r="P15" s="494"/>
      <c r="Q15" s="495"/>
      <c r="R15" s="495"/>
      <c r="S15" s="495"/>
      <c r="T15" s="495"/>
      <c r="U15" s="496"/>
    </row>
    <row r="16" spans="1:42" s="497" customFormat="1" ht="15.75">
      <c r="A16" s="554"/>
      <c r="B16" s="612"/>
      <c r="C16" s="492"/>
      <c r="D16" s="492"/>
      <c r="E16" s="493"/>
      <c r="F16" s="492"/>
      <c r="G16" s="494"/>
      <c r="H16" s="494"/>
      <c r="I16" s="494"/>
      <c r="J16" s="494"/>
      <c r="K16" s="494"/>
      <c r="L16" s="494"/>
      <c r="M16" s="494"/>
      <c r="N16" s="494"/>
      <c r="O16" s="494"/>
      <c r="P16" s="494"/>
      <c r="Q16" s="495"/>
      <c r="R16" s="495"/>
      <c r="S16" s="495"/>
      <c r="T16" s="495"/>
      <c r="U16" s="496"/>
    </row>
    <row r="17" spans="1:21" s="497" customFormat="1" ht="15.75" hidden="1">
      <c r="A17" s="554"/>
      <c r="B17" s="613"/>
      <c r="C17" s="492"/>
      <c r="D17" s="492"/>
      <c r="E17" s="493"/>
      <c r="F17" s="492"/>
      <c r="G17" s="494"/>
      <c r="H17" s="494"/>
      <c r="I17" s="494"/>
      <c r="J17" s="494"/>
      <c r="K17" s="494"/>
      <c r="L17" s="494"/>
      <c r="M17" s="494"/>
      <c r="N17" s="494"/>
      <c r="O17" s="494"/>
      <c r="P17" s="494"/>
      <c r="Q17" s="495"/>
      <c r="R17" s="495"/>
      <c r="S17" s="495"/>
      <c r="T17" s="495"/>
      <c r="U17" s="496"/>
    </row>
    <row r="18" spans="1:21" ht="15.75" customHeight="1">
      <c r="A18" s="554"/>
      <c r="B18" s="547" t="s">
        <v>1519</v>
      </c>
      <c r="C18" s="488"/>
      <c r="D18" s="488"/>
      <c r="E18" s="488"/>
      <c r="F18" s="361"/>
      <c r="G18" s="489"/>
      <c r="H18" s="490"/>
      <c r="I18" s="489"/>
      <c r="J18" s="490"/>
      <c r="K18" s="489"/>
      <c r="L18" s="490"/>
      <c r="M18" s="489"/>
      <c r="N18" s="490"/>
      <c r="O18" s="402">
        <f t="shared" ref="O18:P22" si="0">G18+I18+K18+M18</f>
        <v>0</v>
      </c>
      <c r="P18" s="400">
        <f t="shared" si="0"/>
        <v>0</v>
      </c>
      <c r="Q18" s="361"/>
      <c r="R18" s="361"/>
      <c r="S18" s="361"/>
      <c r="T18" s="361"/>
      <c r="U18" s="361"/>
    </row>
    <row r="19" spans="1:21" ht="15.75">
      <c r="A19" s="554"/>
      <c r="B19" s="548"/>
      <c r="C19" s="488"/>
      <c r="D19" s="488"/>
      <c r="E19" s="488"/>
      <c r="F19" s="361"/>
      <c r="G19" s="489"/>
      <c r="H19" s="490"/>
      <c r="I19" s="489"/>
      <c r="J19" s="490"/>
      <c r="K19" s="489"/>
      <c r="L19" s="490"/>
      <c r="M19" s="489"/>
      <c r="N19" s="490"/>
      <c r="O19" s="402">
        <f t="shared" si="0"/>
        <v>0</v>
      </c>
      <c r="P19" s="400">
        <f t="shared" si="0"/>
        <v>0</v>
      </c>
      <c r="Q19" s="361"/>
      <c r="R19" s="361"/>
      <c r="S19" s="361"/>
      <c r="T19" s="361"/>
      <c r="U19" s="361"/>
    </row>
    <row r="20" spans="1:21" ht="15.75">
      <c r="A20" s="554"/>
      <c r="B20" s="548"/>
      <c r="C20" s="488"/>
      <c r="D20" s="488"/>
      <c r="E20" s="488"/>
      <c r="F20" s="361"/>
      <c r="G20" s="489"/>
      <c r="H20" s="490"/>
      <c r="I20" s="489"/>
      <c r="J20" s="490"/>
      <c r="K20" s="489"/>
      <c r="L20" s="490"/>
      <c r="M20" s="489"/>
      <c r="N20" s="490"/>
      <c r="O20" s="402">
        <f t="shared" si="0"/>
        <v>0</v>
      </c>
      <c r="P20" s="400">
        <f t="shared" si="0"/>
        <v>0</v>
      </c>
      <c r="Q20" s="361"/>
      <c r="R20" s="361"/>
      <c r="S20" s="361"/>
      <c r="T20" s="361"/>
      <c r="U20" s="361"/>
    </row>
    <row r="21" spans="1:21" ht="15.75">
      <c r="A21" s="554"/>
      <c r="B21" s="548"/>
      <c r="C21" s="488"/>
      <c r="D21" s="488"/>
      <c r="E21" s="488"/>
      <c r="F21" s="361"/>
      <c r="G21" s="489"/>
      <c r="H21" s="490"/>
      <c r="I21" s="489"/>
      <c r="J21" s="490"/>
      <c r="K21" s="489"/>
      <c r="L21" s="490"/>
      <c r="M21" s="489"/>
      <c r="N21" s="490"/>
      <c r="O21" s="402">
        <f t="shared" si="0"/>
        <v>0</v>
      </c>
      <c r="P21" s="400">
        <f t="shared" si="0"/>
        <v>0</v>
      </c>
      <c r="Q21" s="361"/>
      <c r="R21" s="361"/>
      <c r="S21" s="361"/>
      <c r="T21" s="361"/>
      <c r="U21" s="361"/>
    </row>
    <row r="22" spans="1:21" ht="15.75">
      <c r="A22" s="554"/>
      <c r="B22" s="547" t="s">
        <v>1520</v>
      </c>
      <c r="C22" s="488"/>
      <c r="D22" s="488"/>
      <c r="E22" s="488"/>
      <c r="F22" s="361"/>
      <c r="G22" s="489"/>
      <c r="H22" s="490"/>
      <c r="I22" s="489"/>
      <c r="J22" s="490"/>
      <c r="K22" s="489"/>
      <c r="L22" s="490"/>
      <c r="M22" s="489"/>
      <c r="N22" s="490"/>
      <c r="O22" s="402">
        <f t="shared" si="0"/>
        <v>0</v>
      </c>
      <c r="P22" s="400">
        <f t="shared" si="0"/>
        <v>0</v>
      </c>
      <c r="Q22" s="361"/>
      <c r="R22" s="361"/>
      <c r="S22" s="361"/>
      <c r="T22" s="361"/>
      <c r="U22" s="361"/>
    </row>
    <row r="23" spans="1:21" ht="15.75">
      <c r="A23" s="554"/>
      <c r="B23" s="548"/>
      <c r="C23" s="488"/>
      <c r="D23" s="488"/>
      <c r="E23" s="488"/>
      <c r="F23" s="361"/>
      <c r="G23" s="489"/>
      <c r="H23" s="490"/>
      <c r="I23" s="489"/>
      <c r="J23" s="490"/>
      <c r="K23" s="489"/>
      <c r="L23" s="490"/>
      <c r="M23" s="489"/>
      <c r="N23" s="490"/>
      <c r="O23" s="402">
        <f t="shared" ref="O23:O72" si="1">G23+I23+K23+M23</f>
        <v>0</v>
      </c>
      <c r="P23" s="400">
        <f t="shared" ref="P23:P72" si="2">H23+J23+L23+N23</f>
        <v>0</v>
      </c>
      <c r="Q23" s="361"/>
      <c r="R23" s="361"/>
      <c r="S23" s="361"/>
      <c r="T23" s="361"/>
      <c r="U23" s="361"/>
    </row>
    <row r="24" spans="1:21" ht="15.75">
      <c r="A24" s="554"/>
      <c r="B24" s="548"/>
      <c r="C24" s="488"/>
      <c r="D24" s="488"/>
      <c r="E24" s="488"/>
      <c r="F24" s="361"/>
      <c r="G24" s="489"/>
      <c r="H24" s="490"/>
      <c r="I24" s="489"/>
      <c r="J24" s="490"/>
      <c r="K24" s="489"/>
      <c r="L24" s="490"/>
      <c r="M24" s="489"/>
      <c r="N24" s="490"/>
      <c r="O24" s="402">
        <f t="shared" si="1"/>
        <v>0</v>
      </c>
      <c r="P24" s="400">
        <f t="shared" si="2"/>
        <v>0</v>
      </c>
      <c r="Q24" s="361"/>
      <c r="R24" s="361"/>
      <c r="S24" s="361"/>
      <c r="T24" s="361"/>
      <c r="U24" s="361"/>
    </row>
    <row r="25" spans="1:21" ht="15.75">
      <c r="A25" s="554"/>
      <c r="B25" s="549"/>
      <c r="C25" s="488"/>
      <c r="D25" s="488"/>
      <c r="E25" s="488"/>
      <c r="F25" s="361"/>
      <c r="G25" s="489"/>
      <c r="H25" s="490"/>
      <c r="I25" s="489"/>
      <c r="J25" s="490"/>
      <c r="K25" s="489"/>
      <c r="L25" s="490"/>
      <c r="M25" s="489"/>
      <c r="N25" s="490"/>
      <c r="O25" s="402">
        <f t="shared" si="1"/>
        <v>0</v>
      </c>
      <c r="P25" s="400">
        <f t="shared" si="2"/>
        <v>0</v>
      </c>
      <c r="Q25" s="361"/>
      <c r="R25" s="361"/>
      <c r="S25" s="361"/>
      <c r="T25" s="361"/>
      <c r="U25" s="361"/>
    </row>
    <row r="26" spans="1:21" ht="15.75">
      <c r="A26" s="554"/>
      <c r="B26" s="547" t="s">
        <v>1521</v>
      </c>
      <c r="C26" s="488"/>
      <c r="D26" s="488"/>
      <c r="E26" s="488"/>
      <c r="F26" s="361"/>
      <c r="G26" s="489"/>
      <c r="H26" s="490"/>
      <c r="I26" s="489"/>
      <c r="J26" s="490"/>
      <c r="K26" s="489"/>
      <c r="L26" s="490"/>
      <c r="M26" s="489"/>
      <c r="N26" s="490"/>
      <c r="O26" s="402">
        <f t="shared" si="1"/>
        <v>0</v>
      </c>
      <c r="P26" s="400">
        <f t="shared" si="2"/>
        <v>0</v>
      </c>
      <c r="Q26" s="361"/>
      <c r="R26" s="361"/>
      <c r="S26" s="361"/>
      <c r="T26" s="361"/>
      <c r="U26" s="361"/>
    </row>
    <row r="27" spans="1:21" ht="15.75">
      <c r="A27" s="554"/>
      <c r="B27" s="548"/>
      <c r="C27" s="488"/>
      <c r="D27" s="488"/>
      <c r="E27" s="488"/>
      <c r="F27" s="361"/>
      <c r="G27" s="489"/>
      <c r="H27" s="490"/>
      <c r="I27" s="489"/>
      <c r="J27" s="490"/>
      <c r="K27" s="489"/>
      <c r="L27" s="490"/>
      <c r="M27" s="489"/>
      <c r="N27" s="490"/>
      <c r="O27" s="402">
        <f t="shared" si="1"/>
        <v>0</v>
      </c>
      <c r="P27" s="400">
        <f t="shared" si="2"/>
        <v>0</v>
      </c>
      <c r="Q27" s="361"/>
      <c r="R27" s="361"/>
      <c r="S27" s="361"/>
      <c r="T27" s="361"/>
      <c r="U27" s="361"/>
    </row>
    <row r="28" spans="1:21" ht="15.75">
      <c r="A28" s="554"/>
      <c r="B28" s="548"/>
      <c r="C28" s="488"/>
      <c r="D28" s="488"/>
      <c r="E28" s="488"/>
      <c r="F28" s="361"/>
      <c r="G28" s="489"/>
      <c r="H28" s="490"/>
      <c r="I28" s="489"/>
      <c r="J28" s="490"/>
      <c r="K28" s="489"/>
      <c r="L28" s="490"/>
      <c r="M28" s="489"/>
      <c r="N28" s="490"/>
      <c r="O28" s="402">
        <f t="shared" si="1"/>
        <v>0</v>
      </c>
      <c r="P28" s="400">
        <f t="shared" si="2"/>
        <v>0</v>
      </c>
      <c r="Q28" s="361"/>
      <c r="R28" s="361"/>
      <c r="S28" s="361"/>
      <c r="T28" s="361"/>
      <c r="U28" s="361"/>
    </row>
    <row r="29" spans="1:21" ht="15.75">
      <c r="A29" s="554"/>
      <c r="B29" s="549"/>
      <c r="C29" s="488"/>
      <c r="D29" s="488"/>
      <c r="E29" s="488"/>
      <c r="F29" s="361"/>
      <c r="G29" s="489"/>
      <c r="H29" s="490"/>
      <c r="I29" s="489"/>
      <c r="J29" s="490"/>
      <c r="K29" s="489"/>
      <c r="L29" s="490"/>
      <c r="M29" s="489"/>
      <c r="N29" s="490"/>
      <c r="O29" s="402">
        <f t="shared" si="1"/>
        <v>0</v>
      </c>
      <c r="P29" s="400">
        <f t="shared" si="2"/>
        <v>0</v>
      </c>
      <c r="Q29" s="361"/>
      <c r="R29" s="361"/>
      <c r="S29" s="361"/>
      <c r="T29" s="361"/>
      <c r="U29" s="361"/>
    </row>
    <row r="30" spans="1:21" ht="15.75">
      <c r="A30" s="554"/>
      <c r="B30" s="607" t="s">
        <v>1522</v>
      </c>
      <c r="C30" s="488"/>
      <c r="D30" s="488"/>
      <c r="E30" s="488"/>
      <c r="F30" s="361"/>
      <c r="G30" s="489"/>
      <c r="H30" s="490"/>
      <c r="I30" s="489"/>
      <c r="J30" s="490"/>
      <c r="K30" s="489"/>
      <c r="L30" s="490"/>
      <c r="M30" s="489"/>
      <c r="N30" s="490"/>
      <c r="O30" s="402">
        <f t="shared" si="1"/>
        <v>0</v>
      </c>
      <c r="P30" s="400">
        <f t="shared" si="2"/>
        <v>0</v>
      </c>
      <c r="Q30" s="361"/>
      <c r="R30" s="361"/>
      <c r="S30" s="361"/>
      <c r="T30" s="361"/>
      <c r="U30" s="361"/>
    </row>
    <row r="31" spans="1:21" ht="15.75">
      <c r="A31" s="554"/>
      <c r="B31" s="607"/>
      <c r="C31" s="488"/>
      <c r="D31" s="488"/>
      <c r="E31" s="488"/>
      <c r="F31" s="361"/>
      <c r="G31" s="489"/>
      <c r="H31" s="490"/>
      <c r="I31" s="489"/>
      <c r="J31" s="490"/>
      <c r="K31" s="489"/>
      <c r="L31" s="490"/>
      <c r="M31" s="489"/>
      <c r="N31" s="490"/>
      <c r="O31" s="402">
        <f t="shared" si="1"/>
        <v>0</v>
      </c>
      <c r="P31" s="400">
        <f t="shared" si="2"/>
        <v>0</v>
      </c>
      <c r="Q31" s="361"/>
      <c r="R31" s="361"/>
      <c r="S31" s="361"/>
      <c r="T31" s="361"/>
      <c r="U31" s="361"/>
    </row>
    <row r="32" spans="1:21" ht="15.75">
      <c r="A32" s="554"/>
      <c r="B32" s="607"/>
      <c r="C32" s="488"/>
      <c r="D32" s="488"/>
      <c r="E32" s="488"/>
      <c r="F32" s="361"/>
      <c r="G32" s="489"/>
      <c r="H32" s="490"/>
      <c r="I32" s="489"/>
      <c r="J32" s="490"/>
      <c r="K32" s="489"/>
      <c r="L32" s="490"/>
      <c r="M32" s="489"/>
      <c r="N32" s="490"/>
      <c r="O32" s="402">
        <f t="shared" si="1"/>
        <v>0</v>
      </c>
      <c r="P32" s="400">
        <f t="shared" si="2"/>
        <v>0</v>
      </c>
      <c r="Q32" s="361"/>
      <c r="R32" s="361"/>
      <c r="S32" s="361"/>
      <c r="T32" s="361"/>
      <c r="U32" s="361"/>
    </row>
    <row r="33" spans="1:21" ht="15.75">
      <c r="A33" s="554"/>
      <c r="B33" s="607"/>
      <c r="C33" s="488"/>
      <c r="D33" s="488"/>
      <c r="E33" s="488"/>
      <c r="F33" s="361"/>
      <c r="G33" s="489"/>
      <c r="H33" s="490"/>
      <c r="I33" s="489"/>
      <c r="J33" s="490"/>
      <c r="K33" s="489"/>
      <c r="L33" s="490"/>
      <c r="M33" s="489"/>
      <c r="N33" s="490"/>
      <c r="O33" s="402">
        <f t="shared" si="1"/>
        <v>0</v>
      </c>
      <c r="P33" s="400">
        <f t="shared" si="2"/>
        <v>0</v>
      </c>
      <c r="Q33" s="361"/>
      <c r="R33" s="361"/>
      <c r="S33" s="361"/>
      <c r="T33" s="361"/>
      <c r="U33" s="361"/>
    </row>
    <row r="34" spans="1:21" ht="15.75">
      <c r="A34" s="554"/>
      <c r="B34" s="607" t="s">
        <v>1523</v>
      </c>
      <c r="C34" s="488"/>
      <c r="D34" s="488"/>
      <c r="E34" s="488"/>
      <c r="F34" s="361"/>
      <c r="G34" s="489"/>
      <c r="H34" s="490"/>
      <c r="I34" s="489"/>
      <c r="J34" s="490"/>
      <c r="K34" s="489"/>
      <c r="L34" s="490"/>
      <c r="M34" s="489"/>
      <c r="N34" s="490"/>
      <c r="O34" s="402">
        <f t="shared" si="1"/>
        <v>0</v>
      </c>
      <c r="P34" s="400">
        <f t="shared" si="2"/>
        <v>0</v>
      </c>
      <c r="Q34" s="361"/>
      <c r="R34" s="361"/>
      <c r="S34" s="361"/>
      <c r="T34" s="361"/>
      <c r="U34" s="361"/>
    </row>
    <row r="35" spans="1:21" ht="15.75">
      <c r="A35" s="554"/>
      <c r="B35" s="607"/>
      <c r="C35" s="488"/>
      <c r="D35" s="488"/>
      <c r="E35" s="488"/>
      <c r="F35" s="361"/>
      <c r="G35" s="489"/>
      <c r="H35" s="490"/>
      <c r="I35" s="489"/>
      <c r="J35" s="490"/>
      <c r="K35" s="489"/>
      <c r="L35" s="490"/>
      <c r="M35" s="489"/>
      <c r="N35" s="490"/>
      <c r="O35" s="402">
        <f t="shared" si="1"/>
        <v>0</v>
      </c>
      <c r="P35" s="400">
        <f t="shared" si="2"/>
        <v>0</v>
      </c>
      <c r="Q35" s="361"/>
      <c r="R35" s="361"/>
      <c r="S35" s="361"/>
      <c r="T35" s="361"/>
      <c r="U35" s="361"/>
    </row>
    <row r="36" spans="1:21" ht="15.75">
      <c r="A36" s="554"/>
      <c r="B36" s="607"/>
      <c r="C36" s="488"/>
      <c r="D36" s="488"/>
      <c r="E36" s="488"/>
      <c r="F36" s="361"/>
      <c r="G36" s="489"/>
      <c r="H36" s="490"/>
      <c r="I36" s="489"/>
      <c r="J36" s="490"/>
      <c r="K36" s="489"/>
      <c r="L36" s="490"/>
      <c r="M36" s="489"/>
      <c r="N36" s="490"/>
      <c r="O36" s="402">
        <f t="shared" si="1"/>
        <v>0</v>
      </c>
      <c r="P36" s="400">
        <f t="shared" si="2"/>
        <v>0</v>
      </c>
      <c r="Q36" s="361"/>
      <c r="R36" s="361"/>
      <c r="S36" s="361"/>
      <c r="T36" s="361"/>
      <c r="U36" s="361"/>
    </row>
    <row r="37" spans="1:21" ht="15.75">
      <c r="A37" s="555"/>
      <c r="B37" s="607"/>
      <c r="C37" s="488"/>
      <c r="D37" s="488"/>
      <c r="E37" s="488"/>
      <c r="F37" s="361"/>
      <c r="G37" s="489"/>
      <c r="H37" s="490"/>
      <c r="I37" s="489"/>
      <c r="J37" s="490"/>
      <c r="K37" s="489"/>
      <c r="L37" s="490"/>
      <c r="M37" s="489"/>
      <c r="N37" s="490"/>
      <c r="O37" s="402">
        <f t="shared" si="1"/>
        <v>0</v>
      </c>
      <c r="P37" s="400">
        <f t="shared" si="2"/>
        <v>0</v>
      </c>
      <c r="Q37" s="361"/>
      <c r="R37" s="361"/>
      <c r="S37" s="361"/>
      <c r="T37" s="361"/>
      <c r="U37" s="361"/>
    </row>
    <row r="38" spans="1:21" ht="15.75" customHeight="1">
      <c r="A38" s="607" t="s">
        <v>1506</v>
      </c>
      <c r="B38" s="547" t="s">
        <v>1524</v>
      </c>
      <c r="C38" s="488"/>
      <c r="D38" s="488"/>
      <c r="E38" s="488"/>
      <c r="F38" s="361"/>
      <c r="G38" s="489"/>
      <c r="H38" s="490"/>
      <c r="I38" s="489"/>
      <c r="J38" s="490"/>
      <c r="K38" s="489"/>
      <c r="L38" s="490"/>
      <c r="M38" s="489"/>
      <c r="N38" s="490"/>
      <c r="O38" s="402">
        <f t="shared" si="1"/>
        <v>0</v>
      </c>
      <c r="P38" s="400">
        <f t="shared" si="2"/>
        <v>0</v>
      </c>
      <c r="Q38" s="361"/>
      <c r="R38" s="361"/>
      <c r="S38" s="361"/>
      <c r="T38" s="361"/>
      <c r="U38" s="361"/>
    </row>
    <row r="39" spans="1:21" ht="15.75">
      <c r="A39" s="607"/>
      <c r="B39" s="548"/>
      <c r="C39" s="488"/>
      <c r="D39" s="488"/>
      <c r="E39" s="488"/>
      <c r="F39" s="361"/>
      <c r="G39" s="489"/>
      <c r="H39" s="490"/>
      <c r="I39" s="489"/>
      <c r="J39" s="490"/>
      <c r="K39" s="489"/>
      <c r="L39" s="490"/>
      <c r="M39" s="489"/>
      <c r="N39" s="490"/>
      <c r="O39" s="402">
        <f t="shared" si="1"/>
        <v>0</v>
      </c>
      <c r="P39" s="400">
        <f t="shared" si="2"/>
        <v>0</v>
      </c>
      <c r="Q39" s="361"/>
      <c r="R39" s="361"/>
      <c r="S39" s="361"/>
      <c r="T39" s="361"/>
      <c r="U39" s="361"/>
    </row>
    <row r="40" spans="1:21" ht="15.75">
      <c r="A40" s="607"/>
      <c r="B40" s="548"/>
      <c r="C40" s="488"/>
      <c r="D40" s="488"/>
      <c r="E40" s="488"/>
      <c r="F40" s="361"/>
      <c r="G40" s="489"/>
      <c r="H40" s="490"/>
      <c r="I40" s="489"/>
      <c r="J40" s="490"/>
      <c r="K40" s="489"/>
      <c r="L40" s="490"/>
      <c r="M40" s="489"/>
      <c r="N40" s="490"/>
      <c r="O40" s="402">
        <f t="shared" si="1"/>
        <v>0</v>
      </c>
      <c r="P40" s="400">
        <f t="shared" si="2"/>
        <v>0</v>
      </c>
      <c r="Q40" s="361"/>
      <c r="R40" s="361"/>
      <c r="S40" s="361"/>
      <c r="T40" s="361"/>
      <c r="U40" s="361"/>
    </row>
    <row r="41" spans="1:21" ht="15.75">
      <c r="A41" s="607"/>
      <c r="B41" s="549"/>
      <c r="C41" s="488"/>
      <c r="D41" s="488"/>
      <c r="E41" s="488"/>
      <c r="F41" s="361"/>
      <c r="G41" s="489"/>
      <c r="H41" s="490"/>
      <c r="I41" s="489"/>
      <c r="J41" s="490"/>
      <c r="K41" s="489"/>
      <c r="L41" s="490"/>
      <c r="M41" s="489"/>
      <c r="N41" s="490"/>
      <c r="O41" s="402">
        <f t="shared" si="1"/>
        <v>0</v>
      </c>
      <c r="P41" s="400">
        <f t="shared" si="2"/>
        <v>0</v>
      </c>
      <c r="Q41" s="361"/>
      <c r="R41" s="361"/>
      <c r="S41" s="361"/>
      <c r="T41" s="361"/>
      <c r="U41" s="361"/>
    </row>
    <row r="42" spans="1:21" ht="15.75">
      <c r="A42" s="607"/>
      <c r="B42" s="547" t="s">
        <v>1525</v>
      </c>
      <c r="C42" s="488"/>
      <c r="D42" s="488"/>
      <c r="E42" s="488"/>
      <c r="F42" s="361"/>
      <c r="G42" s="489"/>
      <c r="H42" s="490"/>
      <c r="I42" s="489"/>
      <c r="J42" s="490"/>
      <c r="K42" s="489"/>
      <c r="L42" s="490"/>
      <c r="M42" s="489"/>
      <c r="N42" s="490"/>
      <c r="O42" s="402">
        <f t="shared" si="1"/>
        <v>0</v>
      </c>
      <c r="P42" s="400">
        <f t="shared" si="2"/>
        <v>0</v>
      </c>
      <c r="Q42" s="361"/>
      <c r="R42" s="361"/>
      <c r="S42" s="361"/>
      <c r="T42" s="361"/>
      <c r="U42" s="361"/>
    </row>
    <row r="43" spans="1:21" ht="15.75">
      <c r="A43" s="607"/>
      <c r="B43" s="548"/>
      <c r="C43" s="488"/>
      <c r="D43" s="488"/>
      <c r="E43" s="488"/>
      <c r="F43" s="361"/>
      <c r="G43" s="489"/>
      <c r="H43" s="490"/>
      <c r="I43" s="489"/>
      <c r="J43" s="490"/>
      <c r="K43" s="489"/>
      <c r="L43" s="490"/>
      <c r="M43" s="489"/>
      <c r="N43" s="490"/>
      <c r="O43" s="402">
        <f t="shared" si="1"/>
        <v>0</v>
      </c>
      <c r="P43" s="400">
        <f t="shared" si="2"/>
        <v>0</v>
      </c>
      <c r="Q43" s="361"/>
      <c r="R43" s="361"/>
      <c r="S43" s="361"/>
      <c r="T43" s="361"/>
      <c r="U43" s="361"/>
    </row>
    <row r="44" spans="1:21" ht="15.75">
      <c r="A44" s="607"/>
      <c r="B44" s="548"/>
      <c r="C44" s="488"/>
      <c r="D44" s="488"/>
      <c r="E44" s="488"/>
      <c r="F44" s="361"/>
      <c r="G44" s="489"/>
      <c r="H44" s="490"/>
      <c r="I44" s="489"/>
      <c r="J44" s="490"/>
      <c r="K44" s="489"/>
      <c r="L44" s="490"/>
      <c r="M44" s="489"/>
      <c r="N44" s="490"/>
      <c r="O44" s="402">
        <f t="shared" si="1"/>
        <v>0</v>
      </c>
      <c r="P44" s="400">
        <f t="shared" si="2"/>
        <v>0</v>
      </c>
      <c r="Q44" s="361"/>
      <c r="R44" s="361"/>
      <c r="S44" s="361"/>
      <c r="T44" s="361"/>
      <c r="U44" s="361"/>
    </row>
    <row r="45" spans="1:21" ht="15.75">
      <c r="A45" s="607"/>
      <c r="B45" s="549"/>
      <c r="C45" s="488"/>
      <c r="D45" s="488"/>
      <c r="E45" s="488"/>
      <c r="F45" s="361"/>
      <c r="G45" s="489"/>
      <c r="H45" s="490"/>
      <c r="I45" s="489"/>
      <c r="J45" s="490"/>
      <c r="K45" s="489"/>
      <c r="L45" s="490"/>
      <c r="M45" s="489"/>
      <c r="N45" s="490"/>
      <c r="O45" s="402">
        <f t="shared" si="1"/>
        <v>0</v>
      </c>
      <c r="P45" s="400">
        <f t="shared" si="2"/>
        <v>0</v>
      </c>
      <c r="Q45" s="361"/>
      <c r="R45" s="361"/>
      <c r="S45" s="361"/>
      <c r="T45" s="361"/>
      <c r="U45" s="361"/>
    </row>
    <row r="46" spans="1:21" ht="15.75">
      <c r="A46" s="547" t="s">
        <v>1507</v>
      </c>
      <c r="B46" s="607" t="s">
        <v>1526</v>
      </c>
      <c r="C46" s="488"/>
      <c r="D46" s="488"/>
      <c r="E46" s="488"/>
      <c r="F46" s="361"/>
      <c r="G46" s="489"/>
      <c r="H46" s="490"/>
      <c r="I46" s="489"/>
      <c r="J46" s="490"/>
      <c r="K46" s="489"/>
      <c r="L46" s="490"/>
      <c r="M46" s="489"/>
      <c r="N46" s="490"/>
      <c r="O46" s="402">
        <f t="shared" si="1"/>
        <v>0</v>
      </c>
      <c r="P46" s="400">
        <f t="shared" si="2"/>
        <v>0</v>
      </c>
      <c r="Q46" s="361"/>
      <c r="R46" s="361"/>
      <c r="S46" s="361"/>
      <c r="T46" s="361"/>
      <c r="U46" s="361"/>
    </row>
    <row r="47" spans="1:21" ht="15.75">
      <c r="A47" s="548"/>
      <c r="B47" s="607"/>
      <c r="C47" s="488"/>
      <c r="D47" s="488"/>
      <c r="E47" s="488"/>
      <c r="F47" s="361"/>
      <c r="G47" s="489"/>
      <c r="H47" s="490"/>
      <c r="I47" s="489"/>
      <c r="J47" s="490"/>
      <c r="K47" s="489"/>
      <c r="L47" s="490"/>
      <c r="M47" s="489"/>
      <c r="N47" s="490"/>
      <c r="O47" s="402">
        <f t="shared" si="1"/>
        <v>0</v>
      </c>
      <c r="P47" s="400">
        <f t="shared" si="2"/>
        <v>0</v>
      </c>
      <c r="Q47" s="361"/>
      <c r="R47" s="361"/>
      <c r="S47" s="361"/>
      <c r="T47" s="361"/>
      <c r="U47" s="361"/>
    </row>
    <row r="48" spans="1:21" ht="15.75">
      <c r="A48" s="548"/>
      <c r="B48" s="607"/>
      <c r="C48" s="488"/>
      <c r="D48" s="488"/>
      <c r="E48" s="488"/>
      <c r="F48" s="361"/>
      <c r="G48" s="489"/>
      <c r="H48" s="490"/>
      <c r="I48" s="489"/>
      <c r="J48" s="490"/>
      <c r="K48" s="489"/>
      <c r="L48" s="490"/>
      <c r="M48" s="489"/>
      <c r="N48" s="490"/>
      <c r="O48" s="402">
        <f t="shared" si="1"/>
        <v>0</v>
      </c>
      <c r="P48" s="400">
        <f t="shared" si="2"/>
        <v>0</v>
      </c>
      <c r="Q48" s="361"/>
      <c r="R48" s="361"/>
      <c r="S48" s="361"/>
      <c r="T48" s="361"/>
      <c r="U48" s="361"/>
    </row>
    <row r="49" spans="1:21" ht="15.75">
      <c r="A49" s="548"/>
      <c r="B49" s="607"/>
      <c r="C49" s="488"/>
      <c r="D49" s="488"/>
      <c r="E49" s="488"/>
      <c r="F49" s="361"/>
      <c r="G49" s="489"/>
      <c r="H49" s="490"/>
      <c r="I49" s="489"/>
      <c r="J49" s="490"/>
      <c r="K49" s="489"/>
      <c r="L49" s="490"/>
      <c r="M49" s="489"/>
      <c r="N49" s="490"/>
      <c r="O49" s="402">
        <f t="shared" si="1"/>
        <v>0</v>
      </c>
      <c r="P49" s="400">
        <f t="shared" si="2"/>
        <v>0</v>
      </c>
      <c r="Q49" s="361"/>
      <c r="R49" s="361"/>
      <c r="S49" s="361"/>
      <c r="T49" s="361"/>
      <c r="U49" s="361"/>
    </row>
    <row r="50" spans="1:21" ht="15.75">
      <c r="A50" s="548"/>
      <c r="B50" s="607" t="s">
        <v>1527</v>
      </c>
      <c r="C50" s="488"/>
      <c r="D50" s="488"/>
      <c r="E50" s="488"/>
      <c r="F50" s="361"/>
      <c r="G50" s="489"/>
      <c r="H50" s="490"/>
      <c r="I50" s="489"/>
      <c r="J50" s="490"/>
      <c r="K50" s="489"/>
      <c r="L50" s="490"/>
      <c r="M50" s="489"/>
      <c r="N50" s="490"/>
      <c r="O50" s="402">
        <f t="shared" si="1"/>
        <v>0</v>
      </c>
      <c r="P50" s="400">
        <f t="shared" si="2"/>
        <v>0</v>
      </c>
      <c r="Q50" s="361"/>
      <c r="R50" s="361"/>
      <c r="S50" s="361"/>
      <c r="T50" s="361"/>
      <c r="U50" s="361"/>
    </row>
    <row r="51" spans="1:21" ht="15.75">
      <c r="A51" s="548"/>
      <c r="B51" s="607"/>
      <c r="C51" s="488"/>
      <c r="D51" s="488"/>
      <c r="E51" s="488"/>
      <c r="F51" s="361"/>
      <c r="G51" s="489"/>
      <c r="H51" s="490"/>
      <c r="I51" s="489"/>
      <c r="J51" s="490"/>
      <c r="K51" s="489"/>
      <c r="L51" s="490"/>
      <c r="M51" s="489"/>
      <c r="N51" s="490"/>
      <c r="O51" s="402">
        <f t="shared" si="1"/>
        <v>0</v>
      </c>
      <c r="P51" s="400">
        <f t="shared" si="2"/>
        <v>0</v>
      </c>
      <c r="Q51" s="361"/>
      <c r="R51" s="361"/>
      <c r="S51" s="361"/>
      <c r="T51" s="361"/>
      <c r="U51" s="361"/>
    </row>
    <row r="52" spans="1:21" ht="15.75">
      <c r="A52" s="548"/>
      <c r="B52" s="607"/>
      <c r="C52" s="488"/>
      <c r="D52" s="488"/>
      <c r="E52" s="488"/>
      <c r="F52" s="361"/>
      <c r="G52" s="489"/>
      <c r="H52" s="490"/>
      <c r="I52" s="489"/>
      <c r="J52" s="490"/>
      <c r="K52" s="489"/>
      <c r="L52" s="490"/>
      <c r="M52" s="489"/>
      <c r="N52" s="490"/>
      <c r="O52" s="402">
        <f t="shared" si="1"/>
        <v>0</v>
      </c>
      <c r="P52" s="400">
        <f t="shared" si="2"/>
        <v>0</v>
      </c>
      <c r="Q52" s="361"/>
      <c r="R52" s="361"/>
      <c r="S52" s="361"/>
      <c r="T52" s="361"/>
      <c r="U52" s="361"/>
    </row>
    <row r="53" spans="1:21" ht="15.75">
      <c r="A53" s="548"/>
      <c r="B53" s="607"/>
      <c r="C53" s="488"/>
      <c r="D53" s="488"/>
      <c r="E53" s="488"/>
      <c r="F53" s="361"/>
      <c r="G53" s="489"/>
      <c r="H53" s="490"/>
      <c r="I53" s="489"/>
      <c r="J53" s="490"/>
      <c r="K53" s="489"/>
      <c r="L53" s="490"/>
      <c r="M53" s="489"/>
      <c r="N53" s="490"/>
      <c r="O53" s="402">
        <f t="shared" si="1"/>
        <v>0</v>
      </c>
      <c r="P53" s="400">
        <f t="shared" si="2"/>
        <v>0</v>
      </c>
      <c r="Q53" s="361"/>
      <c r="R53" s="361"/>
      <c r="S53" s="361"/>
      <c r="T53" s="361"/>
      <c r="U53" s="361"/>
    </row>
    <row r="54" spans="1:21" ht="15.75">
      <c r="A54" s="548"/>
      <c r="B54" s="614" t="s">
        <v>1528</v>
      </c>
      <c r="C54" s="488"/>
      <c r="D54" s="488"/>
      <c r="E54" s="488"/>
      <c r="F54" s="361"/>
      <c r="G54" s="489"/>
      <c r="H54" s="490"/>
      <c r="I54" s="489"/>
      <c r="J54" s="490"/>
      <c r="K54" s="489"/>
      <c r="L54" s="490"/>
      <c r="M54" s="489"/>
      <c r="N54" s="490"/>
      <c r="O54" s="402">
        <f t="shared" si="1"/>
        <v>0</v>
      </c>
      <c r="P54" s="400">
        <f t="shared" si="2"/>
        <v>0</v>
      </c>
      <c r="Q54" s="361"/>
      <c r="R54" s="361"/>
      <c r="S54" s="361"/>
      <c r="T54" s="361"/>
      <c r="U54" s="361"/>
    </row>
    <row r="55" spans="1:21" ht="15.75">
      <c r="A55" s="548"/>
      <c r="B55" s="615"/>
      <c r="C55" s="488"/>
      <c r="D55" s="488"/>
      <c r="E55" s="488"/>
      <c r="F55" s="361"/>
      <c r="G55" s="489"/>
      <c r="H55" s="490"/>
      <c r="I55" s="489"/>
      <c r="J55" s="490"/>
      <c r="K55" s="489"/>
      <c r="L55" s="490"/>
      <c r="M55" s="489"/>
      <c r="N55" s="490"/>
      <c r="O55" s="402">
        <f t="shared" si="1"/>
        <v>0</v>
      </c>
      <c r="P55" s="400">
        <f t="shared" si="2"/>
        <v>0</v>
      </c>
      <c r="Q55" s="361"/>
      <c r="R55" s="361"/>
      <c r="S55" s="361"/>
      <c r="T55" s="361"/>
      <c r="U55" s="361"/>
    </row>
    <row r="56" spans="1:21" ht="15.75">
      <c r="A56" s="548"/>
      <c r="B56" s="615"/>
      <c r="C56" s="488"/>
      <c r="D56" s="488"/>
      <c r="E56" s="488"/>
      <c r="F56" s="361"/>
      <c r="G56" s="489"/>
      <c r="H56" s="490"/>
      <c r="I56" s="489"/>
      <c r="J56" s="490"/>
      <c r="K56" s="489"/>
      <c r="L56" s="490"/>
      <c r="M56" s="489"/>
      <c r="N56" s="490"/>
      <c r="O56" s="402">
        <f t="shared" si="1"/>
        <v>0</v>
      </c>
      <c r="P56" s="400">
        <f t="shared" si="2"/>
        <v>0</v>
      </c>
      <c r="Q56" s="361"/>
      <c r="R56" s="361"/>
      <c r="S56" s="361"/>
      <c r="T56" s="361"/>
      <c r="U56" s="361"/>
    </row>
    <row r="57" spans="1:21" ht="15.75">
      <c r="A57" s="549"/>
      <c r="B57" s="616"/>
      <c r="C57" s="488"/>
      <c r="D57" s="488"/>
      <c r="E57" s="488"/>
      <c r="F57" s="361"/>
      <c r="G57" s="489"/>
      <c r="H57" s="490"/>
      <c r="I57" s="489"/>
      <c r="J57" s="490"/>
      <c r="K57" s="489"/>
      <c r="L57" s="490"/>
      <c r="M57" s="489"/>
      <c r="N57" s="490"/>
      <c r="O57" s="402">
        <f t="shared" si="1"/>
        <v>0</v>
      </c>
      <c r="P57" s="400">
        <f t="shared" si="2"/>
        <v>0</v>
      </c>
      <c r="Q57" s="361"/>
      <c r="R57" s="361"/>
      <c r="S57" s="361"/>
      <c r="T57" s="361"/>
      <c r="U57" s="361"/>
    </row>
    <row r="58" spans="1:21" ht="15.75">
      <c r="A58" s="547" t="s">
        <v>1508</v>
      </c>
      <c r="B58" s="547" t="s">
        <v>1529</v>
      </c>
      <c r="C58" s="488"/>
      <c r="D58" s="488"/>
      <c r="E58" s="488"/>
      <c r="F58" s="361"/>
      <c r="G58" s="489"/>
      <c r="H58" s="490"/>
      <c r="I58" s="489"/>
      <c r="J58" s="490"/>
      <c r="K58" s="489"/>
      <c r="L58" s="490"/>
      <c r="M58" s="489"/>
      <c r="N58" s="490"/>
      <c r="O58" s="402">
        <f t="shared" si="1"/>
        <v>0</v>
      </c>
      <c r="P58" s="400">
        <f t="shared" si="2"/>
        <v>0</v>
      </c>
      <c r="Q58" s="361"/>
      <c r="R58" s="361"/>
      <c r="S58" s="361"/>
      <c r="T58" s="361"/>
      <c r="U58" s="361"/>
    </row>
    <row r="59" spans="1:21" ht="15.75">
      <c r="A59" s="548"/>
      <c r="B59" s="548"/>
      <c r="C59" s="488"/>
      <c r="D59" s="488"/>
      <c r="E59" s="488"/>
      <c r="F59" s="361"/>
      <c r="G59" s="489"/>
      <c r="H59" s="490"/>
      <c r="I59" s="489"/>
      <c r="J59" s="490"/>
      <c r="K59" s="489"/>
      <c r="L59" s="490"/>
      <c r="M59" s="489"/>
      <c r="N59" s="490"/>
      <c r="O59" s="402">
        <f t="shared" si="1"/>
        <v>0</v>
      </c>
      <c r="P59" s="400">
        <f t="shared" si="2"/>
        <v>0</v>
      </c>
      <c r="Q59" s="361"/>
      <c r="R59" s="361"/>
      <c r="S59" s="361"/>
      <c r="T59" s="361"/>
      <c r="U59" s="361"/>
    </row>
    <row r="60" spans="1:21" ht="15.75">
      <c r="A60" s="548"/>
      <c r="B60" s="548"/>
      <c r="C60" s="488"/>
      <c r="D60" s="488"/>
      <c r="E60" s="488"/>
      <c r="F60" s="361"/>
      <c r="G60" s="489"/>
      <c r="H60" s="490"/>
      <c r="I60" s="489"/>
      <c r="J60" s="490"/>
      <c r="K60" s="489"/>
      <c r="L60" s="490"/>
      <c r="M60" s="489"/>
      <c r="N60" s="490"/>
      <c r="O60" s="402">
        <f t="shared" si="1"/>
        <v>0</v>
      </c>
      <c r="P60" s="400">
        <f t="shared" si="2"/>
        <v>0</v>
      </c>
      <c r="Q60" s="361"/>
      <c r="R60" s="361"/>
      <c r="S60" s="361"/>
      <c r="T60" s="361"/>
      <c r="U60" s="361"/>
    </row>
    <row r="61" spans="1:21" ht="15.75">
      <c r="A61" s="548"/>
      <c r="B61" s="549"/>
      <c r="C61" s="488"/>
      <c r="D61" s="488"/>
      <c r="E61" s="488"/>
      <c r="F61" s="361"/>
      <c r="G61" s="489"/>
      <c r="H61" s="490"/>
      <c r="I61" s="489"/>
      <c r="J61" s="490"/>
      <c r="K61" s="489"/>
      <c r="L61" s="490"/>
      <c r="M61" s="489"/>
      <c r="N61" s="490"/>
      <c r="O61" s="402">
        <f t="shared" si="1"/>
        <v>0</v>
      </c>
      <c r="P61" s="400">
        <f t="shared" si="2"/>
        <v>0</v>
      </c>
      <c r="Q61" s="361"/>
      <c r="R61" s="361"/>
      <c r="S61" s="361"/>
      <c r="T61" s="361"/>
      <c r="U61" s="361"/>
    </row>
    <row r="62" spans="1:21" ht="15.75">
      <c r="A62" s="548"/>
      <c r="B62" s="547" t="s">
        <v>1530</v>
      </c>
      <c r="C62" s="488"/>
      <c r="D62" s="488"/>
      <c r="E62" s="488"/>
      <c r="F62" s="361"/>
      <c r="G62" s="489"/>
      <c r="H62" s="490"/>
      <c r="I62" s="489"/>
      <c r="J62" s="490"/>
      <c r="K62" s="489"/>
      <c r="L62" s="490"/>
      <c r="M62" s="489"/>
      <c r="N62" s="490"/>
      <c r="O62" s="402">
        <f t="shared" si="1"/>
        <v>0</v>
      </c>
      <c r="P62" s="400">
        <f t="shared" si="2"/>
        <v>0</v>
      </c>
      <c r="Q62" s="361"/>
      <c r="R62" s="361"/>
      <c r="S62" s="361"/>
      <c r="T62" s="361"/>
      <c r="U62" s="361"/>
    </row>
    <row r="63" spans="1:21" ht="15.75">
      <c r="A63" s="548"/>
      <c r="B63" s="548"/>
      <c r="C63" s="488"/>
      <c r="D63" s="488"/>
      <c r="E63" s="488"/>
      <c r="F63" s="361"/>
      <c r="G63" s="489"/>
      <c r="H63" s="490"/>
      <c r="I63" s="489"/>
      <c r="J63" s="490"/>
      <c r="K63" s="489"/>
      <c r="L63" s="490"/>
      <c r="M63" s="489"/>
      <c r="N63" s="490"/>
      <c r="O63" s="402">
        <f t="shared" si="1"/>
        <v>0</v>
      </c>
      <c r="P63" s="400">
        <f t="shared" si="2"/>
        <v>0</v>
      </c>
      <c r="Q63" s="361"/>
      <c r="R63" s="361"/>
      <c r="S63" s="361"/>
      <c r="T63" s="361"/>
      <c r="U63" s="361"/>
    </row>
    <row r="64" spans="1:21" ht="15.75">
      <c r="A64" s="548"/>
      <c r="B64" s="548"/>
      <c r="C64" s="488"/>
      <c r="D64" s="488"/>
      <c r="E64" s="488"/>
      <c r="F64" s="361"/>
      <c r="G64" s="489"/>
      <c r="H64" s="490"/>
      <c r="I64" s="489"/>
      <c r="J64" s="490"/>
      <c r="K64" s="489"/>
      <c r="L64" s="490"/>
      <c r="M64" s="489"/>
      <c r="N64" s="490"/>
      <c r="O64" s="402">
        <f t="shared" si="1"/>
        <v>0</v>
      </c>
      <c r="P64" s="400">
        <f t="shared" si="2"/>
        <v>0</v>
      </c>
      <c r="Q64" s="361"/>
      <c r="R64" s="361"/>
      <c r="S64" s="361"/>
      <c r="T64" s="361"/>
      <c r="U64" s="361"/>
    </row>
    <row r="65" spans="1:21" ht="15.75">
      <c r="A65" s="548"/>
      <c r="B65" s="549"/>
      <c r="C65" s="488"/>
      <c r="D65" s="488"/>
      <c r="E65" s="488"/>
      <c r="F65" s="361"/>
      <c r="G65" s="489"/>
      <c r="H65" s="490"/>
      <c r="I65" s="489"/>
      <c r="J65" s="490"/>
      <c r="K65" s="489"/>
      <c r="L65" s="490"/>
      <c r="M65" s="489"/>
      <c r="N65" s="490"/>
      <c r="O65" s="402">
        <f t="shared" si="1"/>
        <v>0</v>
      </c>
      <c r="P65" s="400">
        <f t="shared" si="2"/>
        <v>0</v>
      </c>
      <c r="Q65" s="361"/>
      <c r="R65" s="361"/>
      <c r="S65" s="361"/>
      <c r="T65" s="361"/>
      <c r="U65" s="361"/>
    </row>
    <row r="66" spans="1:21" ht="15.75">
      <c r="A66" s="548"/>
      <c r="B66" s="547" t="s">
        <v>1531</v>
      </c>
      <c r="C66" s="488"/>
      <c r="D66" s="488"/>
      <c r="E66" s="488"/>
      <c r="F66" s="361"/>
      <c r="G66" s="489"/>
      <c r="H66" s="490"/>
      <c r="I66" s="489"/>
      <c r="J66" s="490"/>
      <c r="K66" s="489"/>
      <c r="L66" s="490"/>
      <c r="M66" s="489"/>
      <c r="N66" s="490"/>
      <c r="O66" s="402">
        <f t="shared" si="1"/>
        <v>0</v>
      </c>
      <c r="P66" s="400">
        <f t="shared" si="2"/>
        <v>0</v>
      </c>
      <c r="Q66" s="361"/>
      <c r="R66" s="361"/>
      <c r="S66" s="361"/>
      <c r="T66" s="361"/>
      <c r="U66" s="361"/>
    </row>
    <row r="67" spans="1:21" ht="15.75">
      <c r="A67" s="548"/>
      <c r="B67" s="548"/>
      <c r="C67" s="488"/>
      <c r="D67" s="488"/>
      <c r="E67" s="488"/>
      <c r="F67" s="361"/>
      <c r="G67" s="489"/>
      <c r="H67" s="490"/>
      <c r="I67" s="489"/>
      <c r="J67" s="490"/>
      <c r="K67" s="489"/>
      <c r="L67" s="490"/>
      <c r="M67" s="489"/>
      <c r="N67" s="490"/>
      <c r="O67" s="402">
        <f t="shared" si="1"/>
        <v>0</v>
      </c>
      <c r="P67" s="400">
        <f t="shared" si="2"/>
        <v>0</v>
      </c>
      <c r="Q67" s="361"/>
      <c r="R67" s="361"/>
      <c r="S67" s="361"/>
      <c r="T67" s="361"/>
      <c r="U67" s="361"/>
    </row>
    <row r="68" spans="1:21" ht="15.75">
      <c r="A68" s="548"/>
      <c r="B68" s="548"/>
      <c r="C68" s="488"/>
      <c r="D68" s="488"/>
      <c r="E68" s="488"/>
      <c r="F68" s="361"/>
      <c r="G68" s="489"/>
      <c r="H68" s="490"/>
      <c r="I68" s="489"/>
      <c r="J68" s="490"/>
      <c r="K68" s="489"/>
      <c r="L68" s="490"/>
      <c r="M68" s="489"/>
      <c r="N68" s="490"/>
      <c r="O68" s="402">
        <f t="shared" si="1"/>
        <v>0</v>
      </c>
      <c r="P68" s="400">
        <f t="shared" si="2"/>
        <v>0</v>
      </c>
      <c r="Q68" s="361"/>
      <c r="R68" s="361"/>
      <c r="S68" s="361"/>
      <c r="T68" s="361"/>
      <c r="U68" s="361"/>
    </row>
    <row r="69" spans="1:21" ht="15.75">
      <c r="A69" s="548"/>
      <c r="B69" s="549"/>
      <c r="C69" s="488"/>
      <c r="D69" s="488"/>
      <c r="E69" s="488"/>
      <c r="F69" s="361"/>
      <c r="G69" s="489"/>
      <c r="H69" s="490"/>
      <c r="I69" s="489"/>
      <c r="J69" s="490"/>
      <c r="K69" s="489"/>
      <c r="L69" s="490"/>
      <c r="M69" s="489"/>
      <c r="N69" s="490"/>
      <c r="O69" s="402">
        <f t="shared" si="1"/>
        <v>0</v>
      </c>
      <c r="P69" s="400">
        <f t="shared" si="2"/>
        <v>0</v>
      </c>
      <c r="Q69" s="361"/>
      <c r="R69" s="361"/>
      <c r="S69" s="361"/>
      <c r="T69" s="361"/>
      <c r="U69" s="361"/>
    </row>
    <row r="70" spans="1:21" ht="15.75">
      <c r="A70" s="548"/>
      <c r="B70" s="547" t="s">
        <v>1532</v>
      </c>
      <c r="C70" s="488"/>
      <c r="D70" s="488"/>
      <c r="E70" s="488"/>
      <c r="F70" s="361"/>
      <c r="G70" s="489"/>
      <c r="H70" s="490"/>
      <c r="I70" s="489"/>
      <c r="J70" s="490"/>
      <c r="K70" s="489"/>
      <c r="L70" s="490"/>
      <c r="M70" s="489"/>
      <c r="N70" s="490"/>
      <c r="O70" s="402">
        <f t="shared" si="1"/>
        <v>0</v>
      </c>
      <c r="P70" s="400">
        <f t="shared" si="2"/>
        <v>0</v>
      </c>
      <c r="Q70" s="361"/>
      <c r="R70" s="361"/>
      <c r="S70" s="361"/>
      <c r="T70" s="361"/>
      <c r="U70" s="361"/>
    </row>
    <row r="71" spans="1:21" ht="15.75">
      <c r="A71" s="548"/>
      <c r="B71" s="548"/>
      <c r="C71" s="488"/>
      <c r="D71" s="488"/>
      <c r="E71" s="488"/>
      <c r="F71" s="361"/>
      <c r="G71" s="489"/>
      <c r="H71" s="490"/>
      <c r="I71" s="489"/>
      <c r="J71" s="490"/>
      <c r="K71" s="489"/>
      <c r="L71" s="490"/>
      <c r="M71" s="489"/>
      <c r="N71" s="490"/>
      <c r="O71" s="402">
        <f t="shared" si="1"/>
        <v>0</v>
      </c>
      <c r="P71" s="400">
        <f t="shared" si="2"/>
        <v>0</v>
      </c>
      <c r="Q71" s="361"/>
      <c r="R71" s="361"/>
      <c r="S71" s="361"/>
      <c r="T71" s="361"/>
      <c r="U71" s="361"/>
    </row>
    <row r="72" spans="1:21" ht="15.75">
      <c r="A72" s="548"/>
      <c r="B72" s="548"/>
      <c r="C72" s="488"/>
      <c r="D72" s="488"/>
      <c r="E72" s="488"/>
      <c r="F72" s="361"/>
      <c r="G72" s="489"/>
      <c r="H72" s="490"/>
      <c r="I72" s="489"/>
      <c r="J72" s="490"/>
      <c r="K72" s="489"/>
      <c r="L72" s="490"/>
      <c r="M72" s="489"/>
      <c r="N72" s="490"/>
      <c r="O72" s="402">
        <f t="shared" si="1"/>
        <v>0</v>
      </c>
      <c r="P72" s="400">
        <f t="shared" si="2"/>
        <v>0</v>
      </c>
      <c r="Q72" s="361"/>
      <c r="R72" s="361"/>
      <c r="S72" s="361"/>
      <c r="T72" s="361"/>
      <c r="U72" s="361"/>
    </row>
    <row r="73" spans="1:21" ht="15.75">
      <c r="A73" s="549"/>
      <c r="B73" s="549"/>
      <c r="C73" s="488"/>
      <c r="D73" s="488"/>
      <c r="E73" s="488"/>
      <c r="F73" s="361"/>
      <c r="G73" s="361"/>
      <c r="H73" s="490"/>
      <c r="I73" s="361"/>
      <c r="J73" s="490"/>
      <c r="K73" s="361"/>
      <c r="L73" s="490"/>
      <c r="M73" s="361"/>
      <c r="N73" s="490"/>
      <c r="O73" s="402">
        <f t="shared" ref="O73:P73" si="3">G73+I73+K73+M73</f>
        <v>0</v>
      </c>
      <c r="P73" s="400">
        <f t="shared" si="3"/>
        <v>0</v>
      </c>
      <c r="Q73" s="361"/>
      <c r="R73" s="491"/>
      <c r="S73" s="361"/>
      <c r="T73" s="361"/>
      <c r="U73" s="361"/>
    </row>
    <row r="74" spans="1:21" ht="15.75">
      <c r="A74" s="295"/>
      <c r="B74" s="296"/>
      <c r="C74" s="296"/>
      <c r="D74" s="295" t="s">
        <v>1510</v>
      </c>
      <c r="E74" s="296"/>
      <c r="F74" s="297"/>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D11" sqref="D11"/>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5"/>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41" t="s">
        <v>393</v>
      </c>
      <c r="L10" s="541"/>
      <c r="M10" s="541"/>
      <c r="N10" s="541"/>
      <c r="O10" s="541"/>
      <c r="P10" s="541"/>
      <c r="Q10" s="541"/>
      <c r="R10" s="541"/>
      <c r="S10" s="541"/>
      <c r="T10" s="541"/>
      <c r="U10" s="541"/>
      <c r="V10" s="541"/>
      <c r="W10" s="541"/>
      <c r="X10" s="541"/>
      <c r="Y10" s="541"/>
      <c r="Z10" s="541"/>
      <c r="AA10" s="541"/>
    </row>
    <row r="11" spans="1:571" ht="79.5" thickBot="1">
      <c r="A11" s="374"/>
      <c r="B11" s="323" t="s">
        <v>133</v>
      </c>
      <c r="C11" s="193" t="s">
        <v>132</v>
      </c>
      <c r="D11" s="194" t="s">
        <v>129</v>
      </c>
      <c r="E11" s="212" t="s">
        <v>1503</v>
      </c>
      <c r="F11" s="194" t="s">
        <v>248</v>
      </c>
      <c r="G11" s="194" t="s">
        <v>460</v>
      </c>
      <c r="H11" s="194" t="s">
        <v>462</v>
      </c>
      <c r="I11" s="212" t="s">
        <v>463</v>
      </c>
      <c r="J11" s="194" t="s">
        <v>461</v>
      </c>
      <c r="K11" s="340" t="s">
        <v>1357</v>
      </c>
      <c r="L11" s="340" t="s">
        <v>1359</v>
      </c>
      <c r="M11" s="340" t="s">
        <v>471</v>
      </c>
      <c r="N11" s="340" t="s">
        <v>1358</v>
      </c>
      <c r="O11" s="340" t="s">
        <v>1360</v>
      </c>
      <c r="P11" s="340" t="s">
        <v>472</v>
      </c>
      <c r="Q11" s="340" t="s">
        <v>1361</v>
      </c>
      <c r="R11" s="340" t="s">
        <v>1362</v>
      </c>
      <c r="S11" s="340" t="s">
        <v>1363</v>
      </c>
      <c r="T11" s="340" t="s">
        <v>1454</v>
      </c>
      <c r="U11" s="340" t="s">
        <v>1364</v>
      </c>
      <c r="V11" s="340" t="s">
        <v>1365</v>
      </c>
      <c r="W11" s="340" t="s">
        <v>1366</v>
      </c>
      <c r="X11" s="340" t="s">
        <v>1367</v>
      </c>
      <c r="Y11" s="340" t="s">
        <v>1368</v>
      </c>
      <c r="Z11" s="340" t="s">
        <v>1473</v>
      </c>
      <c r="AA11" s="340" t="s">
        <v>1511</v>
      </c>
      <c r="AB11" s="339"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3"/>
      <c r="B12" s="187" t="s">
        <v>251</v>
      </c>
      <c r="C12" s="188" t="s">
        <v>134</v>
      </c>
      <c r="D12" s="189">
        <f>D13+D47+D83+D89+D96</f>
        <v>0</v>
      </c>
      <c r="E12" s="189">
        <f>E13+E47+E83+E89+E96</f>
        <v>243000</v>
      </c>
      <c r="F12" s="189">
        <f t="shared" ref="F12:F106" si="0">D12+E12</f>
        <v>243000</v>
      </c>
      <c r="G12" s="189">
        <f>G13+G47+G83+G89+G96</f>
        <v>0</v>
      </c>
      <c r="H12" s="189">
        <f>F12-G12</f>
        <v>243000</v>
      </c>
      <c r="I12" s="189">
        <f>I13+I47+I83+I89+I96</f>
        <v>0</v>
      </c>
      <c r="J12" s="189">
        <f>F12-I12</f>
        <v>243000</v>
      </c>
      <c r="K12" s="189">
        <f t="shared" ref="K12:AD12" si="1">K13+K47+K83+K89+K96</f>
        <v>0</v>
      </c>
      <c r="L12" s="189">
        <f t="shared" si="1"/>
        <v>0</v>
      </c>
      <c r="M12" s="189">
        <f t="shared" si="1"/>
        <v>243000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243000</v>
      </c>
      <c r="AE12" s="189">
        <f>AB12+AC12+AD12</f>
        <v>243000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243000</v>
      </c>
    </row>
    <row r="13" spans="1:571">
      <c r="B13" s="190" t="s">
        <v>252</v>
      </c>
      <c r="C13" s="191" t="s">
        <v>135</v>
      </c>
      <c r="D13" s="192">
        <f>SUM(D14:D46)</f>
        <v>0</v>
      </c>
      <c r="E13" s="192">
        <f>SUM(E14:E46)</f>
        <v>243000</v>
      </c>
      <c r="F13" s="192">
        <f t="shared" si="0"/>
        <v>243000</v>
      </c>
      <c r="G13" s="192">
        <f>SUM(G14:G46)</f>
        <v>0</v>
      </c>
      <c r="H13" s="192">
        <f t="shared" ref="H13:H220" si="4">F13-G13</f>
        <v>243000</v>
      </c>
      <c r="I13" s="192">
        <f>SUM(I14:I46)</f>
        <v>0</v>
      </c>
      <c r="J13" s="192">
        <f t="shared" ref="J13:J220" si="5">F13-I13</f>
        <v>243000</v>
      </c>
      <c r="K13" s="192">
        <f t="shared" ref="K13:AD13" si="6">SUM(K14:K46)</f>
        <v>0</v>
      </c>
      <c r="L13" s="192">
        <f t="shared" si="6"/>
        <v>0</v>
      </c>
      <c r="M13" s="192">
        <f t="shared" si="6"/>
        <v>243000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243000</v>
      </c>
      <c r="AE13" s="192">
        <f t="shared" ref="AE13:AE220" si="9">AB13+AC13+AD13</f>
        <v>243000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243000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216000</v>
      </c>
      <c r="F15" s="183">
        <f t="shared" si="0"/>
        <v>216000</v>
      </c>
      <c r="G15" s="183"/>
      <c r="H15" s="183">
        <f t="shared" si="4"/>
        <v>216000</v>
      </c>
      <c r="I15" s="183"/>
      <c r="J15" s="183">
        <f t="shared" si="5"/>
        <v>216000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216000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v>
      </c>
      <c r="AE15" s="183">
        <f t="shared" si="9"/>
        <v>216000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216000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28" s="183">
        <f t="shared" si="14"/>
        <v>18000</v>
      </c>
      <c r="G28" s="183"/>
      <c r="H28" s="183">
        <f t="shared" si="15"/>
        <v>18000</v>
      </c>
      <c r="I28" s="183"/>
      <c r="J28" s="183">
        <f t="shared" si="16"/>
        <v>18000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28" s="183">
        <f t="shared" si="17"/>
        <v>18000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18000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F29" s="183">
        <f t="shared" ref="F29:F30" si="38">D29+E29</f>
        <v>9000</v>
      </c>
      <c r="G29" s="183"/>
      <c r="H29" s="183">
        <f t="shared" ref="H29:H30" si="39">F29-G29</f>
        <v>9000</v>
      </c>
      <c r="I29" s="183"/>
      <c r="J29" s="183">
        <f t="shared" ref="J29:J30" si="40">F29-I29</f>
        <v>9000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29" s="183">
        <f t="shared" ref="AE29:AE30" si="41">AB29+AC29+AD29</f>
        <v>9000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9000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257025</v>
      </c>
      <c r="E106" s="180">
        <f>E107+E118+E133+E149+E164+E190+E207+E214</f>
        <v>243000</v>
      </c>
      <c r="F106" s="180">
        <f t="shared" si="0"/>
        <v>500025</v>
      </c>
      <c r="G106" s="180">
        <f>G107+G118+G133+G149+G164+G190+G207+G214</f>
        <v>0</v>
      </c>
      <c r="H106" s="180">
        <f t="shared" si="4"/>
        <v>500025</v>
      </c>
      <c r="I106" s="180">
        <f>I107+I118+I133+I149+I164+I190+I207+I214</f>
        <v>0</v>
      </c>
      <c r="J106" s="180">
        <f t="shared" si="5"/>
        <v>500025</v>
      </c>
      <c r="K106" s="180">
        <f t="shared" ref="K106:AD106" si="297">K107+K118+K133+K149+K164+K190+K207+K214</f>
        <v>0</v>
      </c>
      <c r="L106" s="180">
        <f t="shared" si="297"/>
        <v>0</v>
      </c>
      <c r="M106" s="180">
        <f t="shared" si="297"/>
        <v>500025</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287975</v>
      </c>
      <c r="AE106" s="180">
        <f t="shared" si="9"/>
        <v>287975</v>
      </c>
      <c r="AF106" s="180">
        <f>AF107+AF118+AF133+AF149+AF164+AF190+AF207+AF214</f>
        <v>0</v>
      </c>
      <c r="AG106" s="180">
        <f>AG107+AG118+AG133+AG149+AG164+AG190+AG207+AG214</f>
        <v>0</v>
      </c>
      <c r="AH106" s="180">
        <f>AH107+AH118+AH133+AH149+AH164+AH190+AH207+AH214</f>
        <v>82662.5</v>
      </c>
      <c r="AI106" s="180">
        <f t="shared" si="10"/>
        <v>82662.5</v>
      </c>
      <c r="AJ106" s="180">
        <f>AJ107+AJ118+AJ133+AJ149+AJ164+AJ190+AJ207+AJ214</f>
        <v>0</v>
      </c>
      <c r="AK106" s="180">
        <f>AK107+AK118+AK133+AK149+AK164+AK190+AK207+AK214</f>
        <v>0</v>
      </c>
      <c r="AL106" s="180">
        <f>AL107+AL118+AL133+AL149+AL164+AL190+AL207+AL214</f>
        <v>69725</v>
      </c>
      <c r="AM106" s="180">
        <f t="shared" si="11"/>
        <v>69725</v>
      </c>
      <c r="AN106" s="180">
        <f>AN107+AN118+AN133+AN149+AN164+AN190+AN207+AN214</f>
        <v>0</v>
      </c>
      <c r="AO106" s="180">
        <f>AO107+AO118+AO133+AO149+AO164+AO190+AO207+AO214</f>
        <v>0</v>
      </c>
      <c r="AP106" s="180">
        <f>AP107+AP118+AP133+AP149+AP164+AP190+AP207+AP214</f>
        <v>59662.5</v>
      </c>
      <c r="AQ106" s="180">
        <f t="shared" si="12"/>
        <v>59662.5</v>
      </c>
      <c r="AR106" s="180">
        <f t="shared" si="13"/>
        <v>500025</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80000</v>
      </c>
      <c r="E149" s="192">
        <f>SUM(E150:E163)</f>
        <v>243000</v>
      </c>
      <c r="F149" s="192">
        <f t="shared" si="300"/>
        <v>323000</v>
      </c>
      <c r="G149" s="192">
        <f>SUM(G150:G163)</f>
        <v>0</v>
      </c>
      <c r="H149" s="192">
        <f t="shared" si="4"/>
        <v>323000</v>
      </c>
      <c r="I149" s="192">
        <f>SUM(I150:I163)</f>
        <v>0</v>
      </c>
      <c r="J149" s="192">
        <f t="shared" si="5"/>
        <v>323000</v>
      </c>
      <c r="K149" s="192">
        <f t="shared" ref="K149:AD149" si="419">SUM(K150:K163)</f>
        <v>0</v>
      </c>
      <c r="L149" s="192">
        <f t="shared" si="419"/>
        <v>0</v>
      </c>
      <c r="M149" s="192">
        <f t="shared" si="419"/>
        <v>323000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243000</v>
      </c>
      <c r="AE149" s="192">
        <f t="shared" si="9"/>
        <v>243000</v>
      </c>
      <c r="AF149" s="192">
        <f>SUM(AF150:AF163)</f>
        <v>0</v>
      </c>
      <c r="AG149" s="192">
        <f>SUM(AG150:AG163)</f>
        <v>0</v>
      </c>
      <c r="AH149" s="192">
        <f>SUM(AH150:AH163)</f>
        <v>40000</v>
      </c>
      <c r="AI149" s="192">
        <f t="shared" si="10"/>
        <v>40000</v>
      </c>
      <c r="AJ149" s="192">
        <f>SUM(AJ150:AJ163)</f>
        <v>0</v>
      </c>
      <c r="AK149" s="192">
        <f>SUM(AK150:AK163)</f>
        <v>0</v>
      </c>
      <c r="AL149" s="192">
        <f>SUM(AL150:AL163)</f>
        <v>20000</v>
      </c>
      <c r="AM149" s="192">
        <f t="shared" si="11"/>
        <v>20000</v>
      </c>
      <c r="AN149" s="192">
        <f>SUM(AN150:AN163)</f>
        <v>0</v>
      </c>
      <c r="AO149" s="192">
        <f>SUM(AO150:AO163)</f>
        <v>0</v>
      </c>
      <c r="AP149" s="192">
        <f>SUM(AP150:AP163)</f>
        <v>20000</v>
      </c>
      <c r="AQ149" s="192">
        <f t="shared" si="12"/>
        <v>20000</v>
      </c>
      <c r="AR149" s="192">
        <f t="shared" si="13"/>
        <v>323000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80000</v>
      </c>
      <c r="G158" s="183"/>
      <c r="H158" s="183">
        <f t="shared" si="432"/>
        <v>80000</v>
      </c>
      <c r="I158" s="183"/>
      <c r="J158" s="183">
        <f t="shared" si="433"/>
        <v>80000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I158" s="183">
        <f t="shared" si="435"/>
        <v>40000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M158" s="183">
        <f t="shared" si="436"/>
        <v>20000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Q158" s="183">
        <f t="shared" si="437"/>
        <v>20000</v>
      </c>
      <c r="AR158" s="183">
        <f t="shared" si="438"/>
        <v>80000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243000</v>
      </c>
      <c r="F162" s="183">
        <f t="shared" si="300"/>
        <v>243000</v>
      </c>
      <c r="G162" s="183"/>
      <c r="H162" s="183">
        <f t="shared" si="424"/>
        <v>243000</v>
      </c>
      <c r="I162" s="183"/>
      <c r="J162" s="183">
        <f t="shared" si="425"/>
        <v>243000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243000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243000</v>
      </c>
      <c r="AE162" s="183">
        <f t="shared" si="426"/>
        <v>243000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243000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61750</v>
      </c>
      <c r="E164" s="192">
        <f>SUM(E165:E189)</f>
        <v>0</v>
      </c>
      <c r="F164" s="192">
        <f t="shared" si="300"/>
        <v>61750</v>
      </c>
      <c r="G164" s="192">
        <f>SUM(G165:G189)</f>
        <v>0</v>
      </c>
      <c r="H164" s="192">
        <f t="shared" si="4"/>
        <v>61750</v>
      </c>
      <c r="I164" s="192">
        <f>SUM(I165:I189)</f>
        <v>0</v>
      </c>
      <c r="J164" s="192">
        <f t="shared" si="5"/>
        <v>61750</v>
      </c>
      <c r="K164" s="192">
        <f t="shared" ref="K164:AD164" si="447">SUM(K165:K189)</f>
        <v>0</v>
      </c>
      <c r="L164" s="192">
        <f t="shared" si="447"/>
        <v>0</v>
      </c>
      <c r="M164" s="192">
        <f t="shared" si="447"/>
        <v>61750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12000</v>
      </c>
      <c r="AE164" s="192">
        <f t="shared" si="9"/>
        <v>12000</v>
      </c>
      <c r="AF164" s="192">
        <f>SUM(AF165:AF189)</f>
        <v>0</v>
      </c>
      <c r="AG164" s="192">
        <f>SUM(AG165:AG189)</f>
        <v>0</v>
      </c>
      <c r="AH164" s="192">
        <f>SUM(AH165:AH189)</f>
        <v>18000</v>
      </c>
      <c r="AI164" s="192">
        <f t="shared" si="10"/>
        <v>18000</v>
      </c>
      <c r="AJ164" s="192">
        <f>SUM(AJ165:AJ189)</f>
        <v>0</v>
      </c>
      <c r="AK164" s="192">
        <f>SUM(AK165:AK189)</f>
        <v>0</v>
      </c>
      <c r="AL164" s="192">
        <f>SUM(AL165:AL189)</f>
        <v>16750</v>
      </c>
      <c r="AM164" s="192">
        <f t="shared" si="11"/>
        <v>16750</v>
      </c>
      <c r="AN164" s="192">
        <f>SUM(AN165:AN189)</f>
        <v>0</v>
      </c>
      <c r="AO164" s="192">
        <f>SUM(AO165:AO189)</f>
        <v>0</v>
      </c>
      <c r="AP164" s="192">
        <f>SUM(AP165:AP189)</f>
        <v>15000</v>
      </c>
      <c r="AQ164" s="192">
        <f t="shared" si="12"/>
        <v>15000</v>
      </c>
      <c r="AR164" s="192">
        <f t="shared" si="13"/>
        <v>61750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20000</v>
      </c>
      <c r="G167" s="183"/>
      <c r="H167" s="183">
        <f t="shared" ref="H167" si="460">F167-G167</f>
        <v>20000</v>
      </c>
      <c r="I167" s="183"/>
      <c r="J167" s="183">
        <f t="shared" ref="J167" si="461">F167-I167</f>
        <v>20000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167" s="183">
        <f t="shared" ref="AE167" si="462">AB167+AC167+AD167</f>
        <v>5000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167" s="183">
        <f t="shared" ref="AI167" si="463">AF167+AG167+AH167</f>
        <v>5000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167" s="183">
        <f t="shared" ref="AM167" si="464">AJ167+AK167+AL167</f>
        <v>5000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Q167" s="183">
        <f t="shared" ref="AQ167" si="465">AN167+AO167+AP167</f>
        <v>5000</v>
      </c>
      <c r="AR167" s="183">
        <f t="shared" ref="AR167" si="466">AE167+AI167+AM167+AQ167</f>
        <v>20000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41750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41750</v>
      </c>
      <c r="G171" s="183"/>
      <c r="H171" s="183">
        <f t="shared" si="468"/>
        <v>41750</v>
      </c>
      <c r="I171" s="183"/>
      <c r="J171" s="183">
        <f t="shared" si="469"/>
        <v>41750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41750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E171" s="183">
        <f t="shared" si="470"/>
        <v>7000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I171" s="183">
        <f t="shared" si="471"/>
        <v>13000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11750</v>
      </c>
      <c r="AM171" s="183">
        <f t="shared" si="472"/>
        <v>11750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Q171" s="183">
        <f t="shared" si="473"/>
        <v>10000</v>
      </c>
      <c r="AR171" s="183">
        <f t="shared" si="474"/>
        <v>41750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115275</v>
      </c>
      <c r="E190" s="192">
        <f>E191+E199</f>
        <v>0</v>
      </c>
      <c r="F190" s="192">
        <f t="shared" si="300"/>
        <v>115275</v>
      </c>
      <c r="G190" s="192">
        <f>G191+G199</f>
        <v>0</v>
      </c>
      <c r="H190" s="192">
        <f t="shared" si="4"/>
        <v>115275</v>
      </c>
      <c r="I190" s="192">
        <f>I191+I199</f>
        <v>0</v>
      </c>
      <c r="J190" s="192">
        <f t="shared" si="5"/>
        <v>115275</v>
      </c>
      <c r="K190" s="192">
        <f>K191+K199</f>
        <v>0</v>
      </c>
      <c r="L190" s="192">
        <f t="shared" ref="L190:AA190" si="491">L191+L199</f>
        <v>0</v>
      </c>
      <c r="M190" s="192">
        <f t="shared" si="491"/>
        <v>115275</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32975</v>
      </c>
      <c r="AE190" s="192">
        <f t="shared" si="9"/>
        <v>32975</v>
      </c>
      <c r="AF190" s="192">
        <f t="shared" ref="AF190" si="496">AF191+AF199</f>
        <v>0</v>
      </c>
      <c r="AG190" s="192">
        <f t="shared" ref="AG190" si="497">AG191+AG199</f>
        <v>0</v>
      </c>
      <c r="AH190" s="192">
        <f t="shared" ref="AH190" si="498">AH191+AH199</f>
        <v>24662.5</v>
      </c>
      <c r="AI190" s="192">
        <f t="shared" si="10"/>
        <v>24662.5</v>
      </c>
      <c r="AJ190" s="192">
        <f t="shared" ref="AJ190" si="499">AJ191+AJ199</f>
        <v>0</v>
      </c>
      <c r="AK190" s="192">
        <f t="shared" ref="AK190" si="500">AK191+AK199</f>
        <v>0</v>
      </c>
      <c r="AL190" s="192">
        <f t="shared" ref="AL190" si="501">AL191+AL199</f>
        <v>32975</v>
      </c>
      <c r="AM190" s="192">
        <f t="shared" si="11"/>
        <v>32975</v>
      </c>
      <c r="AN190" s="192">
        <f t="shared" ref="AN190" si="502">AN191+AN199</f>
        <v>0</v>
      </c>
      <c r="AO190" s="192">
        <f t="shared" ref="AO190" si="503">AO191+AO199</f>
        <v>0</v>
      </c>
      <c r="AP190" s="192">
        <f t="shared" ref="AP190" si="504">AP191+AP199</f>
        <v>24662.5</v>
      </c>
      <c r="AQ190" s="192">
        <f t="shared" si="12"/>
        <v>24662.5</v>
      </c>
      <c r="AR190" s="192">
        <f t="shared" si="13"/>
        <v>115275</v>
      </c>
    </row>
    <row r="191" spans="2:44">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115275</v>
      </c>
      <c r="E199" s="192">
        <f>SUM(E200:E206)</f>
        <v>0</v>
      </c>
      <c r="F199" s="192">
        <f>D199+E199</f>
        <v>115275</v>
      </c>
      <c r="G199" s="192">
        <f t="shared" ref="G199:I199" si="535">SUM(G200:G206)</f>
        <v>0</v>
      </c>
      <c r="H199" s="192">
        <f>F199-G199</f>
        <v>115275</v>
      </c>
      <c r="I199" s="192">
        <f t="shared" si="535"/>
        <v>0</v>
      </c>
      <c r="J199" s="192">
        <f>F199-I199</f>
        <v>115275</v>
      </c>
      <c r="K199" s="192">
        <f t="shared" ref="K199:AP199" si="536">SUM(K200:K206)</f>
        <v>0</v>
      </c>
      <c r="L199" s="192">
        <f t="shared" si="536"/>
        <v>0</v>
      </c>
      <c r="M199" s="192">
        <f t="shared" si="536"/>
        <v>115275</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32975</v>
      </c>
      <c r="AE199" s="192">
        <f>AB199+AC199+AD199</f>
        <v>32975</v>
      </c>
      <c r="AF199" s="192">
        <f t="shared" si="536"/>
        <v>0</v>
      </c>
      <c r="AG199" s="192">
        <f t="shared" si="536"/>
        <v>0</v>
      </c>
      <c r="AH199" s="192">
        <f t="shared" si="536"/>
        <v>24662.5</v>
      </c>
      <c r="AI199" s="192">
        <f>AF199+AG199+AH199</f>
        <v>24662.5</v>
      </c>
      <c r="AJ199" s="192">
        <f t="shared" si="536"/>
        <v>0</v>
      </c>
      <c r="AK199" s="192">
        <f t="shared" si="536"/>
        <v>0</v>
      </c>
      <c r="AL199" s="192">
        <f t="shared" si="536"/>
        <v>32975</v>
      </c>
      <c r="AM199" s="192">
        <f>AJ199+AK199+AL199</f>
        <v>32975</v>
      </c>
      <c r="AN199" s="192">
        <f t="shared" si="536"/>
        <v>0</v>
      </c>
      <c r="AO199" s="192">
        <f t="shared" si="536"/>
        <v>0</v>
      </c>
      <c r="AP199" s="192">
        <f t="shared" si="536"/>
        <v>24662.5</v>
      </c>
      <c r="AQ199" s="192">
        <f>AN199+AO199+AP199</f>
        <v>24662.5</v>
      </c>
      <c r="AR199" s="192">
        <f>AE199+AI199+AM199+AQ199</f>
        <v>115275</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98650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98650</v>
      </c>
      <c r="G200" s="183"/>
      <c r="H200" s="183">
        <f t="shared" ref="H200:H206" si="541">F200-G200</f>
        <v>98650</v>
      </c>
      <c r="I200" s="183"/>
      <c r="J200" s="183">
        <f t="shared" ref="J200:J206" si="542">F200-I200</f>
        <v>98650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98650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E200" s="183">
        <f t="shared" ref="AE200:AE206" si="543">AB200+AC200+AD200</f>
        <v>24662.5</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I200" s="183">
        <f t="shared" ref="AI200:AI206" si="544">AF200+AG200+AH200</f>
        <v>24662.5</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M200" s="183">
        <f t="shared" ref="AM200:AM206" si="545">AJ200+AK200+AL200</f>
        <v>24662.5</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Q200" s="183">
        <f t="shared" ref="AQ200:AQ206" si="546">AN200+AO200+AP200</f>
        <v>24662.5</v>
      </c>
      <c r="AR200" s="183">
        <f t="shared" ref="AR200:AR206" si="547">AE200+AI200+AM200+AQ200</f>
        <v>98650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16625</v>
      </c>
      <c r="G201" s="183"/>
      <c r="H201" s="183">
        <f t="shared" si="541"/>
        <v>16625</v>
      </c>
      <c r="I201" s="183"/>
      <c r="J201" s="183">
        <f t="shared" si="542"/>
        <v>16625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16625</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E201" s="183">
        <f t="shared" si="543"/>
        <v>8312.5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M201" s="183">
        <f t="shared" si="545"/>
        <v>8312.5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16625</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327648.01666666666</v>
      </c>
      <c r="E222" s="180">
        <f>E223+E235+E243+E260+E267+E312</f>
        <v>0</v>
      </c>
      <c r="F222" s="180">
        <f t="shared" ref="F222:F382" si="622">D222+E222</f>
        <v>327648.01666666666</v>
      </c>
      <c r="G222" s="180">
        <f>G223+G235+G243+G260+G267+G312</f>
        <v>0</v>
      </c>
      <c r="H222" s="180">
        <f t="shared" ref="H222:H498" si="623">F222-G222</f>
        <v>327648.01666666666</v>
      </c>
      <c r="I222" s="180">
        <f>I223+I235+I243+I260+I267+I312</f>
        <v>0</v>
      </c>
      <c r="J222" s="180">
        <f t="shared" ref="J222:J498" si="624">F222-I222</f>
        <v>327648.01666666666</v>
      </c>
      <c r="K222" s="180">
        <f t="shared" ref="K222:AD222" si="625">K223+K235+K243+K260+K267+K312</f>
        <v>0</v>
      </c>
      <c r="L222" s="180">
        <f t="shared" si="625"/>
        <v>0</v>
      </c>
      <c r="M222" s="180">
        <f t="shared" si="625"/>
        <v>327648.01666666666</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75622.733333333337</v>
      </c>
      <c r="AE222" s="180">
        <f t="shared" ref="AE222:AE498" si="628">AB222+AC222+AD222</f>
        <v>75622.733333333337</v>
      </c>
      <c r="AF222" s="180">
        <f>AF223+AF235+AF243+AF260+AF267+AF312</f>
        <v>0</v>
      </c>
      <c r="AG222" s="180">
        <f>AG223+AG235+AG243+AG260+AG267+AG312</f>
        <v>0</v>
      </c>
      <c r="AH222" s="180">
        <f>AH223+AH235+AH243+AH260+AH267+AH312</f>
        <v>85332.733333333337</v>
      </c>
      <c r="AI222" s="180">
        <f t="shared" ref="AI222:AI498" si="629">AF222+AG222+AH222</f>
        <v>85332.733333333337</v>
      </c>
      <c r="AJ222" s="180">
        <f>AJ223+AJ235+AJ243+AJ260+AJ267+AJ312</f>
        <v>0</v>
      </c>
      <c r="AK222" s="180">
        <f>AK223+AK235+AK243+AK260+AK267+AK312</f>
        <v>0</v>
      </c>
      <c r="AL222" s="180">
        <f>AL223+AL235+AL243+AL260+AL267+AL312</f>
        <v>91194.816666666666</v>
      </c>
      <c r="AM222" s="180">
        <f t="shared" ref="AM222:AM498" si="630">AJ222+AK222+AL222</f>
        <v>91194.816666666666</v>
      </c>
      <c r="AN222" s="180">
        <f>AN223+AN235+AN243+AN260+AN267+AN312</f>
        <v>0</v>
      </c>
      <c r="AO222" s="180">
        <f>AO223+AO235+AO243+AO260+AO267+AO312</f>
        <v>0</v>
      </c>
      <c r="AP222" s="180">
        <f>AP223+AP235+AP243+AP260+AP267+AP312</f>
        <v>75497.733333333337</v>
      </c>
      <c r="AQ222" s="180">
        <f t="shared" ref="AQ222:AQ498" si="631">AN222+AO222+AP222</f>
        <v>75497.733333333337</v>
      </c>
      <c r="AR222" s="180">
        <f t="shared" ref="AR222:AR498" si="632">AE222+AI222+AM222+AQ222</f>
        <v>327648.01666666666</v>
      </c>
    </row>
    <row r="223" spans="2:44">
      <c r="B223" s="190" t="s">
        <v>310</v>
      </c>
      <c r="C223" s="191" t="s">
        <v>189</v>
      </c>
      <c r="D223" s="192">
        <f>SUM(D224:D234)</f>
        <v>134850</v>
      </c>
      <c r="E223" s="192">
        <f>SUM(E224:E234)</f>
        <v>0</v>
      </c>
      <c r="F223" s="192">
        <f t="shared" si="622"/>
        <v>134850</v>
      </c>
      <c r="G223" s="192">
        <f>SUM(G224:G234)</f>
        <v>0</v>
      </c>
      <c r="H223" s="192">
        <f t="shared" si="623"/>
        <v>134850</v>
      </c>
      <c r="I223" s="192">
        <f>SUM(I224:I234)</f>
        <v>0</v>
      </c>
      <c r="J223" s="192">
        <f t="shared" si="624"/>
        <v>134850</v>
      </c>
      <c r="K223" s="192">
        <f t="shared" ref="K223:AD223" si="633">SUM(K224:K234)</f>
        <v>0</v>
      </c>
      <c r="L223" s="192">
        <f t="shared" si="633"/>
        <v>0</v>
      </c>
      <c r="M223" s="192">
        <f t="shared" si="633"/>
        <v>134850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25800</v>
      </c>
      <c r="AE223" s="192">
        <f t="shared" si="628"/>
        <v>25800</v>
      </c>
      <c r="AF223" s="192">
        <f>SUM(AF224:AF234)</f>
        <v>0</v>
      </c>
      <c r="AG223" s="192">
        <f>SUM(AG224:AG234)</f>
        <v>0</v>
      </c>
      <c r="AH223" s="192">
        <f>SUM(AH224:AH234)</f>
        <v>39000</v>
      </c>
      <c r="AI223" s="192">
        <f t="shared" si="629"/>
        <v>39000</v>
      </c>
      <c r="AJ223" s="192">
        <f>SUM(AJ224:AJ234)</f>
        <v>0</v>
      </c>
      <c r="AK223" s="192">
        <f>SUM(AK224:AK234)</f>
        <v>0</v>
      </c>
      <c r="AL223" s="192">
        <f>SUM(AL224:AL234)</f>
        <v>40050</v>
      </c>
      <c r="AM223" s="192">
        <f t="shared" si="630"/>
        <v>40050</v>
      </c>
      <c r="AN223" s="192">
        <f>SUM(AN224:AN234)</f>
        <v>0</v>
      </c>
      <c r="AO223" s="192">
        <f>SUM(AO224:AO234)</f>
        <v>0</v>
      </c>
      <c r="AP223" s="192">
        <f>SUM(AP224:AP234)</f>
        <v>30000</v>
      </c>
      <c r="AQ223" s="192">
        <f t="shared" si="631"/>
        <v>30000</v>
      </c>
      <c r="AR223" s="192">
        <f t="shared" si="632"/>
        <v>134850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9600</v>
      </c>
      <c r="G224" s="183"/>
      <c r="H224" s="183">
        <f t="shared" si="623"/>
        <v>9600</v>
      </c>
      <c r="I224" s="183"/>
      <c r="J224" s="183">
        <f t="shared" si="624"/>
        <v>9600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E224" s="183">
        <f t="shared" si="628"/>
        <v>4800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M224" s="183">
        <f t="shared" si="630"/>
        <v>4800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9600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125250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125250</v>
      </c>
      <c r="G225" s="183"/>
      <c r="H225" s="183">
        <f t="shared" si="623"/>
        <v>125250</v>
      </c>
      <c r="I225" s="183"/>
      <c r="J225" s="183">
        <f t="shared" si="624"/>
        <v>125250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125250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E225" s="183">
        <f t="shared" si="628"/>
        <v>21000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I225" s="183">
        <f t="shared" si="629"/>
        <v>39000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35250</v>
      </c>
      <c r="AM225" s="183">
        <f t="shared" si="630"/>
        <v>35250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Q225" s="183">
        <f t="shared" si="631"/>
        <v>30000</v>
      </c>
      <c r="AR225" s="183">
        <f t="shared" si="632"/>
        <v>125250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34798.75</v>
      </c>
      <c r="E243" s="192">
        <f>SUM(E244:E259)</f>
        <v>0</v>
      </c>
      <c r="F243" s="192">
        <f t="shared" si="622"/>
        <v>34798.75</v>
      </c>
      <c r="G243" s="192">
        <f>SUM(G244:G259)</f>
        <v>0</v>
      </c>
      <c r="H243" s="192">
        <f t="shared" si="623"/>
        <v>34798.75</v>
      </c>
      <c r="I243" s="192">
        <f>SUM(I244:I259)</f>
        <v>0</v>
      </c>
      <c r="J243" s="192">
        <f t="shared" si="624"/>
        <v>34798.75</v>
      </c>
      <c r="K243" s="192">
        <f t="shared" ref="K243:AD243" si="689">SUM(K244:K259)</f>
        <v>0</v>
      </c>
      <c r="L243" s="192">
        <f t="shared" si="689"/>
        <v>0</v>
      </c>
      <c r="M243" s="192">
        <f t="shared" si="689"/>
        <v>34798.75</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8456</v>
      </c>
      <c r="AE243" s="192">
        <f t="shared" si="628"/>
        <v>8456</v>
      </c>
      <c r="AF243" s="192">
        <f>SUM(AF244:AF259)</f>
        <v>0</v>
      </c>
      <c r="AG243" s="192">
        <f>SUM(AG244:AG259)</f>
        <v>0</v>
      </c>
      <c r="AH243" s="192">
        <f>SUM(AH244:AH259)</f>
        <v>8869</v>
      </c>
      <c r="AI243" s="192">
        <f t="shared" si="629"/>
        <v>8869</v>
      </c>
      <c r="AJ243" s="192">
        <f>SUM(AJ244:AJ259)</f>
        <v>0</v>
      </c>
      <c r="AK243" s="192">
        <f>SUM(AK244:AK259)</f>
        <v>0</v>
      </c>
      <c r="AL243" s="192">
        <f>SUM(AL244:AL259)</f>
        <v>8859.75</v>
      </c>
      <c r="AM243" s="192">
        <f t="shared" si="630"/>
        <v>8859.75</v>
      </c>
      <c r="AN243" s="192">
        <f>SUM(AN244:AN259)</f>
        <v>0</v>
      </c>
      <c r="AO243" s="192">
        <f>SUM(AO244:AO259)</f>
        <v>0</v>
      </c>
      <c r="AP243" s="192">
        <f>SUM(AP244:AP259)</f>
        <v>8614</v>
      </c>
      <c r="AQ243" s="192">
        <f t="shared" si="631"/>
        <v>8614</v>
      </c>
      <c r="AR243" s="192">
        <f t="shared" si="632"/>
        <v>34798.75</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17980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17980</v>
      </c>
      <c r="G244" s="183"/>
      <c r="H244" s="183">
        <f t="shared" si="623"/>
        <v>17980</v>
      </c>
      <c r="I244" s="183"/>
      <c r="J244" s="183">
        <f t="shared" si="624"/>
        <v>17980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17980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4495</v>
      </c>
      <c r="AE244" s="183">
        <f t="shared" si="628"/>
        <v>4495</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4495</v>
      </c>
      <c r="AI244" s="183">
        <f t="shared" si="629"/>
        <v>4495</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4495</v>
      </c>
      <c r="AM244" s="183">
        <f t="shared" si="630"/>
        <v>4495</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4495</v>
      </c>
      <c r="AQ244" s="183">
        <f t="shared" si="631"/>
        <v>4495</v>
      </c>
      <c r="AR244" s="183">
        <f t="shared" si="632"/>
        <v>17980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13270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13270</v>
      </c>
      <c r="G247" s="183"/>
      <c r="H247" s="183">
        <f t="shared" si="695"/>
        <v>13270</v>
      </c>
      <c r="I247" s="183"/>
      <c r="J247" s="183">
        <f t="shared" si="696"/>
        <v>13270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13270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3366</v>
      </c>
      <c r="AE247" s="183">
        <f t="shared" si="697"/>
        <v>3366</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3269</v>
      </c>
      <c r="AI247" s="183">
        <f t="shared" si="698"/>
        <v>3269</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3366</v>
      </c>
      <c r="AM247" s="183">
        <f t="shared" si="699"/>
        <v>3366</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3269</v>
      </c>
      <c r="AQ247" s="183">
        <f t="shared" si="700"/>
        <v>3269</v>
      </c>
      <c r="AR247" s="183">
        <f t="shared" si="701"/>
        <v>13270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3548.75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3548.75</v>
      </c>
      <c r="G248" s="183"/>
      <c r="H248" s="183">
        <f t="shared" si="695"/>
        <v>3548.75</v>
      </c>
      <c r="I248" s="183"/>
      <c r="J248" s="183">
        <f t="shared" si="696"/>
        <v>3548.75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3548.75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595</v>
      </c>
      <c r="AE248" s="183">
        <f t="shared" si="697"/>
        <v>595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1105</v>
      </c>
      <c r="AI248" s="183">
        <f t="shared" si="698"/>
        <v>1105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998.75</v>
      </c>
      <c r="AM248" s="183">
        <f t="shared" si="699"/>
        <v>998.75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Q248" s="183">
        <f t="shared" si="700"/>
        <v>850</v>
      </c>
      <c r="AR248" s="183">
        <f t="shared" si="701"/>
        <v>3548.75</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3000</v>
      </c>
      <c r="E267" s="192">
        <f>SUM(E268:E311)</f>
        <v>0</v>
      </c>
      <c r="F267" s="192">
        <f t="shared" si="622"/>
        <v>3000</v>
      </c>
      <c r="G267" s="192">
        <f>SUM(G268:G311)</f>
        <v>0</v>
      </c>
      <c r="H267" s="192">
        <f t="shared" si="623"/>
        <v>3000</v>
      </c>
      <c r="I267" s="192">
        <f>SUM(I268:I311)</f>
        <v>0</v>
      </c>
      <c r="J267" s="192">
        <f t="shared" si="624"/>
        <v>3000</v>
      </c>
      <c r="K267" s="192">
        <f t="shared" ref="K267:AD267" si="723">SUM(K268:K311)</f>
        <v>0</v>
      </c>
      <c r="L267" s="192">
        <f t="shared" si="723"/>
        <v>0</v>
      </c>
      <c r="M267" s="192">
        <f t="shared" si="723"/>
        <v>3000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1500</v>
      </c>
      <c r="AE267" s="192">
        <f t="shared" si="628"/>
        <v>1500</v>
      </c>
      <c r="AF267" s="192">
        <f>SUM(AF268:AF311)</f>
        <v>0</v>
      </c>
      <c r="AG267" s="192">
        <f>SUM(AG268:AG311)</f>
        <v>0</v>
      </c>
      <c r="AH267" s="192">
        <f>SUM(AH268:AH311)</f>
        <v>0</v>
      </c>
      <c r="AI267" s="192">
        <f t="shared" si="629"/>
        <v>0</v>
      </c>
      <c r="AJ267" s="192">
        <f>SUM(AJ268:AJ311)</f>
        <v>0</v>
      </c>
      <c r="AK267" s="192">
        <f>SUM(AK268:AK311)</f>
        <v>0</v>
      </c>
      <c r="AL267" s="192">
        <f>SUM(AL268:AL311)</f>
        <v>1500</v>
      </c>
      <c r="AM267" s="192">
        <f t="shared" si="630"/>
        <v>1500</v>
      </c>
      <c r="AN267" s="192">
        <f>SUM(AN268:AN311)</f>
        <v>0</v>
      </c>
      <c r="AO267" s="192">
        <f>SUM(AO268:AO311)</f>
        <v>0</v>
      </c>
      <c r="AP267" s="192">
        <f>SUM(AP268:AP311)</f>
        <v>0</v>
      </c>
      <c r="AQ267" s="192">
        <f t="shared" si="631"/>
        <v>0</v>
      </c>
      <c r="AR267" s="192">
        <f t="shared" si="632"/>
        <v>3000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3000</v>
      </c>
      <c r="G278" s="183"/>
      <c r="H278" s="183">
        <f t="shared" si="729"/>
        <v>3000</v>
      </c>
      <c r="I278" s="183"/>
      <c r="J278" s="183">
        <f t="shared" si="730"/>
        <v>3000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E278" s="183">
        <f t="shared" si="731"/>
        <v>1500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M278" s="183">
        <f t="shared" si="733"/>
        <v>1500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3000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154999.26666666666</v>
      </c>
      <c r="E312" s="192">
        <f>SUM(E313:E326)</f>
        <v>0</v>
      </c>
      <c r="F312" s="192">
        <f t="shared" si="622"/>
        <v>154999.26666666666</v>
      </c>
      <c r="G312" s="192">
        <f>SUM(G313:G326)</f>
        <v>0</v>
      </c>
      <c r="H312" s="192">
        <f t="shared" si="623"/>
        <v>154999.26666666666</v>
      </c>
      <c r="I312" s="192">
        <f>SUM(I313:I326)</f>
        <v>0</v>
      </c>
      <c r="J312" s="192">
        <f t="shared" si="624"/>
        <v>154999.26666666666</v>
      </c>
      <c r="K312" s="192">
        <f t="shared" ref="K312:AD312" si="744">SUM(K313:K326)</f>
        <v>0</v>
      </c>
      <c r="L312" s="192">
        <f t="shared" si="744"/>
        <v>0</v>
      </c>
      <c r="M312" s="192">
        <f t="shared" si="744"/>
        <v>154999.26666666666</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39866.733333333337</v>
      </c>
      <c r="AE312" s="192">
        <f t="shared" si="628"/>
        <v>39866.733333333337</v>
      </c>
      <c r="AF312" s="192">
        <f>SUM(AF313:AF326)</f>
        <v>0</v>
      </c>
      <c r="AG312" s="192">
        <f>SUM(AG313:AG326)</f>
        <v>0</v>
      </c>
      <c r="AH312" s="192">
        <f>SUM(AH313:AH326)</f>
        <v>37463.73333333333</v>
      </c>
      <c r="AI312" s="192">
        <f t="shared" si="629"/>
        <v>37463.73333333333</v>
      </c>
      <c r="AJ312" s="192">
        <f>SUM(AJ313:AJ326)</f>
        <v>0</v>
      </c>
      <c r="AK312" s="192">
        <f>SUM(AK313:AK326)</f>
        <v>0</v>
      </c>
      <c r="AL312" s="192">
        <f>SUM(AL313:AL326)</f>
        <v>40785.066666666666</v>
      </c>
      <c r="AM312" s="192">
        <f t="shared" si="630"/>
        <v>40785.066666666666</v>
      </c>
      <c r="AN312" s="192">
        <f>SUM(AN313:AN326)</f>
        <v>0</v>
      </c>
      <c r="AO312" s="192">
        <f>SUM(AO313:AO326)</f>
        <v>0</v>
      </c>
      <c r="AP312" s="192">
        <f>SUM(AP313:AP326)</f>
        <v>36883.733333333337</v>
      </c>
      <c r="AQ312" s="192">
        <f t="shared" si="631"/>
        <v>36883.733333333337</v>
      </c>
      <c r="AR312" s="192">
        <f t="shared" si="632"/>
        <v>154999.26666666666</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3887.5999999999958</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3887.5999999999958</v>
      </c>
      <c r="G314" s="183"/>
      <c r="H314" s="183">
        <f t="shared" si="623"/>
        <v>3887.5999999999958</v>
      </c>
      <c r="I314" s="183"/>
      <c r="J314" s="183">
        <f t="shared" si="624"/>
        <v>3887.5999999999958</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3887.5999999999958</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993.40000000000032</v>
      </c>
      <c r="AE314" s="183">
        <f t="shared" si="628"/>
        <v>993.40000000000032</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950.4000000000002</v>
      </c>
      <c r="AI314" s="183">
        <f t="shared" si="629"/>
        <v>950.4000000000002</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993.40000000000032</v>
      </c>
      <c r="AM314" s="183">
        <f t="shared" si="630"/>
        <v>993.40000000000032</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950.4000000000002</v>
      </c>
      <c r="AQ314" s="183">
        <f t="shared" si="631"/>
        <v>950.4000000000002</v>
      </c>
      <c r="AR314" s="183">
        <f t="shared" si="632"/>
        <v>3887.6000000000008</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8071.6666666666652</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8071.6666666666652</v>
      </c>
      <c r="G315" s="183"/>
      <c r="H315" s="183">
        <f t="shared" si="623"/>
        <v>8071.6666666666652</v>
      </c>
      <c r="I315" s="183"/>
      <c r="J315" s="183">
        <f t="shared" si="624"/>
        <v>8071.6666666666652</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8071.6666666666652</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1353.3333333333333</v>
      </c>
      <c r="AE315" s="183">
        <f t="shared" si="628"/>
        <v>1353.3333333333333</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2513.333333333333</v>
      </c>
      <c r="AI315" s="183">
        <f t="shared" si="629"/>
        <v>2513.333333333333</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2271.6666666666665</v>
      </c>
      <c r="AM315" s="183">
        <f t="shared" si="630"/>
        <v>2271.6666666666665</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1933.3333333333333</v>
      </c>
      <c r="AQ315" s="183">
        <f t="shared" si="631"/>
        <v>1933.3333333333333</v>
      </c>
      <c r="AR315" s="183">
        <f t="shared" si="632"/>
        <v>8071.6666666666652</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143040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143040</v>
      </c>
      <c r="G322" s="183"/>
      <c r="H322" s="183">
        <f t="shared" si="758"/>
        <v>143040</v>
      </c>
      <c r="I322" s="183"/>
      <c r="J322" s="183">
        <f t="shared" si="759"/>
        <v>143040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143040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37520</v>
      </c>
      <c r="AE322" s="183">
        <f t="shared" si="760"/>
        <v>37520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I322" s="183">
        <f t="shared" si="761"/>
        <v>34000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37520</v>
      </c>
      <c r="AM322" s="183">
        <f t="shared" si="762"/>
        <v>37520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Q322" s="183">
        <f t="shared" si="763"/>
        <v>34000</v>
      </c>
      <c r="AR322" s="183">
        <f t="shared" si="764"/>
        <v>143040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112000</v>
      </c>
      <c r="F327" s="180">
        <f t="shared" si="622"/>
        <v>112000</v>
      </c>
      <c r="G327" s="180">
        <f>G328+G345+G383+G389</f>
        <v>0</v>
      </c>
      <c r="H327" s="180">
        <f t="shared" si="623"/>
        <v>112000</v>
      </c>
      <c r="I327" s="180">
        <f>I328+I345+I383+I389</f>
        <v>0</v>
      </c>
      <c r="J327" s="180">
        <f t="shared" si="624"/>
        <v>112000</v>
      </c>
      <c r="K327" s="180">
        <f t="shared" ref="K327:AD327" si="781">K328+K345+K383+K389</f>
        <v>0</v>
      </c>
      <c r="L327" s="180">
        <f t="shared" si="781"/>
        <v>0</v>
      </c>
      <c r="M327" s="180">
        <f t="shared" si="781"/>
        <v>382000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382000</v>
      </c>
      <c r="AE327" s="180">
        <f t="shared" si="628"/>
        <v>382000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382000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112000</v>
      </c>
      <c r="F345" s="192">
        <f t="shared" si="622"/>
        <v>112000</v>
      </c>
      <c r="G345" s="192">
        <f>SUM(G346:G382)</f>
        <v>0</v>
      </c>
      <c r="H345" s="192">
        <f t="shared" si="623"/>
        <v>112000</v>
      </c>
      <c r="I345" s="192">
        <f>SUM(I346:I382)</f>
        <v>0</v>
      </c>
      <c r="J345" s="192">
        <f t="shared" si="624"/>
        <v>112000</v>
      </c>
      <c r="K345" s="192">
        <f t="shared" ref="K345:AD345" si="819">SUM(K346:K382)</f>
        <v>0</v>
      </c>
      <c r="L345" s="192">
        <f t="shared" si="819"/>
        <v>0</v>
      </c>
      <c r="M345" s="192">
        <f t="shared" si="819"/>
        <v>382000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382000</v>
      </c>
      <c r="AE345" s="192">
        <f t="shared" si="628"/>
        <v>382000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382000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F348" s="183">
        <f t="shared" si="622"/>
        <v>48000</v>
      </c>
      <c r="G348" s="183"/>
      <c r="H348" s="183">
        <f t="shared" si="623"/>
        <v>48000</v>
      </c>
      <c r="I348" s="183"/>
      <c r="J348" s="183">
        <f t="shared" si="624"/>
        <v>48000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E348" s="183">
        <f t="shared" si="628"/>
        <v>48000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48000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64000</v>
      </c>
      <c r="F350" s="183">
        <f t="shared" si="622"/>
        <v>64000</v>
      </c>
      <c r="G350" s="183"/>
      <c r="H350" s="183">
        <f t="shared" si="623"/>
        <v>64000</v>
      </c>
      <c r="I350" s="183"/>
      <c r="J350" s="183">
        <f t="shared" si="624"/>
        <v>64000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114000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v>
      </c>
      <c r="AE350" s="183">
        <f t="shared" si="628"/>
        <v>114000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114000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220000</v>
      </c>
      <c r="AE366" s="183">
        <f t="shared" si="825"/>
        <v>220000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220000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584673.0166666666</v>
      </c>
      <c r="E566" s="186">
        <f>E12+E106+E222+E327+E397+E499+E526+E560</f>
        <v>598000</v>
      </c>
      <c r="F566" s="186">
        <f t="shared" si="1050"/>
        <v>1182673.0166666666</v>
      </c>
      <c r="G566" s="186">
        <f>G12+G106+G222+G327+G397+G499+G526+G560</f>
        <v>0</v>
      </c>
      <c r="H566" s="186">
        <f t="shared" si="1052"/>
        <v>1182673.0166666666</v>
      </c>
      <c r="I566" s="186">
        <f>I12+I106+I222+I327+I397+I499+I526+I560</f>
        <v>0</v>
      </c>
      <c r="J566" s="186">
        <f t="shared" si="1053"/>
        <v>1182673.0166666666</v>
      </c>
      <c r="K566" s="186">
        <f t="shared" ref="K566:AD566" si="1209">K12+K106+K222+K327+K397+K499+K526+K560</f>
        <v>0</v>
      </c>
      <c r="L566" s="186">
        <f t="shared" si="1209"/>
        <v>0</v>
      </c>
      <c r="M566" s="186">
        <f t="shared" si="1209"/>
        <v>1452673.0166666666</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0</v>
      </c>
      <c r="AD566" s="186">
        <f t="shared" si="1209"/>
        <v>988597.7333333334</v>
      </c>
      <c r="AE566" s="186">
        <f t="shared" si="1059"/>
        <v>988597.7333333334</v>
      </c>
      <c r="AF566" s="186">
        <f t="shared" ref="AF566:AH566" si="1214">AF12+AF106+AF222+AF327+AF397+AF499+AF526+AF560</f>
        <v>0</v>
      </c>
      <c r="AG566" s="186">
        <f t="shared" si="1214"/>
        <v>0</v>
      </c>
      <c r="AH566" s="186">
        <f t="shared" si="1214"/>
        <v>167995.23333333334</v>
      </c>
      <c r="AI566" s="186">
        <f t="shared" si="1060"/>
        <v>167995.23333333334</v>
      </c>
      <c r="AJ566" s="186">
        <f t="shared" ref="AJ566:AL566" si="1215">AJ12+AJ106+AJ222+AJ327+AJ397+AJ499+AJ526+AJ560</f>
        <v>0</v>
      </c>
      <c r="AK566" s="186">
        <f t="shared" si="1215"/>
        <v>0</v>
      </c>
      <c r="AL566" s="186">
        <f t="shared" si="1215"/>
        <v>160919.81666666665</v>
      </c>
      <c r="AM566" s="186">
        <f t="shared" si="1061"/>
        <v>160919.81666666665</v>
      </c>
      <c r="AN566" s="186">
        <f t="shared" ref="AN566:AP566" si="1216">AN12+AN106+AN222+AN327+AN397+AN499+AN526+AN560</f>
        <v>0</v>
      </c>
      <c r="AO566" s="186">
        <f t="shared" si="1216"/>
        <v>0</v>
      </c>
      <c r="AP566" s="186">
        <f t="shared" si="1216"/>
        <v>135160.23333333334</v>
      </c>
      <c r="AQ566" s="186">
        <f t="shared" si="1062"/>
        <v>135160.23333333334</v>
      </c>
      <c r="AR566" s="186">
        <f t="shared" si="1063"/>
        <v>1452673.0166666668</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482"/>
  <sheetViews>
    <sheetView showGridLines="0" topLeftCell="I452" zoomScale="90" zoomScaleNormal="90" workbookViewId="0">
      <selection activeCell="Q460" sqref="Q460"/>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1473</v>
      </c>
      <c r="Q2" s="122" t="s">
        <v>1511</v>
      </c>
      <c r="S2" s="460" t="str">
        <f>+Presupuesto!D11</f>
        <v>Recurrente</v>
      </c>
      <c r="T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1">
        <f>SUMIF(C:C,$C$10,D:D)</f>
        <v>258620.41666666669</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4278.333333333333</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8" t="str">
        <f>'3. Vinculación Univ. Sociedad'!E9</f>
        <v>3.1.1.1</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Desarrollar Capacitaciones en materias de apoyo integral al personal docente y administrativo del CJG</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7" t="s">
        <v>47</v>
      </c>
      <c r="D17" s="542">
        <v>20</v>
      </c>
      <c r="E17" s="328"/>
      <c r="F17" s="115"/>
      <c r="G17" s="329">
        <f t="shared" ref="G17:G25" si="0">E17*F17</f>
        <v>0</v>
      </c>
      <c r="H17" s="330" t="s">
        <v>129</v>
      </c>
      <c r="I17" s="116" t="s">
        <v>699</v>
      </c>
      <c r="J17" s="116" t="str">
        <f>VLOOKUP(I17,Presupuesto!$B$11:$C$566,2,0)</f>
        <v>SERVICIOS DE CAPACITACION.</v>
      </c>
      <c r="K17" s="331" t="s">
        <v>471</v>
      </c>
      <c r="L17" s="116" t="s">
        <v>395</v>
      </c>
      <c r="N17" s="153"/>
    </row>
    <row r="18" spans="2:14">
      <c r="B18" s="93"/>
      <c r="C18" s="99" t="s">
        <v>48</v>
      </c>
      <c r="D18" s="543"/>
      <c r="E18" s="200">
        <f>D17</f>
        <v>20</v>
      </c>
      <c r="F18" s="100">
        <v>50</v>
      </c>
      <c r="G18" s="97">
        <f t="shared" si="0"/>
        <v>1000</v>
      </c>
      <c r="H18" s="161" t="s">
        <v>129</v>
      </c>
      <c r="I18" s="98" t="s">
        <v>717</v>
      </c>
      <c r="J18" s="98" t="str">
        <f>VLOOKUP(I18,Presupuesto!$B$11:$C$566,2,0)</f>
        <v>SERVICIOS DE IMPRENTA PUBLIC.Y REPRODUCCION</v>
      </c>
      <c r="K18" s="98" t="str">
        <f t="shared" ref="K18:K26" si="1">$K$17</f>
        <v>Vinculación Universidad-Sociedad</v>
      </c>
      <c r="L18" s="98" t="s">
        <v>395</v>
      </c>
      <c r="N18" s="153"/>
    </row>
    <row r="19" spans="2:14">
      <c r="B19" s="93"/>
      <c r="C19" s="99" t="s">
        <v>49</v>
      </c>
      <c r="D19" s="543"/>
      <c r="E19" s="200">
        <f>D17</f>
        <v>20</v>
      </c>
      <c r="F19" s="100">
        <v>150</v>
      </c>
      <c r="G19" s="97">
        <f t="shared" si="0"/>
        <v>3000</v>
      </c>
      <c r="H19" s="161" t="s">
        <v>129</v>
      </c>
      <c r="I19" s="98" t="s">
        <v>792</v>
      </c>
      <c r="J19" s="98" t="str">
        <f>VLOOKUP(I19,Presupuesto!$B$11:$C$566,2,0)</f>
        <v>ALIMENTOS B EBIDAS PARA PERSONAS</v>
      </c>
      <c r="K19" s="98" t="str">
        <f t="shared" si="1"/>
        <v>Vinculación Universidad-Sociedad</v>
      </c>
      <c r="L19" s="98" t="s">
        <v>395</v>
      </c>
      <c r="N19" s="153"/>
    </row>
    <row r="20" spans="2:14">
      <c r="B20" s="93"/>
      <c r="C20" s="99" t="s">
        <v>50</v>
      </c>
      <c r="D20" s="543"/>
      <c r="E20" s="151"/>
      <c r="F20" s="118"/>
      <c r="G20" s="97">
        <f t="shared" si="0"/>
        <v>0</v>
      </c>
      <c r="H20" s="161" t="s">
        <v>129</v>
      </c>
      <c r="I20" s="322" t="s">
        <v>300</v>
      </c>
      <c r="J20" s="98" t="str">
        <f>VLOOKUP(I20,Presupuesto!$B$11:$C$566,2,0)</f>
        <v>PASAJES (26100-00)</v>
      </c>
      <c r="K20" s="98" t="str">
        <f t="shared" si="1"/>
        <v>Vinculación Universidad-Sociedad</v>
      </c>
      <c r="L20" s="98" t="s">
        <v>395</v>
      </c>
      <c r="N20" s="153"/>
    </row>
    <row r="21" spans="2:14">
      <c r="B21" s="93"/>
      <c r="C21" s="99" t="s">
        <v>417</v>
      </c>
      <c r="D21" s="543"/>
      <c r="E21" s="151">
        <v>0</v>
      </c>
      <c r="F21" s="118">
        <v>250</v>
      </c>
      <c r="G21" s="97">
        <f t="shared" si="0"/>
        <v>0</v>
      </c>
      <c r="H21" s="161" t="s">
        <v>129</v>
      </c>
      <c r="I21" s="98" t="s">
        <v>821</v>
      </c>
      <c r="J21" s="98" t="str">
        <f>VLOOKUP(I21,Presupuesto!$B$11:$C$566,2,0)</f>
        <v>PRODUCTOS PAPEL Y CARTON</v>
      </c>
      <c r="K21" s="98" t="str">
        <f t="shared" si="1"/>
        <v>Vinculación Universidad-Sociedad</v>
      </c>
      <c r="L21" s="98" t="s">
        <v>395</v>
      </c>
      <c r="N21" s="153"/>
    </row>
    <row r="22" spans="2:14">
      <c r="B22" s="93"/>
      <c r="C22" s="99" t="s">
        <v>51</v>
      </c>
      <c r="D22" s="543"/>
      <c r="E22" s="200">
        <f>(D17*25)/500</f>
        <v>1</v>
      </c>
      <c r="F22" s="100">
        <v>85</v>
      </c>
      <c r="G22" s="97">
        <f t="shared" si="0"/>
        <v>85</v>
      </c>
      <c r="H22" s="161" t="s">
        <v>129</v>
      </c>
      <c r="I22" s="98" t="s">
        <v>821</v>
      </c>
      <c r="J22" s="98" t="str">
        <f>VLOOKUP(I22,Presupuesto!$B$11:$C$566,2,0)</f>
        <v>PRODUCTOS PAPEL Y CARTON</v>
      </c>
      <c r="K22" s="98" t="str">
        <f t="shared" si="1"/>
        <v>Vinculación Universidad-Sociedad</v>
      </c>
      <c r="L22" s="98" t="s">
        <v>395</v>
      </c>
      <c r="N22" s="153"/>
    </row>
    <row r="23" spans="2:14">
      <c r="B23" s="93"/>
      <c r="C23" s="99" t="s">
        <v>123</v>
      </c>
      <c r="D23" s="543"/>
      <c r="E23" s="200">
        <f>D17/12</f>
        <v>1.6666666666666667</v>
      </c>
      <c r="F23" s="100">
        <v>36</v>
      </c>
      <c r="G23" s="97">
        <f t="shared" si="0"/>
        <v>60</v>
      </c>
      <c r="H23" s="161" t="s">
        <v>129</v>
      </c>
      <c r="I23" s="98" t="s">
        <v>942</v>
      </c>
      <c r="J23" s="98" t="str">
        <f>VLOOKUP(I23,Presupuesto!$B$11:$C$566,2,0)</f>
        <v>UTILES DE ESCRITORIO, OFICINA Y ENSE¥ANZA</v>
      </c>
      <c r="K23" s="98" t="str">
        <f t="shared" si="1"/>
        <v>Vinculación Universidad-Sociedad</v>
      </c>
      <c r="L23" s="98" t="s">
        <v>395</v>
      </c>
      <c r="N23" s="153"/>
    </row>
    <row r="24" spans="2:14">
      <c r="B24" s="93"/>
      <c r="C24" s="99" t="s">
        <v>34</v>
      </c>
      <c r="D24" s="543"/>
      <c r="E24" s="200">
        <f>D17/12</f>
        <v>1.6666666666666667</v>
      </c>
      <c r="F24" s="100">
        <v>80</v>
      </c>
      <c r="G24" s="97">
        <f t="shared" si="0"/>
        <v>133.33333333333334</v>
      </c>
      <c r="H24" s="161" t="s">
        <v>129</v>
      </c>
      <c r="I24" s="98" t="s">
        <v>942</v>
      </c>
      <c r="J24" s="98" t="str">
        <f>VLOOKUP(I24,Presupuesto!$B$11:$C$566,2,0)</f>
        <v>UTILES DE ESCRITORIO, OFICINA Y ENSE¥ANZA</v>
      </c>
      <c r="K24" s="98" t="str">
        <f t="shared" si="1"/>
        <v>Vinculación Universidad-Sociedad</v>
      </c>
      <c r="L24" s="98" t="s">
        <v>395</v>
      </c>
      <c r="N24" s="153"/>
    </row>
    <row r="25" spans="2:14">
      <c r="B25" s="93"/>
      <c r="C25" s="109" t="s">
        <v>52</v>
      </c>
      <c r="D25" s="543"/>
      <c r="E25" s="213">
        <v>0</v>
      </c>
      <c r="F25" s="119"/>
      <c r="G25" s="97">
        <f t="shared" si="0"/>
        <v>0</v>
      </c>
      <c r="H25" s="161" t="s">
        <v>129</v>
      </c>
      <c r="I25" s="98" t="s">
        <v>942</v>
      </c>
      <c r="J25" s="98" t="str">
        <f>VLOOKUP(I25,Presupuesto!$B$11:$C$566,2,0)</f>
        <v>UTILES DE ESCRITORIO, OFICINA Y ENSE¥ANZA</v>
      </c>
      <c r="K25" s="98" t="str">
        <f t="shared" si="1"/>
        <v>Vinculación Universidad-Sociedad</v>
      </c>
      <c r="L25" s="98" t="s">
        <v>395</v>
      </c>
      <c r="N25" s="153"/>
    </row>
    <row r="26" spans="2:14" ht="15.75" thickBot="1">
      <c r="B26" s="93"/>
      <c r="C26" s="217" t="s">
        <v>432</v>
      </c>
      <c r="D26" s="218">
        <v>0</v>
      </c>
      <c r="E26" s="332">
        <v>0</v>
      </c>
      <c r="F26" s="104">
        <f>HLOOKUP(C26,$AH$2:$BU$3,2,0)</f>
        <v>1750</v>
      </c>
      <c r="G26" s="105">
        <f>D26*E26*F26</f>
        <v>0</v>
      </c>
      <c r="H26" s="161" t="s">
        <v>129</v>
      </c>
      <c r="I26" s="333" t="s">
        <v>301</v>
      </c>
      <c r="J26" s="106" t="str">
        <f>VLOOKUP(I26,Presupuesto!$B$11:$C$566,2,0)</f>
        <v>VIATICOS (26200-00)</v>
      </c>
      <c r="K26" s="334" t="str">
        <f t="shared" si="1"/>
        <v>Vinculación Universidad-Sociedad</v>
      </c>
      <c r="L26" s="98" t="s">
        <v>395</v>
      </c>
    </row>
    <row r="27" spans="2:14">
      <c r="B27" s="93"/>
      <c r="C27" s="93"/>
      <c r="E27" s="112"/>
      <c r="F27" s="112"/>
      <c r="G27" s="112"/>
      <c r="H27" s="174"/>
      <c r="I27" s="112"/>
      <c r="J27" s="112"/>
      <c r="K27" s="112"/>
    </row>
    <row r="28" spans="2:14" ht="15.75" thickBot="1"/>
    <row r="29" spans="2:14" ht="15.75" thickBot="1">
      <c r="C29" s="29" t="s">
        <v>43</v>
      </c>
      <c r="D29" s="30">
        <f>SUM(G36:G45)</f>
        <v>4278.333333333333</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68" t="str">
        <f>'3. Vinculación Univ. Sociedad'!E9</f>
        <v>3.1.1.1</v>
      </c>
      <c r="E32" s="93"/>
      <c r="F32" s="93"/>
      <c r="G32" s="93"/>
      <c r="H32" s="76"/>
      <c r="I32" s="76"/>
      <c r="J32" s="76"/>
      <c r="K32" s="112"/>
    </row>
    <row r="33" spans="3:12" ht="18.7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 Desarrollar Capacitaciones en materias de apoyo integral al personal docente y administrativo del CJG</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7" t="s">
        <v>47</v>
      </c>
      <c r="D36" s="542">
        <v>20</v>
      </c>
      <c r="E36" s="328"/>
      <c r="F36" s="115">
        <v>30000</v>
      </c>
      <c r="G36" s="329">
        <f t="shared" ref="G36:G44" si="2">E36*F36</f>
        <v>0</v>
      </c>
      <c r="H36" s="161" t="s">
        <v>129</v>
      </c>
      <c r="I36" s="116" t="s">
        <v>699</v>
      </c>
      <c r="J36" s="116" t="str">
        <f>VLOOKUP(I36,Presupuesto!$B$11:$C$566,2,0)</f>
        <v>SERVICIOS DE CAPACITACION.</v>
      </c>
      <c r="K36" s="331" t="s">
        <v>471</v>
      </c>
      <c r="L36" s="116" t="s">
        <v>398</v>
      </c>
    </row>
    <row r="37" spans="3:12">
      <c r="C37" s="99" t="s">
        <v>48</v>
      </c>
      <c r="D37" s="543"/>
      <c r="E37" s="200">
        <f>D36</f>
        <v>20</v>
      </c>
      <c r="F37" s="100">
        <v>50</v>
      </c>
      <c r="G37" s="97">
        <f t="shared" si="2"/>
        <v>1000</v>
      </c>
      <c r="H37" s="161" t="s">
        <v>129</v>
      </c>
      <c r="I37" s="98" t="s">
        <v>717</v>
      </c>
      <c r="J37" s="98" t="str">
        <f>VLOOKUP(I37,Presupuesto!$B$11:$C$566,2,0)</f>
        <v>SERVICIOS DE IMPRENTA PUBLIC.Y REPRODUCCION</v>
      </c>
      <c r="K37" s="98" t="str">
        <f>$K$36</f>
        <v>Vinculación Universidad-Sociedad</v>
      </c>
      <c r="L37" s="98" t="s">
        <v>398</v>
      </c>
    </row>
    <row r="38" spans="3:12">
      <c r="C38" s="99" t="s">
        <v>49</v>
      </c>
      <c r="D38" s="543"/>
      <c r="E38" s="200">
        <f>D36</f>
        <v>20</v>
      </c>
      <c r="F38" s="100">
        <v>150</v>
      </c>
      <c r="G38" s="97">
        <f t="shared" si="2"/>
        <v>3000</v>
      </c>
      <c r="H38" s="161" t="s">
        <v>129</v>
      </c>
      <c r="I38" s="98" t="s">
        <v>792</v>
      </c>
      <c r="J38" s="98" t="str">
        <f>VLOOKUP(I38,Presupuesto!$B$11:$C$566,2,0)</f>
        <v>ALIMENTOS B EBIDAS PARA PERSONAS</v>
      </c>
      <c r="K38" s="98" t="str">
        <f t="shared" ref="K38:K45" si="3">$K$36</f>
        <v>Vinculación Universidad-Sociedad</v>
      </c>
      <c r="L38" s="98" t="s">
        <v>398</v>
      </c>
    </row>
    <row r="39" spans="3:12">
      <c r="C39" s="99" t="s">
        <v>50</v>
      </c>
      <c r="D39" s="543"/>
      <c r="E39" s="151">
        <v>0</v>
      </c>
      <c r="F39" s="118">
        <v>10000</v>
      </c>
      <c r="G39" s="97">
        <f t="shared" si="2"/>
        <v>0</v>
      </c>
      <c r="H39" s="161" t="s">
        <v>129</v>
      </c>
      <c r="I39" s="322" t="s">
        <v>300</v>
      </c>
      <c r="J39" s="98" t="str">
        <f>VLOOKUP(I39,Presupuesto!$B$11:$C$566,2,0)</f>
        <v>PASAJES (26100-00)</v>
      </c>
      <c r="K39" s="98" t="str">
        <f t="shared" si="3"/>
        <v>Vinculación Universidad-Sociedad</v>
      </c>
      <c r="L39" s="98" t="s">
        <v>398</v>
      </c>
    </row>
    <row r="40" spans="3:12">
      <c r="C40" s="99" t="s">
        <v>417</v>
      </c>
      <c r="D40" s="543"/>
      <c r="E40" s="151">
        <v>0</v>
      </c>
      <c r="F40" s="118">
        <v>250</v>
      </c>
      <c r="G40" s="97">
        <f t="shared" si="2"/>
        <v>0</v>
      </c>
      <c r="H40" s="161" t="s">
        <v>129</v>
      </c>
      <c r="I40" s="98" t="s">
        <v>821</v>
      </c>
      <c r="J40" s="98" t="str">
        <f>VLOOKUP(I40,Presupuesto!$B$11:$C$566,2,0)</f>
        <v>PRODUCTOS PAPEL Y CARTON</v>
      </c>
      <c r="K40" s="98" t="str">
        <f t="shared" si="3"/>
        <v>Vinculación Universidad-Sociedad</v>
      </c>
      <c r="L40" s="98" t="s">
        <v>398</v>
      </c>
    </row>
    <row r="41" spans="3:12">
      <c r="C41" s="99" t="s">
        <v>51</v>
      </c>
      <c r="D41" s="543"/>
      <c r="E41" s="200">
        <f>(D36*25)/500</f>
        <v>1</v>
      </c>
      <c r="F41" s="100">
        <v>85</v>
      </c>
      <c r="G41" s="97">
        <f t="shared" si="2"/>
        <v>85</v>
      </c>
      <c r="H41" s="161" t="s">
        <v>129</v>
      </c>
      <c r="I41" s="98" t="s">
        <v>821</v>
      </c>
      <c r="J41" s="98" t="str">
        <f>VLOOKUP(I41,Presupuesto!$B$11:$C$566,2,0)</f>
        <v>PRODUCTOS PAPEL Y CARTON</v>
      </c>
      <c r="K41" s="98" t="str">
        <f t="shared" si="3"/>
        <v>Vinculación Universidad-Sociedad</v>
      </c>
      <c r="L41" s="98" t="s">
        <v>398</v>
      </c>
    </row>
    <row r="42" spans="3:12">
      <c r="C42" s="99" t="s">
        <v>123</v>
      </c>
      <c r="D42" s="543"/>
      <c r="E42" s="200">
        <f>D36/12</f>
        <v>1.6666666666666667</v>
      </c>
      <c r="F42" s="100">
        <v>36</v>
      </c>
      <c r="G42" s="97">
        <f t="shared" si="2"/>
        <v>60</v>
      </c>
      <c r="H42" s="161" t="s">
        <v>129</v>
      </c>
      <c r="I42" s="98" t="s">
        <v>942</v>
      </c>
      <c r="J42" s="98" t="str">
        <f>VLOOKUP(I42,Presupuesto!$B$11:$C$566,2,0)</f>
        <v>UTILES DE ESCRITORIO, OFICINA Y ENSE¥ANZA</v>
      </c>
      <c r="K42" s="98" t="str">
        <f t="shared" si="3"/>
        <v>Vinculación Universidad-Sociedad</v>
      </c>
      <c r="L42" s="98" t="s">
        <v>398</v>
      </c>
    </row>
    <row r="43" spans="3:12">
      <c r="C43" s="99" t="s">
        <v>34</v>
      </c>
      <c r="D43" s="543"/>
      <c r="E43" s="200">
        <f>D36/12</f>
        <v>1.6666666666666667</v>
      </c>
      <c r="F43" s="100">
        <v>80</v>
      </c>
      <c r="G43" s="97">
        <f t="shared" si="2"/>
        <v>133.33333333333334</v>
      </c>
      <c r="H43" s="161" t="s">
        <v>129</v>
      </c>
      <c r="I43" s="98" t="s">
        <v>942</v>
      </c>
      <c r="J43" s="98" t="str">
        <f>VLOOKUP(I43,Presupuesto!$B$11:$C$566,2,0)</f>
        <v>UTILES DE ESCRITORIO, OFICINA Y ENSE¥ANZA</v>
      </c>
      <c r="K43" s="98" t="str">
        <f t="shared" si="3"/>
        <v>Vinculación Universidad-Sociedad</v>
      </c>
      <c r="L43" s="98" t="s">
        <v>398</v>
      </c>
    </row>
    <row r="44" spans="3:12">
      <c r="C44" s="109" t="s">
        <v>52</v>
      </c>
      <c r="D44" s="543"/>
      <c r="E44" s="213">
        <v>0</v>
      </c>
      <c r="F44" s="119">
        <v>25</v>
      </c>
      <c r="G44" s="97">
        <f t="shared" si="2"/>
        <v>0</v>
      </c>
      <c r="H44" s="161" t="s">
        <v>129</v>
      </c>
      <c r="I44" s="98" t="s">
        <v>942</v>
      </c>
      <c r="J44" s="98" t="str">
        <f>VLOOKUP(I44,Presupuesto!$B$11:$C$566,2,0)</f>
        <v>UTILES DE ESCRITORIO, OFICINA Y ENSE¥ANZA</v>
      </c>
      <c r="K44" s="98" t="str">
        <f t="shared" si="3"/>
        <v>Vinculación Universidad-Sociedad</v>
      </c>
      <c r="L44" s="98" t="s">
        <v>398</v>
      </c>
    </row>
    <row r="45" spans="3:12" ht="15.75" thickBot="1">
      <c r="C45" s="217" t="s">
        <v>430</v>
      </c>
      <c r="D45" s="218">
        <v>0</v>
      </c>
      <c r="E45" s="332">
        <v>0</v>
      </c>
      <c r="F45" s="104">
        <f>HLOOKUP(C45,$AH$2:$BU$3,2,0)</f>
        <v>1150</v>
      </c>
      <c r="G45" s="105">
        <f>D45*E45*F45</f>
        <v>0</v>
      </c>
      <c r="H45" s="161" t="s">
        <v>129</v>
      </c>
      <c r="I45" s="333" t="s">
        <v>301</v>
      </c>
      <c r="J45" s="106" t="str">
        <f>VLOOKUP(I45,Presupuesto!$B$11:$C$566,2,0)</f>
        <v>VIATICOS (26200-00)</v>
      </c>
      <c r="K45" s="334" t="str">
        <f t="shared" si="3"/>
        <v>Vinculación Universidad-Sociedad</v>
      </c>
      <c r="L45" s="98" t="s">
        <v>398</v>
      </c>
    </row>
    <row r="47" spans="3:12" ht="15.75" thickBot="1"/>
    <row r="48" spans="3:12" ht="15.75" thickBot="1">
      <c r="C48" s="29" t="s">
        <v>43</v>
      </c>
      <c r="D48" s="30">
        <f>SUM(G55:G64)</f>
        <v>4278.333333333333</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68" t="str">
        <f>'3. Vinculación Univ. Sociedad'!E9</f>
        <v>3.1.1.1</v>
      </c>
      <c r="E51" s="93"/>
      <c r="F51" s="93"/>
      <c r="G51" s="93"/>
      <c r="H51" s="76"/>
      <c r="I51" s="76"/>
      <c r="J51" s="76"/>
      <c r="K51" s="112"/>
    </row>
    <row r="52" spans="3:12" ht="18.7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 Desarrollar Capacitaciones en materias de apoyo integral al personal docente y administrativo del CJG</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27" t="s">
        <v>47</v>
      </c>
      <c r="D55" s="542">
        <v>20</v>
      </c>
      <c r="E55" s="328"/>
      <c r="F55" s="115">
        <v>30000</v>
      </c>
      <c r="G55" s="329">
        <f t="shared" ref="G55:G63" si="4">E55*F55</f>
        <v>0</v>
      </c>
      <c r="H55" s="161" t="s">
        <v>129</v>
      </c>
      <c r="I55" s="116" t="s">
        <v>699</v>
      </c>
      <c r="J55" s="116" t="str">
        <f>VLOOKUP(I55,Presupuesto!$B$11:$C$566,2,0)</f>
        <v>SERVICIOS DE CAPACITACION.</v>
      </c>
      <c r="K55" s="331" t="s">
        <v>471</v>
      </c>
      <c r="L55" s="116" t="s">
        <v>401</v>
      </c>
    </row>
    <row r="56" spans="3:12">
      <c r="C56" s="99" t="s">
        <v>48</v>
      </c>
      <c r="D56" s="543"/>
      <c r="E56" s="200">
        <f>D55</f>
        <v>20</v>
      </c>
      <c r="F56" s="100">
        <v>50</v>
      </c>
      <c r="G56" s="97">
        <f t="shared" si="4"/>
        <v>1000</v>
      </c>
      <c r="H56" s="161" t="s">
        <v>129</v>
      </c>
      <c r="I56" s="98" t="s">
        <v>717</v>
      </c>
      <c r="J56" s="98" t="str">
        <f>VLOOKUP(I56,Presupuesto!$B$11:$C$566,2,0)</f>
        <v>SERVICIOS DE IMPRENTA PUBLIC.Y REPRODUCCION</v>
      </c>
      <c r="K56" s="98" t="str">
        <f t="shared" ref="K56:K57" si="5">$K$55</f>
        <v>Vinculación Universidad-Sociedad</v>
      </c>
      <c r="L56" s="98" t="s">
        <v>401</v>
      </c>
    </row>
    <row r="57" spans="3:12">
      <c r="C57" s="99" t="s">
        <v>49</v>
      </c>
      <c r="D57" s="543"/>
      <c r="E57" s="200">
        <f>D55</f>
        <v>20</v>
      </c>
      <c r="F57" s="100">
        <v>150</v>
      </c>
      <c r="G57" s="97">
        <f t="shared" si="4"/>
        <v>3000</v>
      </c>
      <c r="H57" s="161" t="s">
        <v>129</v>
      </c>
      <c r="I57" s="98" t="s">
        <v>792</v>
      </c>
      <c r="J57" s="98" t="str">
        <f>VLOOKUP(I57,Presupuesto!$B$11:$C$566,2,0)</f>
        <v>ALIMENTOS B EBIDAS PARA PERSONAS</v>
      </c>
      <c r="K57" s="98" t="str">
        <f t="shared" si="5"/>
        <v>Vinculación Universidad-Sociedad</v>
      </c>
      <c r="L57" s="98" t="s">
        <v>401</v>
      </c>
    </row>
    <row r="58" spans="3:12">
      <c r="C58" s="99" t="s">
        <v>50</v>
      </c>
      <c r="D58" s="543"/>
      <c r="E58" s="151">
        <v>0</v>
      </c>
      <c r="F58" s="118">
        <v>10000</v>
      </c>
      <c r="G58" s="97">
        <f t="shared" si="4"/>
        <v>0</v>
      </c>
      <c r="H58" s="161" t="s">
        <v>129</v>
      </c>
      <c r="I58" s="322" t="s">
        <v>300</v>
      </c>
      <c r="J58" s="98" t="str">
        <f>VLOOKUP(I58,Presupuesto!$B$11:$C$566,2,0)</f>
        <v>PASAJES (26100-00)</v>
      </c>
      <c r="K58" s="98" t="str">
        <f>$K$55</f>
        <v>Vinculación Universidad-Sociedad</v>
      </c>
      <c r="L58" s="98" t="s">
        <v>401</v>
      </c>
    </row>
    <row r="59" spans="3:12">
      <c r="C59" s="99" t="s">
        <v>417</v>
      </c>
      <c r="D59" s="543"/>
      <c r="E59" s="151">
        <v>0</v>
      </c>
      <c r="F59" s="118">
        <v>250</v>
      </c>
      <c r="G59" s="97">
        <f t="shared" si="4"/>
        <v>0</v>
      </c>
      <c r="H59" s="161" t="s">
        <v>129</v>
      </c>
      <c r="I59" s="98" t="s">
        <v>821</v>
      </c>
      <c r="J59" s="98" t="str">
        <f>VLOOKUP(I59,Presupuesto!$B$11:$C$566,2,0)</f>
        <v>PRODUCTOS PAPEL Y CARTON</v>
      </c>
      <c r="K59" s="98" t="str">
        <f t="shared" ref="K59:K64" si="6">$K$55</f>
        <v>Vinculación Universidad-Sociedad</v>
      </c>
      <c r="L59" s="98" t="s">
        <v>401</v>
      </c>
    </row>
    <row r="60" spans="3:12">
      <c r="C60" s="99" t="s">
        <v>51</v>
      </c>
      <c r="D60" s="543"/>
      <c r="E60" s="200">
        <f>(D55*25)/500</f>
        <v>1</v>
      </c>
      <c r="F60" s="100">
        <v>85</v>
      </c>
      <c r="G60" s="97">
        <f t="shared" si="4"/>
        <v>85</v>
      </c>
      <c r="H60" s="161" t="s">
        <v>129</v>
      </c>
      <c r="I60" s="98" t="s">
        <v>821</v>
      </c>
      <c r="J60" s="98" t="str">
        <f>VLOOKUP(I60,Presupuesto!$B$11:$C$566,2,0)</f>
        <v>PRODUCTOS PAPEL Y CARTON</v>
      </c>
      <c r="K60" s="98" t="str">
        <f t="shared" si="6"/>
        <v>Vinculación Universidad-Sociedad</v>
      </c>
      <c r="L60" s="98" t="s">
        <v>401</v>
      </c>
    </row>
    <row r="61" spans="3:12">
      <c r="C61" s="99" t="s">
        <v>123</v>
      </c>
      <c r="D61" s="543"/>
      <c r="E61" s="200">
        <f>D55/12</f>
        <v>1.6666666666666667</v>
      </c>
      <c r="F61" s="100">
        <v>36</v>
      </c>
      <c r="G61" s="97">
        <f t="shared" si="4"/>
        <v>60</v>
      </c>
      <c r="H61" s="161" t="s">
        <v>129</v>
      </c>
      <c r="I61" s="98" t="s">
        <v>942</v>
      </c>
      <c r="J61" s="98" t="str">
        <f>VLOOKUP(I61,Presupuesto!$B$11:$C$566,2,0)</f>
        <v>UTILES DE ESCRITORIO, OFICINA Y ENSE¥ANZA</v>
      </c>
      <c r="K61" s="98" t="str">
        <f t="shared" si="6"/>
        <v>Vinculación Universidad-Sociedad</v>
      </c>
      <c r="L61" s="98" t="s">
        <v>401</v>
      </c>
    </row>
    <row r="62" spans="3:12">
      <c r="C62" s="99" t="s">
        <v>34</v>
      </c>
      <c r="D62" s="543"/>
      <c r="E62" s="200">
        <f>D55/12</f>
        <v>1.6666666666666667</v>
      </c>
      <c r="F62" s="100">
        <v>80</v>
      </c>
      <c r="G62" s="97">
        <f t="shared" si="4"/>
        <v>133.33333333333334</v>
      </c>
      <c r="H62" s="161" t="s">
        <v>129</v>
      </c>
      <c r="I62" s="98" t="s">
        <v>942</v>
      </c>
      <c r="J62" s="98" t="str">
        <f>VLOOKUP(I62,Presupuesto!$B$11:$C$566,2,0)</f>
        <v>UTILES DE ESCRITORIO, OFICINA Y ENSE¥ANZA</v>
      </c>
      <c r="K62" s="98" t="str">
        <f t="shared" si="6"/>
        <v>Vinculación Universidad-Sociedad</v>
      </c>
      <c r="L62" s="98" t="s">
        <v>401</v>
      </c>
    </row>
    <row r="63" spans="3:12">
      <c r="C63" s="109" t="s">
        <v>52</v>
      </c>
      <c r="D63" s="543"/>
      <c r="E63" s="213">
        <v>0</v>
      </c>
      <c r="F63" s="119">
        <v>25</v>
      </c>
      <c r="G63" s="97">
        <f t="shared" si="4"/>
        <v>0</v>
      </c>
      <c r="H63" s="161" t="s">
        <v>129</v>
      </c>
      <c r="I63" s="98" t="s">
        <v>942</v>
      </c>
      <c r="J63" s="98" t="str">
        <f>VLOOKUP(I63,Presupuesto!$B$11:$C$566,2,0)</f>
        <v>UTILES DE ESCRITORIO, OFICINA Y ENSE¥ANZA</v>
      </c>
      <c r="K63" s="98" t="str">
        <f t="shared" si="6"/>
        <v>Vinculación Universidad-Sociedad</v>
      </c>
      <c r="L63" s="98" t="s">
        <v>401</v>
      </c>
    </row>
    <row r="64" spans="3:12" ht="15.75" thickBot="1">
      <c r="C64" s="217" t="s">
        <v>430</v>
      </c>
      <c r="D64" s="218">
        <v>0</v>
      </c>
      <c r="E64" s="332">
        <v>0</v>
      </c>
      <c r="F64" s="104">
        <f>HLOOKUP(C64,$AH$2:$BU$3,2,0)</f>
        <v>1150</v>
      </c>
      <c r="G64" s="105">
        <f>D64*E64*F64</f>
        <v>0</v>
      </c>
      <c r="H64" s="161" t="s">
        <v>129</v>
      </c>
      <c r="I64" s="333" t="s">
        <v>301</v>
      </c>
      <c r="J64" s="106" t="str">
        <f>VLOOKUP(I64,Presupuesto!$B$11:$C$566,2,0)</f>
        <v>VIATICOS (26200-00)</v>
      </c>
      <c r="K64" s="334" t="str">
        <f t="shared" si="6"/>
        <v>Vinculación Universidad-Sociedad</v>
      </c>
      <c r="L64" s="98" t="s">
        <v>401</v>
      </c>
    </row>
    <row r="65" spans="3:12">
      <c r="C65" s="93"/>
      <c r="E65" s="112"/>
      <c r="F65" s="112"/>
      <c r="G65" s="112"/>
      <c r="H65" s="174"/>
      <c r="I65" s="112"/>
      <c r="J65" s="112"/>
      <c r="K65" s="112"/>
    </row>
    <row r="66" spans="3:12" ht="15.75" thickBot="1"/>
    <row r="67" spans="3:12" ht="15.75" thickBot="1">
      <c r="C67" s="29" t="s">
        <v>43</v>
      </c>
      <c r="D67" s="30">
        <f>SUM(G74:G83)</f>
        <v>4278.333333333333</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68" t="str">
        <f>'3. Vinculación Univ. Sociedad'!E9</f>
        <v>3.1.1.1</v>
      </c>
      <c r="E70" s="93"/>
      <c r="F70" s="93"/>
      <c r="G70" s="93"/>
      <c r="H70" s="76"/>
      <c r="I70" s="76"/>
      <c r="J70" s="76"/>
      <c r="K70" s="112"/>
    </row>
    <row r="71" spans="3:12" ht="18.7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 Desarrollar Capacitaciones en materias de apoyo integral al personal docente y administrativo del CJG</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27" t="s">
        <v>47</v>
      </c>
      <c r="D74" s="542">
        <v>20</v>
      </c>
      <c r="E74" s="328"/>
      <c r="F74" s="115">
        <v>30000</v>
      </c>
      <c r="G74" s="329">
        <f t="shared" ref="G74:G82" si="7">E74*F74</f>
        <v>0</v>
      </c>
      <c r="H74" s="161" t="s">
        <v>129</v>
      </c>
      <c r="I74" s="116" t="s">
        <v>699</v>
      </c>
      <c r="J74" s="116" t="str">
        <f>VLOOKUP(I74,Presupuesto!$B$11:$C$566,2,0)</f>
        <v>SERVICIOS DE CAPACITACION.</v>
      </c>
      <c r="K74" s="331" t="s">
        <v>471</v>
      </c>
      <c r="L74" s="116" t="s">
        <v>404</v>
      </c>
    </row>
    <row r="75" spans="3:12">
      <c r="C75" s="99" t="s">
        <v>48</v>
      </c>
      <c r="D75" s="543"/>
      <c r="E75" s="200">
        <f>D74</f>
        <v>20</v>
      </c>
      <c r="F75" s="100">
        <v>50</v>
      </c>
      <c r="G75" s="97">
        <f t="shared" si="7"/>
        <v>1000</v>
      </c>
      <c r="H75" s="161" t="s">
        <v>129</v>
      </c>
      <c r="I75" s="98" t="s">
        <v>717</v>
      </c>
      <c r="J75" s="98" t="str">
        <f>VLOOKUP(I75,Presupuesto!$B$11:$C$566,2,0)</f>
        <v>SERVICIOS DE IMPRENTA PUBLIC.Y REPRODUCCION</v>
      </c>
      <c r="K75" s="98" t="str">
        <f>$K$74</f>
        <v>Vinculación Universidad-Sociedad</v>
      </c>
      <c r="L75" s="98" t="s">
        <v>404</v>
      </c>
    </row>
    <row r="76" spans="3:12">
      <c r="C76" s="99" t="s">
        <v>49</v>
      </c>
      <c r="D76" s="543"/>
      <c r="E76" s="200">
        <f>D74</f>
        <v>20</v>
      </c>
      <c r="F76" s="100">
        <v>150</v>
      </c>
      <c r="G76" s="97">
        <f t="shared" si="7"/>
        <v>3000</v>
      </c>
      <c r="H76" s="161" t="s">
        <v>129</v>
      </c>
      <c r="I76" s="98" t="s">
        <v>792</v>
      </c>
      <c r="J76" s="98" t="str">
        <f>VLOOKUP(I76,Presupuesto!$B$11:$C$566,2,0)</f>
        <v>ALIMENTOS B EBIDAS PARA PERSONAS</v>
      </c>
      <c r="K76" s="98" t="str">
        <f t="shared" ref="K76:K83" si="8">$K$74</f>
        <v>Vinculación Universidad-Sociedad</v>
      </c>
      <c r="L76" s="98" t="s">
        <v>404</v>
      </c>
    </row>
    <row r="77" spans="3:12">
      <c r="C77" s="99" t="s">
        <v>50</v>
      </c>
      <c r="D77" s="543"/>
      <c r="E77" s="151">
        <v>0</v>
      </c>
      <c r="F77" s="118">
        <v>10000</v>
      </c>
      <c r="G77" s="97">
        <f t="shared" si="7"/>
        <v>0</v>
      </c>
      <c r="H77" s="161" t="s">
        <v>129</v>
      </c>
      <c r="I77" s="322" t="s">
        <v>300</v>
      </c>
      <c r="J77" s="98" t="str">
        <f>VLOOKUP(I77,Presupuesto!$B$11:$C$566,2,0)</f>
        <v>PASAJES (26100-00)</v>
      </c>
      <c r="K77" s="98" t="str">
        <f t="shared" si="8"/>
        <v>Vinculación Universidad-Sociedad</v>
      </c>
      <c r="L77" s="98" t="s">
        <v>404</v>
      </c>
    </row>
    <row r="78" spans="3:12">
      <c r="C78" s="99" t="s">
        <v>417</v>
      </c>
      <c r="D78" s="543"/>
      <c r="E78" s="151">
        <v>0</v>
      </c>
      <c r="F78" s="118">
        <v>250</v>
      </c>
      <c r="G78" s="97">
        <f t="shared" si="7"/>
        <v>0</v>
      </c>
      <c r="H78" s="161" t="s">
        <v>129</v>
      </c>
      <c r="I78" s="98" t="s">
        <v>821</v>
      </c>
      <c r="J78" s="98" t="str">
        <f>VLOOKUP(I78,Presupuesto!$B$11:$C$566,2,0)</f>
        <v>PRODUCTOS PAPEL Y CARTON</v>
      </c>
      <c r="K78" s="98" t="str">
        <f t="shared" si="8"/>
        <v>Vinculación Universidad-Sociedad</v>
      </c>
      <c r="L78" s="98" t="s">
        <v>404</v>
      </c>
    </row>
    <row r="79" spans="3:12">
      <c r="C79" s="99" t="s">
        <v>51</v>
      </c>
      <c r="D79" s="543"/>
      <c r="E79" s="200">
        <f>(D74*25)/500</f>
        <v>1</v>
      </c>
      <c r="F79" s="100">
        <v>85</v>
      </c>
      <c r="G79" s="97">
        <f t="shared" si="7"/>
        <v>85</v>
      </c>
      <c r="H79" s="161" t="s">
        <v>129</v>
      </c>
      <c r="I79" s="98" t="s">
        <v>821</v>
      </c>
      <c r="J79" s="98" t="str">
        <f>VLOOKUP(I79,Presupuesto!$B$11:$C$566,2,0)</f>
        <v>PRODUCTOS PAPEL Y CARTON</v>
      </c>
      <c r="K79" s="98" t="str">
        <f t="shared" si="8"/>
        <v>Vinculación Universidad-Sociedad</v>
      </c>
      <c r="L79" s="98" t="s">
        <v>404</v>
      </c>
    </row>
    <row r="80" spans="3:12">
      <c r="C80" s="99" t="s">
        <v>123</v>
      </c>
      <c r="D80" s="543"/>
      <c r="E80" s="200">
        <f>D74/12</f>
        <v>1.6666666666666667</v>
      </c>
      <c r="F80" s="100">
        <v>36</v>
      </c>
      <c r="G80" s="97">
        <f t="shared" si="7"/>
        <v>60</v>
      </c>
      <c r="H80" s="161" t="s">
        <v>129</v>
      </c>
      <c r="I80" s="98" t="s">
        <v>942</v>
      </c>
      <c r="J80" s="98" t="str">
        <f>VLOOKUP(I80,Presupuesto!$B$11:$C$566,2,0)</f>
        <v>UTILES DE ESCRITORIO, OFICINA Y ENSE¥ANZA</v>
      </c>
      <c r="K80" s="98" t="str">
        <f t="shared" si="8"/>
        <v>Vinculación Universidad-Sociedad</v>
      </c>
      <c r="L80" s="98" t="s">
        <v>404</v>
      </c>
    </row>
    <row r="81" spans="3:12">
      <c r="C81" s="99" t="s">
        <v>34</v>
      </c>
      <c r="D81" s="543"/>
      <c r="E81" s="200">
        <f>D74/12</f>
        <v>1.6666666666666667</v>
      </c>
      <c r="F81" s="100">
        <v>80</v>
      </c>
      <c r="G81" s="97">
        <f t="shared" si="7"/>
        <v>133.33333333333334</v>
      </c>
      <c r="H81" s="161" t="s">
        <v>129</v>
      </c>
      <c r="I81" s="98" t="s">
        <v>942</v>
      </c>
      <c r="J81" s="98" t="str">
        <f>VLOOKUP(I81,Presupuesto!$B$11:$C$566,2,0)</f>
        <v>UTILES DE ESCRITORIO, OFICINA Y ENSE¥ANZA</v>
      </c>
      <c r="K81" s="98" t="str">
        <f t="shared" si="8"/>
        <v>Vinculación Universidad-Sociedad</v>
      </c>
      <c r="L81" s="98" t="s">
        <v>404</v>
      </c>
    </row>
    <row r="82" spans="3:12">
      <c r="C82" s="109" t="s">
        <v>52</v>
      </c>
      <c r="D82" s="543"/>
      <c r="E82" s="213">
        <v>0</v>
      </c>
      <c r="F82" s="119">
        <v>25</v>
      </c>
      <c r="G82" s="97">
        <f t="shared" si="7"/>
        <v>0</v>
      </c>
      <c r="H82" s="161" t="s">
        <v>129</v>
      </c>
      <c r="I82" s="98" t="s">
        <v>942</v>
      </c>
      <c r="J82" s="98" t="str">
        <f>VLOOKUP(I82,Presupuesto!$B$11:$C$566,2,0)</f>
        <v>UTILES DE ESCRITORIO, OFICINA Y ENSE¥ANZA</v>
      </c>
      <c r="K82" s="98" t="str">
        <f t="shared" si="8"/>
        <v>Vinculación Universidad-Sociedad</v>
      </c>
      <c r="L82" s="98" t="s">
        <v>404</v>
      </c>
    </row>
    <row r="83" spans="3:12" ht="15.75" thickBot="1">
      <c r="C83" s="217" t="s">
        <v>430</v>
      </c>
      <c r="D83" s="218">
        <v>0</v>
      </c>
      <c r="E83" s="332">
        <v>0</v>
      </c>
      <c r="F83" s="104">
        <f>HLOOKUP(C83,$AH$2:$BU$3,2,0)</f>
        <v>1150</v>
      </c>
      <c r="G83" s="105">
        <f>D83*E83*F83</f>
        <v>0</v>
      </c>
      <c r="H83" s="161" t="s">
        <v>129</v>
      </c>
      <c r="I83" s="333" t="s">
        <v>301</v>
      </c>
      <c r="J83" s="106" t="str">
        <f>VLOOKUP(I83,Presupuesto!$B$11:$C$566,2,0)</f>
        <v>VIATICOS (26200-00)</v>
      </c>
      <c r="K83" s="334" t="str">
        <f t="shared" si="8"/>
        <v>Vinculación Universidad-Sociedad</v>
      </c>
      <c r="L83" s="98" t="s">
        <v>404</v>
      </c>
    </row>
    <row r="85" spans="3:12" ht="15.75" thickBot="1"/>
    <row r="86" spans="3:12" ht="15.75" thickBot="1">
      <c r="C86" s="29" t="s">
        <v>43</v>
      </c>
      <c r="D86" s="30">
        <f>SUM(G93:G102)</f>
        <v>17113.333333333332</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68" t="str">
        <f>'3. Vinculación Univ. Sociedad'!E10</f>
        <v>3.1.1.2</v>
      </c>
      <c r="E89" s="93"/>
      <c r="F89" s="93"/>
      <c r="G89" s="93"/>
      <c r="H89" s="76"/>
      <c r="I89" s="76"/>
      <c r="J89" s="76"/>
      <c r="K89" s="112"/>
    </row>
    <row r="90" spans="3:12" ht="18.7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Desarrollar capacitaciones en materias legales a los estudiante del CJG</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27" t="s">
        <v>47</v>
      </c>
      <c r="D93" s="542">
        <v>80</v>
      </c>
      <c r="E93" s="328"/>
      <c r="F93" s="115">
        <v>30000</v>
      </c>
      <c r="G93" s="329">
        <f t="shared" ref="G93:G101" si="9">E93*F93</f>
        <v>0</v>
      </c>
      <c r="H93" s="161" t="s">
        <v>129</v>
      </c>
      <c r="I93" s="116" t="s">
        <v>699</v>
      </c>
      <c r="J93" s="116" t="str">
        <f>VLOOKUP(I93,Presupuesto!$B$11:$C$566,2,0)</f>
        <v>SERVICIOS DE CAPACITACION.</v>
      </c>
      <c r="K93" s="331" t="s">
        <v>471</v>
      </c>
      <c r="L93" s="116" t="s">
        <v>395</v>
      </c>
    </row>
    <row r="94" spans="3:12">
      <c r="C94" s="99" t="s">
        <v>48</v>
      </c>
      <c r="D94" s="543"/>
      <c r="E94" s="200">
        <f>D93</f>
        <v>80</v>
      </c>
      <c r="F94" s="100">
        <v>50</v>
      </c>
      <c r="G94" s="97">
        <f t="shared" si="9"/>
        <v>4000</v>
      </c>
      <c r="H94" s="161" t="s">
        <v>129</v>
      </c>
      <c r="I94" s="98" t="s">
        <v>717</v>
      </c>
      <c r="J94" s="98" t="str">
        <f>VLOOKUP(I94,Presupuesto!$B$11:$C$566,2,0)</f>
        <v>SERVICIOS DE IMPRENTA PUBLIC.Y REPRODUCCION</v>
      </c>
      <c r="K94" s="98" t="str">
        <f>$K$93</f>
        <v>Vinculación Universidad-Sociedad</v>
      </c>
      <c r="L94" s="98" t="s">
        <v>395</v>
      </c>
    </row>
    <row r="95" spans="3:12">
      <c r="C95" s="99" t="s">
        <v>49</v>
      </c>
      <c r="D95" s="543"/>
      <c r="E95" s="200">
        <f>D93</f>
        <v>80</v>
      </c>
      <c r="F95" s="100">
        <v>150</v>
      </c>
      <c r="G95" s="97">
        <f t="shared" si="9"/>
        <v>12000</v>
      </c>
      <c r="H95" s="161" t="s">
        <v>129</v>
      </c>
      <c r="I95" s="98" t="s">
        <v>792</v>
      </c>
      <c r="J95" s="98" t="str">
        <f>VLOOKUP(I95,Presupuesto!$B$11:$C$566,2,0)</f>
        <v>ALIMENTOS B EBIDAS PARA PERSONAS</v>
      </c>
      <c r="K95" s="98" t="str">
        <f t="shared" ref="K95:K102" si="10">$K$93</f>
        <v>Vinculación Universidad-Sociedad</v>
      </c>
      <c r="L95" s="98" t="s">
        <v>395</v>
      </c>
    </row>
    <row r="96" spans="3:12">
      <c r="C96" s="99" t="s">
        <v>50</v>
      </c>
      <c r="D96" s="543"/>
      <c r="E96" s="151">
        <v>0</v>
      </c>
      <c r="F96" s="118">
        <v>10000</v>
      </c>
      <c r="G96" s="97">
        <f t="shared" si="9"/>
        <v>0</v>
      </c>
      <c r="H96" s="161" t="s">
        <v>129</v>
      </c>
      <c r="I96" s="322" t="s">
        <v>300</v>
      </c>
      <c r="J96" s="98" t="str">
        <f>VLOOKUP(I96,Presupuesto!$B$11:$C$566,2,0)</f>
        <v>PASAJES (26100-00)</v>
      </c>
      <c r="K96" s="98" t="str">
        <f t="shared" si="10"/>
        <v>Vinculación Universidad-Sociedad</v>
      </c>
      <c r="L96" s="98" t="s">
        <v>395</v>
      </c>
    </row>
    <row r="97" spans="3:12">
      <c r="C97" s="99" t="s">
        <v>417</v>
      </c>
      <c r="D97" s="543"/>
      <c r="E97" s="151">
        <v>0</v>
      </c>
      <c r="F97" s="118">
        <v>250</v>
      </c>
      <c r="G97" s="97">
        <f t="shared" si="9"/>
        <v>0</v>
      </c>
      <c r="H97" s="161" t="s">
        <v>129</v>
      </c>
      <c r="I97" s="98" t="s">
        <v>821</v>
      </c>
      <c r="J97" s="98" t="str">
        <f>VLOOKUP(I97,Presupuesto!$B$11:$C$566,2,0)</f>
        <v>PRODUCTOS PAPEL Y CARTON</v>
      </c>
      <c r="K97" s="98" t="str">
        <f t="shared" si="10"/>
        <v>Vinculación Universidad-Sociedad</v>
      </c>
      <c r="L97" s="98" t="s">
        <v>395</v>
      </c>
    </row>
    <row r="98" spans="3:12">
      <c r="C98" s="99" t="s">
        <v>51</v>
      </c>
      <c r="D98" s="543"/>
      <c r="E98" s="200">
        <f>(D93*25)/500</f>
        <v>4</v>
      </c>
      <c r="F98" s="100">
        <v>85</v>
      </c>
      <c r="G98" s="97">
        <f t="shared" si="9"/>
        <v>340</v>
      </c>
      <c r="H98" s="161" t="s">
        <v>129</v>
      </c>
      <c r="I98" s="98" t="s">
        <v>821</v>
      </c>
      <c r="J98" s="98" t="str">
        <f>VLOOKUP(I98,Presupuesto!$B$11:$C$566,2,0)</f>
        <v>PRODUCTOS PAPEL Y CARTON</v>
      </c>
      <c r="K98" s="98" t="str">
        <f t="shared" si="10"/>
        <v>Vinculación Universidad-Sociedad</v>
      </c>
      <c r="L98" s="98" t="s">
        <v>395</v>
      </c>
    </row>
    <row r="99" spans="3:12">
      <c r="C99" s="99" t="s">
        <v>123</v>
      </c>
      <c r="D99" s="543"/>
      <c r="E99" s="200">
        <f>D93/12</f>
        <v>6.666666666666667</v>
      </c>
      <c r="F99" s="100">
        <v>36</v>
      </c>
      <c r="G99" s="97">
        <f t="shared" si="9"/>
        <v>240</v>
      </c>
      <c r="H99" s="161" t="s">
        <v>129</v>
      </c>
      <c r="I99" s="98" t="s">
        <v>942</v>
      </c>
      <c r="J99" s="98" t="str">
        <f>VLOOKUP(I99,Presupuesto!$B$11:$C$566,2,0)</f>
        <v>UTILES DE ESCRITORIO, OFICINA Y ENSE¥ANZA</v>
      </c>
      <c r="K99" s="98" t="str">
        <f t="shared" si="10"/>
        <v>Vinculación Universidad-Sociedad</v>
      </c>
      <c r="L99" s="98" t="s">
        <v>395</v>
      </c>
    </row>
    <row r="100" spans="3:12">
      <c r="C100" s="99" t="s">
        <v>34</v>
      </c>
      <c r="D100" s="543"/>
      <c r="E100" s="200">
        <f>D93/12</f>
        <v>6.666666666666667</v>
      </c>
      <c r="F100" s="100">
        <v>80</v>
      </c>
      <c r="G100" s="97">
        <f t="shared" si="9"/>
        <v>533.33333333333337</v>
      </c>
      <c r="H100" s="161" t="s">
        <v>129</v>
      </c>
      <c r="I100" s="98" t="s">
        <v>942</v>
      </c>
      <c r="J100" s="98" t="str">
        <f>VLOOKUP(I100,Presupuesto!$B$11:$C$566,2,0)</f>
        <v>UTILES DE ESCRITORIO, OFICINA Y ENSE¥ANZA</v>
      </c>
      <c r="K100" s="98" t="str">
        <f t="shared" si="10"/>
        <v>Vinculación Universidad-Sociedad</v>
      </c>
      <c r="L100" s="98" t="s">
        <v>395</v>
      </c>
    </row>
    <row r="101" spans="3:12">
      <c r="C101" s="109" t="s">
        <v>52</v>
      </c>
      <c r="D101" s="543"/>
      <c r="E101" s="213">
        <v>0</v>
      </c>
      <c r="F101" s="119">
        <v>25</v>
      </c>
      <c r="G101" s="97">
        <f t="shared" si="9"/>
        <v>0</v>
      </c>
      <c r="H101" s="161" t="s">
        <v>129</v>
      </c>
      <c r="I101" s="98" t="s">
        <v>942</v>
      </c>
      <c r="J101" s="98" t="str">
        <f>VLOOKUP(I101,Presupuesto!$B$11:$C$566,2,0)</f>
        <v>UTILES DE ESCRITORIO, OFICINA Y ENSE¥ANZA</v>
      </c>
      <c r="K101" s="98" t="str">
        <f t="shared" si="10"/>
        <v>Vinculación Universidad-Sociedad</v>
      </c>
      <c r="L101" s="98" t="s">
        <v>395</v>
      </c>
    </row>
    <row r="102" spans="3:12" ht="15.75" thickBot="1">
      <c r="C102" s="217" t="s">
        <v>430</v>
      </c>
      <c r="D102" s="218">
        <v>0</v>
      </c>
      <c r="E102" s="332">
        <v>0</v>
      </c>
      <c r="F102" s="104">
        <f>HLOOKUP(C102,$AH$2:$BU$3,2,0)</f>
        <v>1150</v>
      </c>
      <c r="G102" s="105">
        <f>D102*E102*F102</f>
        <v>0</v>
      </c>
      <c r="H102" s="161" t="s">
        <v>129</v>
      </c>
      <c r="I102" s="333" t="s">
        <v>301</v>
      </c>
      <c r="J102" s="106" t="str">
        <f>VLOOKUP(I102,Presupuesto!$B$11:$C$566,2,0)</f>
        <v>VIATICOS (26200-00)</v>
      </c>
      <c r="K102" s="334" t="str">
        <f t="shared" si="10"/>
        <v>Vinculación Universidad-Sociedad</v>
      </c>
      <c r="L102" s="98" t="s">
        <v>395</v>
      </c>
    </row>
    <row r="103" spans="3:12">
      <c r="C103" s="93"/>
      <c r="E103" s="112"/>
      <c r="F103" s="112"/>
      <c r="G103" s="112"/>
      <c r="H103" s="174"/>
      <c r="I103" s="112"/>
      <c r="J103" s="112"/>
      <c r="K103" s="112"/>
    </row>
    <row r="104" spans="3:12" ht="15.75" thickBot="1"/>
    <row r="105" spans="3:12" ht="15.75" thickBot="1">
      <c r="C105" s="29" t="s">
        <v>43</v>
      </c>
      <c r="D105" s="30">
        <f>SUM(G112:G121)</f>
        <v>17113.333333333332</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68" t="str">
        <f>'3. Vinculación Univ. Sociedad'!E10</f>
        <v>3.1.1.2</v>
      </c>
      <c r="E108" s="93"/>
      <c r="F108" s="93"/>
      <c r="G108" s="93"/>
      <c r="H108" s="76"/>
      <c r="I108" s="76"/>
      <c r="J108" s="76"/>
      <c r="K108" s="112"/>
    </row>
    <row r="109" spans="3:12" ht="18.7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Desarrollar capacitaciones en materias legales a los estudiante del CJG</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27" t="s">
        <v>47</v>
      </c>
      <c r="D112" s="542">
        <v>80</v>
      </c>
      <c r="E112" s="328"/>
      <c r="F112" s="115">
        <v>30000</v>
      </c>
      <c r="G112" s="329">
        <f t="shared" ref="G112:G120" si="11">E112*F112</f>
        <v>0</v>
      </c>
      <c r="H112" s="161" t="s">
        <v>129</v>
      </c>
      <c r="I112" s="116" t="s">
        <v>699</v>
      </c>
      <c r="J112" s="116" t="str">
        <f>VLOOKUP(I112,Presupuesto!$B$11:$C$566,2,0)</f>
        <v>SERVICIOS DE CAPACITACION.</v>
      </c>
      <c r="K112" s="331" t="s">
        <v>471</v>
      </c>
      <c r="L112" s="116" t="s">
        <v>398</v>
      </c>
    </row>
    <row r="113" spans="3:12">
      <c r="C113" s="99" t="s">
        <v>48</v>
      </c>
      <c r="D113" s="543"/>
      <c r="E113" s="200">
        <f>D112</f>
        <v>80</v>
      </c>
      <c r="F113" s="100">
        <v>50</v>
      </c>
      <c r="G113" s="97">
        <f t="shared" si="11"/>
        <v>4000</v>
      </c>
      <c r="H113" s="161" t="s">
        <v>129</v>
      </c>
      <c r="I113" s="98" t="s">
        <v>717</v>
      </c>
      <c r="J113" s="98" t="str">
        <f>VLOOKUP(I113,Presupuesto!$B$11:$C$566,2,0)</f>
        <v>SERVICIOS DE IMPRENTA PUBLIC.Y REPRODUCCION</v>
      </c>
      <c r="K113" s="98" t="str">
        <f>$K$112</f>
        <v>Vinculación Universidad-Sociedad</v>
      </c>
      <c r="L113" s="98" t="s">
        <v>398</v>
      </c>
    </row>
    <row r="114" spans="3:12">
      <c r="C114" s="99" t="s">
        <v>49</v>
      </c>
      <c r="D114" s="543"/>
      <c r="E114" s="200">
        <f>D112</f>
        <v>80</v>
      </c>
      <c r="F114" s="100">
        <v>150</v>
      </c>
      <c r="G114" s="97">
        <f t="shared" si="11"/>
        <v>12000</v>
      </c>
      <c r="H114" s="161" t="s">
        <v>129</v>
      </c>
      <c r="I114" s="98" t="s">
        <v>792</v>
      </c>
      <c r="J114" s="98" t="str">
        <f>VLOOKUP(I114,Presupuesto!$B$11:$C$566,2,0)</f>
        <v>ALIMENTOS B EBIDAS PARA PERSONAS</v>
      </c>
      <c r="K114" s="98" t="str">
        <f t="shared" ref="K114:K121" si="12">$K$112</f>
        <v>Vinculación Universidad-Sociedad</v>
      </c>
      <c r="L114" s="98" t="s">
        <v>398</v>
      </c>
    </row>
    <row r="115" spans="3:12">
      <c r="C115" s="99" t="s">
        <v>50</v>
      </c>
      <c r="D115" s="543"/>
      <c r="E115" s="151">
        <v>0</v>
      </c>
      <c r="F115" s="118">
        <v>10000</v>
      </c>
      <c r="G115" s="97">
        <f t="shared" si="11"/>
        <v>0</v>
      </c>
      <c r="H115" s="161" t="s">
        <v>129</v>
      </c>
      <c r="I115" s="322" t="s">
        <v>300</v>
      </c>
      <c r="J115" s="98" t="str">
        <f>VLOOKUP(I115,Presupuesto!$B$11:$C$566,2,0)</f>
        <v>PASAJES (26100-00)</v>
      </c>
      <c r="K115" s="98" t="str">
        <f t="shared" si="12"/>
        <v>Vinculación Universidad-Sociedad</v>
      </c>
      <c r="L115" s="98" t="s">
        <v>398</v>
      </c>
    </row>
    <row r="116" spans="3:12">
      <c r="C116" s="99" t="s">
        <v>417</v>
      </c>
      <c r="D116" s="543"/>
      <c r="E116" s="151">
        <v>0</v>
      </c>
      <c r="F116" s="118">
        <v>250</v>
      </c>
      <c r="G116" s="97">
        <f t="shared" si="11"/>
        <v>0</v>
      </c>
      <c r="H116" s="161" t="s">
        <v>129</v>
      </c>
      <c r="I116" s="98" t="s">
        <v>821</v>
      </c>
      <c r="J116" s="98" t="str">
        <f>VLOOKUP(I116,Presupuesto!$B$11:$C$566,2,0)</f>
        <v>PRODUCTOS PAPEL Y CARTON</v>
      </c>
      <c r="K116" s="98" t="str">
        <f t="shared" si="12"/>
        <v>Vinculación Universidad-Sociedad</v>
      </c>
      <c r="L116" s="98" t="s">
        <v>398</v>
      </c>
    </row>
    <row r="117" spans="3:12">
      <c r="C117" s="99" t="s">
        <v>51</v>
      </c>
      <c r="D117" s="543"/>
      <c r="E117" s="200">
        <f>(D112*25)/500</f>
        <v>4</v>
      </c>
      <c r="F117" s="100">
        <v>85</v>
      </c>
      <c r="G117" s="97">
        <f t="shared" si="11"/>
        <v>340</v>
      </c>
      <c r="H117" s="161" t="s">
        <v>129</v>
      </c>
      <c r="I117" s="98" t="s">
        <v>821</v>
      </c>
      <c r="J117" s="98" t="str">
        <f>VLOOKUP(I117,Presupuesto!$B$11:$C$566,2,0)</f>
        <v>PRODUCTOS PAPEL Y CARTON</v>
      </c>
      <c r="K117" s="98" t="str">
        <f t="shared" si="12"/>
        <v>Vinculación Universidad-Sociedad</v>
      </c>
      <c r="L117" s="98" t="s">
        <v>398</v>
      </c>
    </row>
    <row r="118" spans="3:12">
      <c r="C118" s="99" t="s">
        <v>123</v>
      </c>
      <c r="D118" s="543"/>
      <c r="E118" s="200">
        <f>D112/12</f>
        <v>6.666666666666667</v>
      </c>
      <c r="F118" s="100">
        <v>36</v>
      </c>
      <c r="G118" s="97">
        <f t="shared" si="11"/>
        <v>240</v>
      </c>
      <c r="H118" s="161" t="s">
        <v>129</v>
      </c>
      <c r="I118" s="98" t="s">
        <v>942</v>
      </c>
      <c r="J118" s="98" t="str">
        <f>VLOOKUP(I118,Presupuesto!$B$11:$C$566,2,0)</f>
        <v>UTILES DE ESCRITORIO, OFICINA Y ENSE¥ANZA</v>
      </c>
      <c r="K118" s="98" t="str">
        <f t="shared" si="12"/>
        <v>Vinculación Universidad-Sociedad</v>
      </c>
      <c r="L118" s="98" t="s">
        <v>398</v>
      </c>
    </row>
    <row r="119" spans="3:12">
      <c r="C119" s="99" t="s">
        <v>34</v>
      </c>
      <c r="D119" s="543"/>
      <c r="E119" s="200">
        <f>D112/12</f>
        <v>6.666666666666667</v>
      </c>
      <c r="F119" s="100">
        <v>80</v>
      </c>
      <c r="G119" s="97">
        <f t="shared" si="11"/>
        <v>533.33333333333337</v>
      </c>
      <c r="H119" s="161" t="s">
        <v>129</v>
      </c>
      <c r="I119" s="98" t="s">
        <v>942</v>
      </c>
      <c r="J119" s="98" t="str">
        <f>VLOOKUP(I119,Presupuesto!$B$11:$C$566,2,0)</f>
        <v>UTILES DE ESCRITORIO, OFICINA Y ENSE¥ANZA</v>
      </c>
      <c r="K119" s="98" t="str">
        <f t="shared" si="12"/>
        <v>Vinculación Universidad-Sociedad</v>
      </c>
      <c r="L119" s="98" t="s">
        <v>398</v>
      </c>
    </row>
    <row r="120" spans="3:12">
      <c r="C120" s="109" t="s">
        <v>52</v>
      </c>
      <c r="D120" s="543"/>
      <c r="E120" s="213">
        <v>0</v>
      </c>
      <c r="F120" s="119">
        <v>25</v>
      </c>
      <c r="G120" s="97">
        <f t="shared" si="11"/>
        <v>0</v>
      </c>
      <c r="H120" s="161" t="s">
        <v>129</v>
      </c>
      <c r="I120" s="98" t="s">
        <v>942</v>
      </c>
      <c r="J120" s="98" t="str">
        <f>VLOOKUP(I120,Presupuesto!$B$11:$C$566,2,0)</f>
        <v>UTILES DE ESCRITORIO, OFICINA Y ENSE¥ANZA</v>
      </c>
      <c r="K120" s="98" t="str">
        <f t="shared" si="12"/>
        <v>Vinculación Universidad-Sociedad</v>
      </c>
      <c r="L120" s="98" t="s">
        <v>398</v>
      </c>
    </row>
    <row r="121" spans="3:12" ht="15.75" thickBot="1">
      <c r="C121" s="217" t="s">
        <v>430</v>
      </c>
      <c r="D121" s="218">
        <v>0</v>
      </c>
      <c r="E121" s="332">
        <v>0</v>
      </c>
      <c r="F121" s="104">
        <f>HLOOKUP(C121,$AH$2:$BU$3,2,0)</f>
        <v>1150</v>
      </c>
      <c r="G121" s="105">
        <f>D121*E121*F121</f>
        <v>0</v>
      </c>
      <c r="H121" s="161" t="s">
        <v>129</v>
      </c>
      <c r="I121" s="333" t="s">
        <v>301</v>
      </c>
      <c r="J121" s="106" t="str">
        <f>VLOOKUP(I121,Presupuesto!$B$11:$C$566,2,0)</f>
        <v>VIATICOS (26200-00)</v>
      </c>
      <c r="K121" s="334" t="str">
        <f t="shared" si="12"/>
        <v>Vinculación Universidad-Sociedad</v>
      </c>
      <c r="L121" s="98" t="s">
        <v>398</v>
      </c>
    </row>
    <row r="123" spans="3:12" ht="15.75" thickBot="1"/>
    <row r="124" spans="3:12" ht="15.75" thickBot="1">
      <c r="C124" s="29" t="s">
        <v>43</v>
      </c>
      <c r="D124" s="30">
        <f>SUM(G131:G140)</f>
        <v>17113.333333333332</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68" t="str">
        <f>'3. Vinculación Univ. Sociedad'!E10</f>
        <v>3.1.1.2</v>
      </c>
      <c r="E127" s="93"/>
      <c r="F127" s="93"/>
      <c r="G127" s="93"/>
      <c r="H127" s="76"/>
      <c r="I127" s="76"/>
      <c r="J127" s="76"/>
      <c r="K127" s="112"/>
    </row>
    <row r="128" spans="3:12" ht="18.7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Desarrollar capacitaciones en materias legales a los estudiante del CJG</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27" t="s">
        <v>47</v>
      </c>
      <c r="D131" s="542">
        <v>80</v>
      </c>
      <c r="E131" s="328"/>
      <c r="F131" s="115">
        <v>30000</v>
      </c>
      <c r="G131" s="329">
        <f t="shared" ref="G131:G139" si="13">E131*F131</f>
        <v>0</v>
      </c>
      <c r="H131" s="161" t="s">
        <v>129</v>
      </c>
      <c r="I131" s="116" t="s">
        <v>699</v>
      </c>
      <c r="J131" s="116" t="str">
        <f>VLOOKUP(I131,Presupuesto!$B$11:$C$566,2,0)</f>
        <v>SERVICIOS DE CAPACITACION.</v>
      </c>
      <c r="K131" s="331" t="s">
        <v>471</v>
      </c>
      <c r="L131" s="116" t="s">
        <v>401</v>
      </c>
    </row>
    <row r="132" spans="3:12">
      <c r="C132" s="99" t="s">
        <v>48</v>
      </c>
      <c r="D132" s="543"/>
      <c r="E132" s="200">
        <f>D131</f>
        <v>80</v>
      </c>
      <c r="F132" s="100">
        <v>50</v>
      </c>
      <c r="G132" s="97">
        <f t="shared" si="13"/>
        <v>4000</v>
      </c>
      <c r="H132" s="161" t="s">
        <v>129</v>
      </c>
      <c r="I132" s="98" t="s">
        <v>717</v>
      </c>
      <c r="J132" s="98" t="str">
        <f>VLOOKUP(I132,Presupuesto!$B$11:$C$566,2,0)</f>
        <v>SERVICIOS DE IMPRENTA PUBLIC.Y REPRODUCCION</v>
      </c>
      <c r="K132" s="98" t="str">
        <f>$K$131</f>
        <v>Vinculación Universidad-Sociedad</v>
      </c>
      <c r="L132" s="98" t="s">
        <v>401</v>
      </c>
    </row>
    <row r="133" spans="3:12">
      <c r="C133" s="99" t="s">
        <v>49</v>
      </c>
      <c r="D133" s="543"/>
      <c r="E133" s="200">
        <f>D131</f>
        <v>80</v>
      </c>
      <c r="F133" s="100">
        <v>150</v>
      </c>
      <c r="G133" s="97">
        <f t="shared" si="13"/>
        <v>12000</v>
      </c>
      <c r="H133" s="161" t="s">
        <v>129</v>
      </c>
      <c r="I133" s="98" t="s">
        <v>792</v>
      </c>
      <c r="J133" s="98" t="str">
        <f>VLOOKUP(I133,Presupuesto!$B$11:$C$566,2,0)</f>
        <v>ALIMENTOS B EBIDAS PARA PERSONAS</v>
      </c>
      <c r="K133" s="98" t="str">
        <f t="shared" ref="K133:K140" si="14">$K$131</f>
        <v>Vinculación Universidad-Sociedad</v>
      </c>
      <c r="L133" s="98" t="s">
        <v>401</v>
      </c>
    </row>
    <row r="134" spans="3:12">
      <c r="C134" s="99" t="s">
        <v>50</v>
      </c>
      <c r="D134" s="543"/>
      <c r="E134" s="151">
        <v>0</v>
      </c>
      <c r="F134" s="118">
        <v>10000</v>
      </c>
      <c r="G134" s="97">
        <f t="shared" si="13"/>
        <v>0</v>
      </c>
      <c r="H134" s="161" t="s">
        <v>129</v>
      </c>
      <c r="I134" s="322" t="s">
        <v>300</v>
      </c>
      <c r="J134" s="98" t="str">
        <f>VLOOKUP(I134,Presupuesto!$B$11:$C$566,2,0)</f>
        <v>PASAJES (26100-00)</v>
      </c>
      <c r="K134" s="98" t="str">
        <f t="shared" si="14"/>
        <v>Vinculación Universidad-Sociedad</v>
      </c>
      <c r="L134" s="98" t="s">
        <v>401</v>
      </c>
    </row>
    <row r="135" spans="3:12">
      <c r="C135" s="99" t="s">
        <v>417</v>
      </c>
      <c r="D135" s="543"/>
      <c r="E135" s="151">
        <v>0</v>
      </c>
      <c r="F135" s="118">
        <v>250</v>
      </c>
      <c r="G135" s="97">
        <f t="shared" si="13"/>
        <v>0</v>
      </c>
      <c r="H135" s="161" t="s">
        <v>129</v>
      </c>
      <c r="I135" s="98" t="s">
        <v>821</v>
      </c>
      <c r="J135" s="98" t="str">
        <f>VLOOKUP(I135,Presupuesto!$B$11:$C$566,2,0)</f>
        <v>PRODUCTOS PAPEL Y CARTON</v>
      </c>
      <c r="K135" s="98" t="str">
        <f t="shared" si="14"/>
        <v>Vinculación Universidad-Sociedad</v>
      </c>
      <c r="L135" s="98" t="s">
        <v>401</v>
      </c>
    </row>
    <row r="136" spans="3:12">
      <c r="C136" s="99" t="s">
        <v>51</v>
      </c>
      <c r="D136" s="543"/>
      <c r="E136" s="200">
        <f>(D131*25)/500</f>
        <v>4</v>
      </c>
      <c r="F136" s="100">
        <v>85</v>
      </c>
      <c r="G136" s="97">
        <f t="shared" si="13"/>
        <v>340</v>
      </c>
      <c r="H136" s="161" t="s">
        <v>129</v>
      </c>
      <c r="I136" s="98" t="s">
        <v>821</v>
      </c>
      <c r="J136" s="98" t="str">
        <f>VLOOKUP(I136,Presupuesto!$B$11:$C$566,2,0)</f>
        <v>PRODUCTOS PAPEL Y CARTON</v>
      </c>
      <c r="K136" s="98" t="str">
        <f t="shared" si="14"/>
        <v>Vinculación Universidad-Sociedad</v>
      </c>
      <c r="L136" s="98" t="s">
        <v>401</v>
      </c>
    </row>
    <row r="137" spans="3:12">
      <c r="C137" s="99" t="s">
        <v>123</v>
      </c>
      <c r="D137" s="543"/>
      <c r="E137" s="200">
        <f>D131/12</f>
        <v>6.666666666666667</v>
      </c>
      <c r="F137" s="100">
        <v>36</v>
      </c>
      <c r="G137" s="97">
        <f t="shared" si="13"/>
        <v>240</v>
      </c>
      <c r="H137" s="161" t="s">
        <v>129</v>
      </c>
      <c r="I137" s="98" t="s">
        <v>942</v>
      </c>
      <c r="J137" s="98" t="str">
        <f>VLOOKUP(I137,Presupuesto!$B$11:$C$566,2,0)</f>
        <v>UTILES DE ESCRITORIO, OFICINA Y ENSE¥ANZA</v>
      </c>
      <c r="K137" s="98" t="str">
        <f t="shared" si="14"/>
        <v>Vinculación Universidad-Sociedad</v>
      </c>
      <c r="L137" s="98" t="s">
        <v>401</v>
      </c>
    </row>
    <row r="138" spans="3:12">
      <c r="C138" s="99" t="s">
        <v>34</v>
      </c>
      <c r="D138" s="543"/>
      <c r="E138" s="200">
        <f>D131/12</f>
        <v>6.666666666666667</v>
      </c>
      <c r="F138" s="100">
        <v>80</v>
      </c>
      <c r="G138" s="97">
        <f t="shared" si="13"/>
        <v>533.33333333333337</v>
      </c>
      <c r="H138" s="161" t="s">
        <v>129</v>
      </c>
      <c r="I138" s="98" t="s">
        <v>942</v>
      </c>
      <c r="J138" s="98" t="str">
        <f>VLOOKUP(I138,Presupuesto!$B$11:$C$566,2,0)</f>
        <v>UTILES DE ESCRITORIO, OFICINA Y ENSE¥ANZA</v>
      </c>
      <c r="K138" s="98" t="str">
        <f t="shared" si="14"/>
        <v>Vinculación Universidad-Sociedad</v>
      </c>
      <c r="L138" s="98" t="s">
        <v>401</v>
      </c>
    </row>
    <row r="139" spans="3:12">
      <c r="C139" s="109" t="s">
        <v>52</v>
      </c>
      <c r="D139" s="543"/>
      <c r="E139" s="213">
        <v>0</v>
      </c>
      <c r="F139" s="119">
        <v>25</v>
      </c>
      <c r="G139" s="97">
        <f t="shared" si="13"/>
        <v>0</v>
      </c>
      <c r="H139" s="161" t="s">
        <v>129</v>
      </c>
      <c r="I139" s="98" t="s">
        <v>942</v>
      </c>
      <c r="J139" s="98" t="str">
        <f>VLOOKUP(I139,Presupuesto!$B$11:$C$566,2,0)</f>
        <v>UTILES DE ESCRITORIO, OFICINA Y ENSE¥ANZA</v>
      </c>
      <c r="K139" s="98" t="str">
        <f t="shared" si="14"/>
        <v>Vinculación Universidad-Sociedad</v>
      </c>
      <c r="L139" s="98" t="s">
        <v>401</v>
      </c>
    </row>
    <row r="140" spans="3:12" ht="15.75" thickBot="1">
      <c r="C140" s="217" t="s">
        <v>430</v>
      </c>
      <c r="D140" s="218">
        <v>0</v>
      </c>
      <c r="E140" s="332">
        <v>0</v>
      </c>
      <c r="F140" s="104">
        <f>HLOOKUP(C140,$AH$2:$BU$3,2,0)</f>
        <v>1150</v>
      </c>
      <c r="G140" s="105">
        <f>D140*E140*F140</f>
        <v>0</v>
      </c>
      <c r="H140" s="161" t="s">
        <v>129</v>
      </c>
      <c r="I140" s="333" t="s">
        <v>301</v>
      </c>
      <c r="J140" s="106" t="str">
        <f>VLOOKUP(I140,Presupuesto!$B$11:$C$566,2,0)</f>
        <v>VIATICOS (26200-00)</v>
      </c>
      <c r="K140" s="334" t="str">
        <f t="shared" si="14"/>
        <v>Vinculación Universidad-Sociedad</v>
      </c>
      <c r="L140" s="98" t="s">
        <v>401</v>
      </c>
    </row>
    <row r="141" spans="3:12">
      <c r="C141" s="93"/>
      <c r="E141" s="112"/>
      <c r="F141" s="112"/>
      <c r="G141" s="112"/>
      <c r="H141" s="174"/>
      <c r="I141" s="112"/>
      <c r="J141" s="112"/>
      <c r="K141" s="112"/>
    </row>
    <row r="142" spans="3:12" ht="15.75" thickBot="1"/>
    <row r="143" spans="3:12" ht="15.75" thickBot="1">
      <c r="C143" s="29" t="s">
        <v>43</v>
      </c>
      <c r="D143" s="30">
        <f>SUM(G150:G159)</f>
        <v>17113.333333333332</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68" t="str">
        <f>'3. Vinculación Univ. Sociedad'!E10</f>
        <v>3.1.1.2</v>
      </c>
      <c r="E146" s="93"/>
      <c r="F146" s="93"/>
      <c r="G146" s="93"/>
      <c r="H146" s="76"/>
      <c r="I146" s="76"/>
      <c r="J146" s="76"/>
      <c r="K146" s="112"/>
    </row>
    <row r="147" spans="3:12" ht="18.7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Desarrollar capacitaciones en materias legales a los estudiante del CJG</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27" t="s">
        <v>47</v>
      </c>
      <c r="D150" s="542">
        <v>80</v>
      </c>
      <c r="E150" s="328"/>
      <c r="F150" s="115">
        <v>30000</v>
      </c>
      <c r="G150" s="329">
        <f t="shared" ref="G150:G158" si="15">E150*F150</f>
        <v>0</v>
      </c>
      <c r="H150" s="161" t="s">
        <v>129</v>
      </c>
      <c r="I150" s="116" t="s">
        <v>699</v>
      </c>
      <c r="J150" s="116" t="str">
        <f>VLOOKUP(I150,Presupuesto!$B$11:$C$566,2,0)</f>
        <v>SERVICIOS DE CAPACITACION.</v>
      </c>
      <c r="K150" s="331" t="s">
        <v>471</v>
      </c>
      <c r="L150" s="116" t="s">
        <v>404</v>
      </c>
    </row>
    <row r="151" spans="3:12">
      <c r="C151" s="99" t="s">
        <v>48</v>
      </c>
      <c r="D151" s="543"/>
      <c r="E151" s="200">
        <f>D150</f>
        <v>80</v>
      </c>
      <c r="F151" s="100">
        <v>50</v>
      </c>
      <c r="G151" s="97">
        <f t="shared" si="15"/>
        <v>4000</v>
      </c>
      <c r="H151" s="161" t="s">
        <v>129</v>
      </c>
      <c r="I151" s="98" t="s">
        <v>717</v>
      </c>
      <c r="J151" s="98" t="str">
        <f>VLOOKUP(I151,Presupuesto!$B$11:$C$566,2,0)</f>
        <v>SERVICIOS DE IMPRENTA PUBLIC.Y REPRODUCCION</v>
      </c>
      <c r="K151" s="98" t="str">
        <f>$K$150</f>
        <v>Vinculación Universidad-Sociedad</v>
      </c>
      <c r="L151" s="98" t="s">
        <v>404</v>
      </c>
    </row>
    <row r="152" spans="3:12">
      <c r="C152" s="99" t="s">
        <v>49</v>
      </c>
      <c r="D152" s="543"/>
      <c r="E152" s="200">
        <f>D150</f>
        <v>80</v>
      </c>
      <c r="F152" s="100">
        <v>150</v>
      </c>
      <c r="G152" s="97">
        <f t="shared" si="15"/>
        <v>12000</v>
      </c>
      <c r="H152" s="161" t="s">
        <v>129</v>
      </c>
      <c r="I152" s="98" t="s">
        <v>792</v>
      </c>
      <c r="J152" s="98" t="str">
        <f>VLOOKUP(I152,Presupuesto!$B$11:$C$566,2,0)</f>
        <v>ALIMENTOS B EBIDAS PARA PERSONAS</v>
      </c>
      <c r="K152" s="98" t="str">
        <f t="shared" ref="K152:K159" si="16">$K$150</f>
        <v>Vinculación Universidad-Sociedad</v>
      </c>
      <c r="L152" s="98" t="s">
        <v>404</v>
      </c>
    </row>
    <row r="153" spans="3:12">
      <c r="C153" s="99" t="s">
        <v>50</v>
      </c>
      <c r="D153" s="543"/>
      <c r="E153" s="151">
        <v>0</v>
      </c>
      <c r="F153" s="118">
        <v>10000</v>
      </c>
      <c r="G153" s="97">
        <f t="shared" si="15"/>
        <v>0</v>
      </c>
      <c r="H153" s="161" t="s">
        <v>129</v>
      </c>
      <c r="I153" s="322" t="s">
        <v>300</v>
      </c>
      <c r="J153" s="98" t="str">
        <f>VLOOKUP(I153,Presupuesto!$B$11:$C$566,2,0)</f>
        <v>PASAJES (26100-00)</v>
      </c>
      <c r="K153" s="98" t="str">
        <f t="shared" si="16"/>
        <v>Vinculación Universidad-Sociedad</v>
      </c>
      <c r="L153" s="98" t="s">
        <v>404</v>
      </c>
    </row>
    <row r="154" spans="3:12">
      <c r="C154" s="99" t="s">
        <v>417</v>
      </c>
      <c r="D154" s="543"/>
      <c r="E154" s="151">
        <v>0</v>
      </c>
      <c r="F154" s="118">
        <v>250</v>
      </c>
      <c r="G154" s="97">
        <f t="shared" si="15"/>
        <v>0</v>
      </c>
      <c r="H154" s="161" t="s">
        <v>129</v>
      </c>
      <c r="I154" s="98" t="s">
        <v>821</v>
      </c>
      <c r="J154" s="98" t="str">
        <f>VLOOKUP(I154,Presupuesto!$B$11:$C$566,2,0)</f>
        <v>PRODUCTOS PAPEL Y CARTON</v>
      </c>
      <c r="K154" s="98" t="str">
        <f t="shared" si="16"/>
        <v>Vinculación Universidad-Sociedad</v>
      </c>
      <c r="L154" s="98" t="s">
        <v>404</v>
      </c>
    </row>
    <row r="155" spans="3:12">
      <c r="C155" s="99" t="s">
        <v>51</v>
      </c>
      <c r="D155" s="543"/>
      <c r="E155" s="200">
        <f>(D150*25)/500</f>
        <v>4</v>
      </c>
      <c r="F155" s="100">
        <v>85</v>
      </c>
      <c r="G155" s="97">
        <f t="shared" si="15"/>
        <v>340</v>
      </c>
      <c r="H155" s="161" t="s">
        <v>129</v>
      </c>
      <c r="I155" s="98" t="s">
        <v>821</v>
      </c>
      <c r="J155" s="98" t="str">
        <f>VLOOKUP(I155,Presupuesto!$B$11:$C$566,2,0)</f>
        <v>PRODUCTOS PAPEL Y CARTON</v>
      </c>
      <c r="K155" s="98" t="str">
        <f t="shared" si="16"/>
        <v>Vinculación Universidad-Sociedad</v>
      </c>
      <c r="L155" s="98" t="s">
        <v>404</v>
      </c>
    </row>
    <row r="156" spans="3:12">
      <c r="C156" s="99" t="s">
        <v>123</v>
      </c>
      <c r="D156" s="543"/>
      <c r="E156" s="200">
        <f>D150/12</f>
        <v>6.666666666666667</v>
      </c>
      <c r="F156" s="100">
        <v>36</v>
      </c>
      <c r="G156" s="97">
        <f t="shared" si="15"/>
        <v>240</v>
      </c>
      <c r="H156" s="161" t="s">
        <v>129</v>
      </c>
      <c r="I156" s="98" t="s">
        <v>942</v>
      </c>
      <c r="J156" s="98" t="str">
        <f>VLOOKUP(I156,Presupuesto!$B$11:$C$566,2,0)</f>
        <v>UTILES DE ESCRITORIO, OFICINA Y ENSE¥ANZA</v>
      </c>
      <c r="K156" s="98" t="str">
        <f t="shared" si="16"/>
        <v>Vinculación Universidad-Sociedad</v>
      </c>
      <c r="L156" s="98" t="s">
        <v>404</v>
      </c>
    </row>
    <row r="157" spans="3:12">
      <c r="C157" s="99" t="s">
        <v>34</v>
      </c>
      <c r="D157" s="543"/>
      <c r="E157" s="200">
        <f>D150/12</f>
        <v>6.666666666666667</v>
      </c>
      <c r="F157" s="100">
        <v>80</v>
      </c>
      <c r="G157" s="97">
        <f t="shared" si="15"/>
        <v>533.33333333333337</v>
      </c>
      <c r="H157" s="161" t="s">
        <v>129</v>
      </c>
      <c r="I157" s="98" t="s">
        <v>942</v>
      </c>
      <c r="J157" s="98" t="str">
        <f>VLOOKUP(I157,Presupuesto!$B$11:$C$566,2,0)</f>
        <v>UTILES DE ESCRITORIO, OFICINA Y ENSE¥ANZA</v>
      </c>
      <c r="K157" s="98" t="str">
        <f t="shared" si="16"/>
        <v>Vinculación Universidad-Sociedad</v>
      </c>
      <c r="L157" s="98" t="s">
        <v>404</v>
      </c>
    </row>
    <row r="158" spans="3:12">
      <c r="C158" s="109" t="s">
        <v>52</v>
      </c>
      <c r="D158" s="543"/>
      <c r="E158" s="213">
        <v>0</v>
      </c>
      <c r="F158" s="119">
        <v>25</v>
      </c>
      <c r="G158" s="97">
        <f t="shared" si="15"/>
        <v>0</v>
      </c>
      <c r="H158" s="161" t="s">
        <v>129</v>
      </c>
      <c r="I158" s="98" t="s">
        <v>942</v>
      </c>
      <c r="J158" s="98" t="str">
        <f>VLOOKUP(I158,Presupuesto!$B$11:$C$566,2,0)</f>
        <v>UTILES DE ESCRITORIO, OFICINA Y ENSE¥ANZA</v>
      </c>
      <c r="K158" s="98" t="str">
        <f t="shared" si="16"/>
        <v>Vinculación Universidad-Sociedad</v>
      </c>
      <c r="L158" s="98" t="s">
        <v>404</v>
      </c>
    </row>
    <row r="159" spans="3:12" ht="15.75" thickBot="1">
      <c r="C159" s="217" t="s">
        <v>430</v>
      </c>
      <c r="D159" s="218">
        <v>0</v>
      </c>
      <c r="E159" s="332">
        <v>0</v>
      </c>
      <c r="F159" s="104">
        <f>HLOOKUP(C159,$AH$2:$BU$3,2,0)</f>
        <v>1150</v>
      </c>
      <c r="G159" s="105">
        <f>D159*E159*F159</f>
        <v>0</v>
      </c>
      <c r="H159" s="161" t="s">
        <v>129</v>
      </c>
      <c r="I159" s="333" t="s">
        <v>301</v>
      </c>
      <c r="J159" s="106" t="str">
        <f>VLOOKUP(I159,Presupuesto!$B$11:$C$566,2,0)</f>
        <v>VIATICOS (26200-00)</v>
      </c>
      <c r="K159" s="334" t="str">
        <f t="shared" si="16"/>
        <v>Vinculación Universidad-Sociedad</v>
      </c>
      <c r="L159" s="98" t="s">
        <v>404</v>
      </c>
    </row>
    <row r="161" spans="3:12" ht="15.75" thickBot="1"/>
    <row r="162" spans="3:12" ht="15.75" thickBot="1">
      <c r="C162" s="29" t="s">
        <v>43</v>
      </c>
      <c r="D162" s="30">
        <f>SUM(G169:G178)</f>
        <v>5347.916666666667</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68" t="str">
        <f>'3. Vinculación Univ. Sociedad'!E16</f>
        <v>3.1.1.8</v>
      </c>
      <c r="E165" s="93"/>
      <c r="F165" s="93"/>
      <c r="G165" s="93"/>
      <c r="H165" s="76"/>
      <c r="I165" s="76"/>
      <c r="J165" s="76"/>
      <c r="K165" s="112"/>
    </row>
    <row r="166" spans="3:12" ht="18.7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Capacitación del personal Docente del Consultorio Jurídico Gratuito en mediación y conciliación</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27" t="s">
        <v>47</v>
      </c>
      <c r="D169" s="542">
        <v>25</v>
      </c>
      <c r="E169" s="328"/>
      <c r="F169" s="115">
        <v>30000</v>
      </c>
      <c r="G169" s="329">
        <f t="shared" ref="G169:G177" si="17">E169*F169</f>
        <v>0</v>
      </c>
      <c r="H169" s="161" t="s">
        <v>129</v>
      </c>
      <c r="I169" s="116" t="s">
        <v>699</v>
      </c>
      <c r="J169" s="116" t="str">
        <f>VLOOKUP(I169,Presupuesto!$B$11:$C$566,2,0)</f>
        <v>SERVICIOS DE CAPACITACION.</v>
      </c>
      <c r="K169" s="331" t="s">
        <v>471</v>
      </c>
      <c r="L169" s="116" t="s">
        <v>398</v>
      </c>
    </row>
    <row r="170" spans="3:12">
      <c r="C170" s="99" t="s">
        <v>48</v>
      </c>
      <c r="D170" s="543"/>
      <c r="E170" s="200">
        <f>D169</f>
        <v>25</v>
      </c>
      <c r="F170" s="100">
        <v>50</v>
      </c>
      <c r="G170" s="97">
        <f t="shared" si="17"/>
        <v>1250</v>
      </c>
      <c r="H170" s="161" t="s">
        <v>129</v>
      </c>
      <c r="I170" s="98" t="s">
        <v>717</v>
      </c>
      <c r="J170" s="98" t="str">
        <f>VLOOKUP(I170,Presupuesto!$B$11:$C$566,2,0)</f>
        <v>SERVICIOS DE IMPRENTA PUBLIC.Y REPRODUCCION</v>
      </c>
      <c r="K170" s="98" t="str">
        <f>$K$169</f>
        <v>Vinculación Universidad-Sociedad</v>
      </c>
      <c r="L170" s="98" t="s">
        <v>398</v>
      </c>
    </row>
    <row r="171" spans="3:12">
      <c r="C171" s="99" t="s">
        <v>49</v>
      </c>
      <c r="D171" s="543"/>
      <c r="E171" s="200">
        <f>D169</f>
        <v>25</v>
      </c>
      <c r="F171" s="100">
        <v>150</v>
      </c>
      <c r="G171" s="97">
        <f t="shared" si="17"/>
        <v>3750</v>
      </c>
      <c r="H171" s="161" t="s">
        <v>129</v>
      </c>
      <c r="I171" s="98" t="s">
        <v>792</v>
      </c>
      <c r="J171" s="98" t="str">
        <f>VLOOKUP(I171,Presupuesto!$B$11:$C$566,2,0)</f>
        <v>ALIMENTOS B EBIDAS PARA PERSONAS</v>
      </c>
      <c r="K171" s="98" t="str">
        <f t="shared" ref="K171:K178" si="18">$K$169</f>
        <v>Vinculación Universidad-Sociedad</v>
      </c>
      <c r="L171" s="98" t="s">
        <v>398</v>
      </c>
    </row>
    <row r="172" spans="3:12">
      <c r="C172" s="99" t="s">
        <v>50</v>
      </c>
      <c r="D172" s="543"/>
      <c r="E172" s="151">
        <v>0</v>
      </c>
      <c r="F172" s="118">
        <v>10000</v>
      </c>
      <c r="G172" s="97">
        <f t="shared" si="17"/>
        <v>0</v>
      </c>
      <c r="H172" s="161" t="s">
        <v>129</v>
      </c>
      <c r="I172" s="322" t="s">
        <v>300</v>
      </c>
      <c r="J172" s="98" t="str">
        <f>VLOOKUP(I172,Presupuesto!$B$11:$C$566,2,0)</f>
        <v>PASAJES (26100-00)</v>
      </c>
      <c r="K172" s="98" t="str">
        <f t="shared" si="18"/>
        <v>Vinculación Universidad-Sociedad</v>
      </c>
      <c r="L172" s="98" t="s">
        <v>398</v>
      </c>
    </row>
    <row r="173" spans="3:12">
      <c r="C173" s="99" t="s">
        <v>417</v>
      </c>
      <c r="D173" s="543"/>
      <c r="E173" s="151">
        <v>0</v>
      </c>
      <c r="F173" s="118">
        <v>250</v>
      </c>
      <c r="G173" s="97">
        <f t="shared" si="17"/>
        <v>0</v>
      </c>
      <c r="H173" s="161" t="s">
        <v>129</v>
      </c>
      <c r="I173" s="98" t="s">
        <v>821</v>
      </c>
      <c r="J173" s="98" t="str">
        <f>VLOOKUP(I173,Presupuesto!$B$11:$C$566,2,0)</f>
        <v>PRODUCTOS PAPEL Y CARTON</v>
      </c>
      <c r="K173" s="98" t="str">
        <f t="shared" si="18"/>
        <v>Vinculación Universidad-Sociedad</v>
      </c>
      <c r="L173" s="98" t="s">
        <v>398</v>
      </c>
    </row>
    <row r="174" spans="3:12">
      <c r="C174" s="99" t="s">
        <v>51</v>
      </c>
      <c r="D174" s="543"/>
      <c r="E174" s="200">
        <f>(D169*25)/500</f>
        <v>1.25</v>
      </c>
      <c r="F174" s="100">
        <v>85</v>
      </c>
      <c r="G174" s="97">
        <f t="shared" si="17"/>
        <v>106.25</v>
      </c>
      <c r="H174" s="161" t="s">
        <v>129</v>
      </c>
      <c r="I174" s="98" t="s">
        <v>821</v>
      </c>
      <c r="J174" s="98" t="str">
        <f>VLOOKUP(I174,Presupuesto!$B$11:$C$566,2,0)</f>
        <v>PRODUCTOS PAPEL Y CARTON</v>
      </c>
      <c r="K174" s="98" t="str">
        <f t="shared" si="18"/>
        <v>Vinculación Universidad-Sociedad</v>
      </c>
      <c r="L174" s="98" t="s">
        <v>398</v>
      </c>
    </row>
    <row r="175" spans="3:12">
      <c r="C175" s="99" t="s">
        <v>123</v>
      </c>
      <c r="D175" s="543"/>
      <c r="E175" s="200">
        <f>D169/12</f>
        <v>2.0833333333333335</v>
      </c>
      <c r="F175" s="100">
        <v>36</v>
      </c>
      <c r="G175" s="97">
        <f t="shared" si="17"/>
        <v>75</v>
      </c>
      <c r="H175" s="161" t="s">
        <v>129</v>
      </c>
      <c r="I175" s="98" t="s">
        <v>942</v>
      </c>
      <c r="J175" s="98" t="str">
        <f>VLOOKUP(I175,Presupuesto!$B$11:$C$566,2,0)</f>
        <v>UTILES DE ESCRITORIO, OFICINA Y ENSE¥ANZA</v>
      </c>
      <c r="K175" s="98" t="str">
        <f t="shared" si="18"/>
        <v>Vinculación Universidad-Sociedad</v>
      </c>
      <c r="L175" s="98" t="s">
        <v>398</v>
      </c>
    </row>
    <row r="176" spans="3:12">
      <c r="C176" s="99" t="s">
        <v>34</v>
      </c>
      <c r="D176" s="543"/>
      <c r="E176" s="200">
        <f>D169/12</f>
        <v>2.0833333333333335</v>
      </c>
      <c r="F176" s="100">
        <v>80</v>
      </c>
      <c r="G176" s="97">
        <f t="shared" si="17"/>
        <v>166.66666666666669</v>
      </c>
      <c r="H176" s="161" t="s">
        <v>129</v>
      </c>
      <c r="I176" s="98" t="s">
        <v>942</v>
      </c>
      <c r="J176" s="98" t="str">
        <f>VLOOKUP(I176,Presupuesto!$B$11:$C$566,2,0)</f>
        <v>UTILES DE ESCRITORIO, OFICINA Y ENSE¥ANZA</v>
      </c>
      <c r="K176" s="98" t="str">
        <f t="shared" si="18"/>
        <v>Vinculación Universidad-Sociedad</v>
      </c>
      <c r="L176" s="98" t="s">
        <v>398</v>
      </c>
    </row>
    <row r="177" spans="3:12">
      <c r="C177" s="109" t="s">
        <v>52</v>
      </c>
      <c r="D177" s="543"/>
      <c r="E177" s="213">
        <v>0</v>
      </c>
      <c r="F177" s="119">
        <v>25</v>
      </c>
      <c r="G177" s="97">
        <f t="shared" si="17"/>
        <v>0</v>
      </c>
      <c r="H177" s="161" t="s">
        <v>129</v>
      </c>
      <c r="I177" s="98" t="s">
        <v>942</v>
      </c>
      <c r="J177" s="98" t="str">
        <f>VLOOKUP(I177,Presupuesto!$B$11:$C$566,2,0)</f>
        <v>UTILES DE ESCRITORIO, OFICINA Y ENSE¥ANZA</v>
      </c>
      <c r="K177" s="98" t="str">
        <f t="shared" si="18"/>
        <v>Vinculación Universidad-Sociedad</v>
      </c>
      <c r="L177" s="98" t="s">
        <v>398</v>
      </c>
    </row>
    <row r="178" spans="3:12" ht="15.75" thickBot="1">
      <c r="C178" s="217" t="s">
        <v>430</v>
      </c>
      <c r="D178" s="218">
        <v>0</v>
      </c>
      <c r="E178" s="332">
        <v>0</v>
      </c>
      <c r="F178" s="104">
        <f>HLOOKUP(C178,$AH$2:$BU$3,2,0)</f>
        <v>1150</v>
      </c>
      <c r="G178" s="105">
        <f>D178*E178*F178</f>
        <v>0</v>
      </c>
      <c r="H178" s="161" t="s">
        <v>129</v>
      </c>
      <c r="I178" s="333" t="s">
        <v>301</v>
      </c>
      <c r="J178" s="106" t="str">
        <f>VLOOKUP(I178,Presupuesto!$B$11:$C$566,2,0)</f>
        <v>VIATICOS (26200-00)</v>
      </c>
      <c r="K178" s="334" t="str">
        <f t="shared" si="18"/>
        <v>Vinculación Universidad-Sociedad</v>
      </c>
      <c r="L178" s="98" t="s">
        <v>398</v>
      </c>
    </row>
    <row r="179" spans="3:12">
      <c r="C179" s="93"/>
      <c r="E179" s="112"/>
      <c r="F179" s="112"/>
      <c r="G179" s="112"/>
      <c r="H179" s="174"/>
      <c r="I179" s="112"/>
      <c r="J179" s="112"/>
      <c r="K179" s="112"/>
    </row>
    <row r="180" spans="3:12" ht="15.75" thickBot="1"/>
    <row r="181" spans="3:12" ht="15.75" thickBot="1">
      <c r="C181" s="29" t="s">
        <v>43</v>
      </c>
      <c r="D181" s="30">
        <f>SUM(G188:G197)</f>
        <v>5347.916666666667</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68" t="str">
        <f>'3. Vinculación Univ. Sociedad'!E17</f>
        <v>3.1.1.9</v>
      </c>
      <c r="E184" s="93"/>
      <c r="F184" s="93"/>
      <c r="G184" s="93"/>
      <c r="H184" s="76"/>
      <c r="I184" s="76"/>
      <c r="J184" s="76"/>
      <c r="K184" s="112"/>
    </row>
    <row r="185" spans="3:12" ht="18.7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 xml:space="preserve">Capacitación Interinstitucional en conciliación </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27" t="s">
        <v>47</v>
      </c>
      <c r="D188" s="542">
        <v>25</v>
      </c>
      <c r="E188" s="328"/>
      <c r="F188" s="115">
        <v>30000</v>
      </c>
      <c r="G188" s="329">
        <f t="shared" ref="G188:G196" si="19">E188*F188</f>
        <v>0</v>
      </c>
      <c r="H188" s="161" t="s">
        <v>129</v>
      </c>
      <c r="I188" s="116" t="s">
        <v>699</v>
      </c>
      <c r="J188" s="116" t="str">
        <f>VLOOKUP(I188,Presupuesto!$B$11:$C$566,2,0)</f>
        <v>SERVICIOS DE CAPACITACION.</v>
      </c>
      <c r="K188" s="331" t="s">
        <v>471</v>
      </c>
      <c r="L188" s="116" t="s">
        <v>401</v>
      </c>
    </row>
    <row r="189" spans="3:12">
      <c r="C189" s="99" t="s">
        <v>48</v>
      </c>
      <c r="D189" s="543"/>
      <c r="E189" s="200">
        <f>D188</f>
        <v>25</v>
      </c>
      <c r="F189" s="100">
        <v>50</v>
      </c>
      <c r="G189" s="97">
        <f t="shared" si="19"/>
        <v>1250</v>
      </c>
      <c r="H189" s="161" t="s">
        <v>129</v>
      </c>
      <c r="I189" s="98" t="s">
        <v>717</v>
      </c>
      <c r="J189" s="98" t="str">
        <f>VLOOKUP(I189,Presupuesto!$B$11:$C$566,2,0)</f>
        <v>SERVICIOS DE IMPRENTA PUBLIC.Y REPRODUCCION</v>
      </c>
      <c r="K189" s="98" t="str">
        <f>$K$188</f>
        <v>Vinculación Universidad-Sociedad</v>
      </c>
      <c r="L189" s="98" t="s">
        <v>401</v>
      </c>
    </row>
    <row r="190" spans="3:12">
      <c r="C190" s="99" t="s">
        <v>49</v>
      </c>
      <c r="D190" s="543"/>
      <c r="E190" s="200">
        <f>D188</f>
        <v>25</v>
      </c>
      <c r="F190" s="100">
        <v>150</v>
      </c>
      <c r="G190" s="97">
        <f t="shared" si="19"/>
        <v>3750</v>
      </c>
      <c r="H190" s="161" t="s">
        <v>129</v>
      </c>
      <c r="I190" s="98" t="s">
        <v>792</v>
      </c>
      <c r="J190" s="98" t="str">
        <f>VLOOKUP(I190,Presupuesto!$B$11:$C$566,2,0)</f>
        <v>ALIMENTOS B EBIDAS PARA PERSONAS</v>
      </c>
      <c r="K190" s="98" t="str">
        <f t="shared" ref="K190:K197" si="20">$K$188</f>
        <v>Vinculación Universidad-Sociedad</v>
      </c>
      <c r="L190" s="98" t="s">
        <v>401</v>
      </c>
    </row>
    <row r="191" spans="3:12">
      <c r="C191" s="99" t="s">
        <v>50</v>
      </c>
      <c r="D191" s="543"/>
      <c r="E191" s="151">
        <v>0</v>
      </c>
      <c r="F191" s="118">
        <v>10000</v>
      </c>
      <c r="G191" s="97">
        <f t="shared" si="19"/>
        <v>0</v>
      </c>
      <c r="H191" s="161" t="s">
        <v>129</v>
      </c>
      <c r="I191" s="322" t="s">
        <v>300</v>
      </c>
      <c r="J191" s="98" t="str">
        <f>VLOOKUP(I191,Presupuesto!$B$11:$C$566,2,0)</f>
        <v>PASAJES (26100-00)</v>
      </c>
      <c r="K191" s="98" t="str">
        <f t="shared" si="20"/>
        <v>Vinculación Universidad-Sociedad</v>
      </c>
      <c r="L191" s="98" t="s">
        <v>401</v>
      </c>
    </row>
    <row r="192" spans="3:12">
      <c r="C192" s="99" t="s">
        <v>417</v>
      </c>
      <c r="D192" s="543"/>
      <c r="E192" s="151">
        <v>0</v>
      </c>
      <c r="F192" s="118">
        <v>250</v>
      </c>
      <c r="G192" s="97">
        <f t="shared" si="19"/>
        <v>0</v>
      </c>
      <c r="H192" s="161" t="s">
        <v>129</v>
      </c>
      <c r="I192" s="98" t="s">
        <v>821</v>
      </c>
      <c r="J192" s="98" t="str">
        <f>VLOOKUP(I192,Presupuesto!$B$11:$C$566,2,0)</f>
        <v>PRODUCTOS PAPEL Y CARTON</v>
      </c>
      <c r="K192" s="98" t="str">
        <f t="shared" si="20"/>
        <v>Vinculación Universidad-Sociedad</v>
      </c>
      <c r="L192" s="98" t="s">
        <v>401</v>
      </c>
    </row>
    <row r="193" spans="3:12">
      <c r="C193" s="99" t="s">
        <v>51</v>
      </c>
      <c r="D193" s="543"/>
      <c r="E193" s="200">
        <f>(D188*25)/500</f>
        <v>1.25</v>
      </c>
      <c r="F193" s="100">
        <v>85</v>
      </c>
      <c r="G193" s="97">
        <f t="shared" si="19"/>
        <v>106.25</v>
      </c>
      <c r="H193" s="161" t="s">
        <v>129</v>
      </c>
      <c r="I193" s="98" t="s">
        <v>821</v>
      </c>
      <c r="J193" s="98" t="str">
        <f>VLOOKUP(I193,Presupuesto!$B$11:$C$566,2,0)</f>
        <v>PRODUCTOS PAPEL Y CARTON</v>
      </c>
      <c r="K193" s="98" t="str">
        <f t="shared" si="20"/>
        <v>Vinculación Universidad-Sociedad</v>
      </c>
      <c r="L193" s="98" t="s">
        <v>401</v>
      </c>
    </row>
    <row r="194" spans="3:12">
      <c r="C194" s="99" t="s">
        <v>123</v>
      </c>
      <c r="D194" s="543"/>
      <c r="E194" s="200">
        <f>D188/12</f>
        <v>2.0833333333333335</v>
      </c>
      <c r="F194" s="100">
        <v>36</v>
      </c>
      <c r="G194" s="97">
        <f t="shared" si="19"/>
        <v>75</v>
      </c>
      <c r="H194" s="161" t="s">
        <v>129</v>
      </c>
      <c r="I194" s="98" t="s">
        <v>942</v>
      </c>
      <c r="J194" s="98" t="str">
        <f>VLOOKUP(I194,Presupuesto!$B$11:$C$566,2,0)</f>
        <v>UTILES DE ESCRITORIO, OFICINA Y ENSE¥ANZA</v>
      </c>
      <c r="K194" s="98" t="str">
        <f t="shared" si="20"/>
        <v>Vinculación Universidad-Sociedad</v>
      </c>
      <c r="L194" s="98" t="s">
        <v>401</v>
      </c>
    </row>
    <row r="195" spans="3:12">
      <c r="C195" s="99" t="s">
        <v>34</v>
      </c>
      <c r="D195" s="543"/>
      <c r="E195" s="200">
        <f>D188/12</f>
        <v>2.0833333333333335</v>
      </c>
      <c r="F195" s="100">
        <v>80</v>
      </c>
      <c r="G195" s="97">
        <f t="shared" si="19"/>
        <v>166.66666666666669</v>
      </c>
      <c r="H195" s="161" t="s">
        <v>129</v>
      </c>
      <c r="I195" s="98" t="s">
        <v>942</v>
      </c>
      <c r="J195" s="98" t="str">
        <f>VLOOKUP(I195,Presupuesto!$B$11:$C$566,2,0)</f>
        <v>UTILES DE ESCRITORIO, OFICINA Y ENSE¥ANZA</v>
      </c>
      <c r="K195" s="98" t="str">
        <f t="shared" si="20"/>
        <v>Vinculación Universidad-Sociedad</v>
      </c>
      <c r="L195" s="98" t="s">
        <v>401</v>
      </c>
    </row>
    <row r="196" spans="3:12">
      <c r="C196" s="109" t="s">
        <v>52</v>
      </c>
      <c r="D196" s="543"/>
      <c r="E196" s="213">
        <v>0</v>
      </c>
      <c r="F196" s="119">
        <v>25</v>
      </c>
      <c r="G196" s="97">
        <f t="shared" si="19"/>
        <v>0</v>
      </c>
      <c r="H196" s="161" t="s">
        <v>129</v>
      </c>
      <c r="I196" s="98" t="s">
        <v>942</v>
      </c>
      <c r="J196" s="98" t="str">
        <f>VLOOKUP(I196,Presupuesto!$B$11:$C$566,2,0)</f>
        <v>UTILES DE ESCRITORIO, OFICINA Y ENSE¥ANZA</v>
      </c>
      <c r="K196" s="98" t="str">
        <f t="shared" si="20"/>
        <v>Vinculación Universidad-Sociedad</v>
      </c>
      <c r="L196" s="98" t="s">
        <v>401</v>
      </c>
    </row>
    <row r="197" spans="3:12" ht="15.75" thickBot="1">
      <c r="C197" s="217" t="s">
        <v>430</v>
      </c>
      <c r="D197" s="218">
        <v>0</v>
      </c>
      <c r="E197" s="332">
        <v>0</v>
      </c>
      <c r="F197" s="104">
        <f>HLOOKUP(C197,$AH$2:$BU$3,2,0)</f>
        <v>1150</v>
      </c>
      <c r="G197" s="105">
        <f>D197*E197*F197</f>
        <v>0</v>
      </c>
      <c r="H197" s="161" t="s">
        <v>129</v>
      </c>
      <c r="I197" s="333" t="s">
        <v>301</v>
      </c>
      <c r="J197" s="106" t="str">
        <f>VLOOKUP(I197,Presupuesto!$B$11:$C$566,2,0)</f>
        <v>VIATICOS (26200-00)</v>
      </c>
      <c r="K197" s="334" t="str">
        <f t="shared" si="20"/>
        <v>Vinculación Universidad-Sociedad</v>
      </c>
      <c r="L197" s="98" t="s">
        <v>401</v>
      </c>
    </row>
    <row r="199" spans="3:12" ht="15.75" thickBot="1"/>
    <row r="200" spans="3:12" ht="15.75" thickBot="1">
      <c r="C200" s="29" t="s">
        <v>43</v>
      </c>
      <c r="D200" s="30">
        <f>SUM(G207:G216)</f>
        <v>6417.5</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68" t="str">
        <f>'3. Vinculación Univ. Sociedad'!E18</f>
        <v>3.1.1.10</v>
      </c>
      <c r="E203" s="93"/>
      <c r="F203" s="93"/>
      <c r="G203" s="93"/>
      <c r="H203" s="76"/>
      <c r="I203" s="76"/>
      <c r="J203" s="76"/>
      <c r="K203" s="112"/>
    </row>
    <row r="204" spans="3:12" ht="18.7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Conversatorio con  Jueces y Secretarios de Jueces sobre el Centro de Conciliación y Arbitraje del CJG.</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27" t="s">
        <v>47</v>
      </c>
      <c r="D207" s="542">
        <v>30</v>
      </c>
      <c r="E207" s="328"/>
      <c r="F207" s="115">
        <v>30000</v>
      </c>
      <c r="G207" s="329">
        <f t="shared" ref="G207:G215" si="21">E207*F207</f>
        <v>0</v>
      </c>
      <c r="H207" s="161" t="s">
        <v>129</v>
      </c>
      <c r="I207" s="116" t="s">
        <v>699</v>
      </c>
      <c r="J207" s="116" t="str">
        <f>VLOOKUP(I207,Presupuesto!$B$11:$C$566,2,0)</f>
        <v>SERVICIOS DE CAPACITACION.</v>
      </c>
      <c r="K207" s="331" t="s">
        <v>471</v>
      </c>
      <c r="L207" s="116" t="s">
        <v>401</v>
      </c>
    </row>
    <row r="208" spans="3:12">
      <c r="C208" s="99" t="s">
        <v>48</v>
      </c>
      <c r="D208" s="543"/>
      <c r="E208" s="200">
        <f>D207</f>
        <v>30</v>
      </c>
      <c r="F208" s="100">
        <v>50</v>
      </c>
      <c r="G208" s="97">
        <f t="shared" si="21"/>
        <v>1500</v>
      </c>
      <c r="H208" s="161" t="s">
        <v>129</v>
      </c>
      <c r="I208" s="98" t="s">
        <v>717</v>
      </c>
      <c r="J208" s="98" t="str">
        <f>VLOOKUP(I208,Presupuesto!$B$11:$C$566,2,0)</f>
        <v>SERVICIOS DE IMPRENTA PUBLIC.Y REPRODUCCION</v>
      </c>
      <c r="K208" s="98" t="str">
        <f>$K$207</f>
        <v>Vinculación Universidad-Sociedad</v>
      </c>
      <c r="L208" s="98" t="s">
        <v>401</v>
      </c>
    </row>
    <row r="209" spans="3:12">
      <c r="C209" s="99" t="s">
        <v>49</v>
      </c>
      <c r="D209" s="543"/>
      <c r="E209" s="200">
        <f>D207</f>
        <v>30</v>
      </c>
      <c r="F209" s="100">
        <v>150</v>
      </c>
      <c r="G209" s="97">
        <f t="shared" si="21"/>
        <v>4500</v>
      </c>
      <c r="H209" s="161" t="s">
        <v>129</v>
      </c>
      <c r="I209" s="98" t="s">
        <v>792</v>
      </c>
      <c r="J209" s="98" t="str">
        <f>VLOOKUP(I209,Presupuesto!$B$11:$C$566,2,0)</f>
        <v>ALIMENTOS B EBIDAS PARA PERSONAS</v>
      </c>
      <c r="K209" s="98" t="str">
        <f t="shared" ref="K209:K216" si="22">$K$207</f>
        <v>Vinculación Universidad-Sociedad</v>
      </c>
      <c r="L209" s="98" t="s">
        <v>401</v>
      </c>
    </row>
    <row r="210" spans="3:12">
      <c r="C210" s="99" t="s">
        <v>50</v>
      </c>
      <c r="D210" s="543"/>
      <c r="E210" s="151">
        <v>0</v>
      </c>
      <c r="F210" s="118">
        <v>10000</v>
      </c>
      <c r="G210" s="97">
        <f t="shared" si="21"/>
        <v>0</v>
      </c>
      <c r="H210" s="161" t="s">
        <v>129</v>
      </c>
      <c r="I210" s="322" t="s">
        <v>300</v>
      </c>
      <c r="J210" s="98" t="str">
        <f>VLOOKUP(I210,Presupuesto!$B$11:$C$566,2,0)</f>
        <v>PASAJES (26100-00)</v>
      </c>
      <c r="K210" s="98" t="str">
        <f t="shared" si="22"/>
        <v>Vinculación Universidad-Sociedad</v>
      </c>
      <c r="L210" s="98" t="s">
        <v>401</v>
      </c>
    </row>
    <row r="211" spans="3:12">
      <c r="C211" s="99" t="s">
        <v>417</v>
      </c>
      <c r="D211" s="543"/>
      <c r="E211" s="151">
        <v>0</v>
      </c>
      <c r="F211" s="118">
        <v>250</v>
      </c>
      <c r="G211" s="97">
        <f t="shared" si="21"/>
        <v>0</v>
      </c>
      <c r="H211" s="161" t="s">
        <v>129</v>
      </c>
      <c r="I211" s="98" t="s">
        <v>821</v>
      </c>
      <c r="J211" s="98" t="str">
        <f>VLOOKUP(I211,Presupuesto!$B$11:$C$566,2,0)</f>
        <v>PRODUCTOS PAPEL Y CARTON</v>
      </c>
      <c r="K211" s="98" t="str">
        <f t="shared" si="22"/>
        <v>Vinculación Universidad-Sociedad</v>
      </c>
      <c r="L211" s="98" t="s">
        <v>401</v>
      </c>
    </row>
    <row r="212" spans="3:12">
      <c r="C212" s="99" t="s">
        <v>51</v>
      </c>
      <c r="D212" s="543"/>
      <c r="E212" s="200">
        <f>(D207*25)/500</f>
        <v>1.5</v>
      </c>
      <c r="F212" s="100">
        <v>85</v>
      </c>
      <c r="G212" s="97">
        <f t="shared" si="21"/>
        <v>127.5</v>
      </c>
      <c r="H212" s="161" t="s">
        <v>129</v>
      </c>
      <c r="I212" s="98" t="s">
        <v>821</v>
      </c>
      <c r="J212" s="98" t="str">
        <f>VLOOKUP(I212,Presupuesto!$B$11:$C$566,2,0)</f>
        <v>PRODUCTOS PAPEL Y CARTON</v>
      </c>
      <c r="K212" s="98" t="str">
        <f t="shared" si="22"/>
        <v>Vinculación Universidad-Sociedad</v>
      </c>
      <c r="L212" s="98" t="s">
        <v>401</v>
      </c>
    </row>
    <row r="213" spans="3:12">
      <c r="C213" s="99" t="s">
        <v>123</v>
      </c>
      <c r="D213" s="543"/>
      <c r="E213" s="200">
        <f>D207/12</f>
        <v>2.5</v>
      </c>
      <c r="F213" s="100">
        <v>36</v>
      </c>
      <c r="G213" s="97">
        <f t="shared" si="21"/>
        <v>90</v>
      </c>
      <c r="H213" s="161" t="s">
        <v>129</v>
      </c>
      <c r="I213" s="98" t="s">
        <v>942</v>
      </c>
      <c r="J213" s="98" t="str">
        <f>VLOOKUP(I213,Presupuesto!$B$11:$C$566,2,0)</f>
        <v>UTILES DE ESCRITORIO, OFICINA Y ENSE¥ANZA</v>
      </c>
      <c r="K213" s="98" t="str">
        <f t="shared" si="22"/>
        <v>Vinculación Universidad-Sociedad</v>
      </c>
      <c r="L213" s="98" t="s">
        <v>401</v>
      </c>
    </row>
    <row r="214" spans="3:12">
      <c r="C214" s="99" t="s">
        <v>34</v>
      </c>
      <c r="D214" s="543"/>
      <c r="E214" s="200">
        <f>D207/12</f>
        <v>2.5</v>
      </c>
      <c r="F214" s="100">
        <v>80</v>
      </c>
      <c r="G214" s="97">
        <f t="shared" si="21"/>
        <v>200</v>
      </c>
      <c r="H214" s="161" t="s">
        <v>129</v>
      </c>
      <c r="I214" s="98" t="s">
        <v>942</v>
      </c>
      <c r="J214" s="98" t="str">
        <f>VLOOKUP(I214,Presupuesto!$B$11:$C$566,2,0)</f>
        <v>UTILES DE ESCRITORIO, OFICINA Y ENSE¥ANZA</v>
      </c>
      <c r="K214" s="98" t="str">
        <f t="shared" si="22"/>
        <v>Vinculación Universidad-Sociedad</v>
      </c>
      <c r="L214" s="98" t="s">
        <v>401</v>
      </c>
    </row>
    <row r="215" spans="3:12">
      <c r="C215" s="109" t="s">
        <v>52</v>
      </c>
      <c r="D215" s="543"/>
      <c r="E215" s="213">
        <v>0</v>
      </c>
      <c r="F215" s="119">
        <v>25</v>
      </c>
      <c r="G215" s="97">
        <f t="shared" si="21"/>
        <v>0</v>
      </c>
      <c r="H215" s="161" t="s">
        <v>129</v>
      </c>
      <c r="I215" s="98" t="s">
        <v>942</v>
      </c>
      <c r="J215" s="98" t="str">
        <f>VLOOKUP(I215,Presupuesto!$B$11:$C$566,2,0)</f>
        <v>UTILES DE ESCRITORIO, OFICINA Y ENSE¥ANZA</v>
      </c>
      <c r="K215" s="98" t="str">
        <f t="shared" si="22"/>
        <v>Vinculación Universidad-Sociedad</v>
      </c>
      <c r="L215" s="98" t="s">
        <v>401</v>
      </c>
    </row>
    <row r="216" spans="3:12" ht="15.75" thickBot="1">
      <c r="C216" s="217" t="s">
        <v>430</v>
      </c>
      <c r="D216" s="218">
        <v>0</v>
      </c>
      <c r="E216" s="332">
        <v>0</v>
      </c>
      <c r="F216" s="104">
        <f>HLOOKUP(C216,$AH$2:$BU$3,2,0)</f>
        <v>1150</v>
      </c>
      <c r="G216" s="105">
        <f>D216*E216*F216</f>
        <v>0</v>
      </c>
      <c r="H216" s="161" t="s">
        <v>129</v>
      </c>
      <c r="I216" s="333" t="s">
        <v>301</v>
      </c>
      <c r="J216" s="106" t="str">
        <f>VLOOKUP(I216,Presupuesto!$B$11:$C$566,2,0)</f>
        <v>VIATICOS (26200-00)</v>
      </c>
      <c r="K216" s="334" t="str">
        <f t="shared" si="22"/>
        <v>Vinculación Universidad-Sociedad</v>
      </c>
      <c r="L216" s="98" t="s">
        <v>401</v>
      </c>
    </row>
    <row r="217" spans="3:12">
      <c r="C217" s="93"/>
      <c r="E217" s="112"/>
      <c r="F217" s="112"/>
      <c r="G217" s="112"/>
      <c r="H217" s="174"/>
      <c r="I217" s="112"/>
      <c r="J217" s="112"/>
      <c r="K217" s="112"/>
    </row>
    <row r="218" spans="3:12" ht="15.75" thickBot="1"/>
    <row r="219" spans="3:12" ht="15.75" thickBot="1">
      <c r="C219" s="29" t="s">
        <v>43</v>
      </c>
      <c r="D219" s="30">
        <f>SUM(G226:G235)</f>
        <v>4278.333333333333</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68" t="str">
        <f>'3. Vinculación Univ. Sociedad'!E19</f>
        <v>3.1.1.11</v>
      </c>
      <c r="E222" s="93"/>
      <c r="F222" s="93"/>
      <c r="G222" s="93"/>
      <c r="H222" s="76"/>
      <c r="I222" s="76"/>
      <c r="J222" s="76"/>
      <c r="K222" s="112"/>
    </row>
    <row r="223" spans="3:12" ht="18.7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Talleres de Terapias Grupales en vinculación con la sociedad.</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27" t="s">
        <v>47</v>
      </c>
      <c r="D226" s="542">
        <v>20</v>
      </c>
      <c r="E226" s="328"/>
      <c r="F226" s="115">
        <v>30000</v>
      </c>
      <c r="G226" s="329">
        <f t="shared" ref="G226:G234" si="23">E226*F226</f>
        <v>0</v>
      </c>
      <c r="H226" s="161" t="s">
        <v>129</v>
      </c>
      <c r="I226" s="116" t="s">
        <v>699</v>
      </c>
      <c r="J226" s="116" t="str">
        <f>VLOOKUP(I226,Presupuesto!$B$11:$C$566,2,0)</f>
        <v>SERVICIOS DE CAPACITACION.</v>
      </c>
      <c r="K226" s="331" t="s">
        <v>471</v>
      </c>
      <c r="L226" s="116" t="s">
        <v>395</v>
      </c>
    </row>
    <row r="227" spans="3:12">
      <c r="C227" s="99" t="s">
        <v>48</v>
      </c>
      <c r="D227" s="543"/>
      <c r="E227" s="200">
        <f>D226</f>
        <v>20</v>
      </c>
      <c r="F227" s="100">
        <v>50</v>
      </c>
      <c r="G227" s="97">
        <f t="shared" si="23"/>
        <v>1000</v>
      </c>
      <c r="H227" s="161" t="s">
        <v>129</v>
      </c>
      <c r="I227" s="98" t="s">
        <v>717</v>
      </c>
      <c r="J227" s="98" t="str">
        <f>VLOOKUP(I227,Presupuesto!$B$11:$C$566,2,0)</f>
        <v>SERVICIOS DE IMPRENTA PUBLIC.Y REPRODUCCION</v>
      </c>
      <c r="K227" s="98" t="str">
        <f>$K$226</f>
        <v>Vinculación Universidad-Sociedad</v>
      </c>
      <c r="L227" s="98" t="s">
        <v>395</v>
      </c>
    </row>
    <row r="228" spans="3:12">
      <c r="C228" s="99" t="s">
        <v>49</v>
      </c>
      <c r="D228" s="543"/>
      <c r="E228" s="200">
        <f>D226</f>
        <v>20</v>
      </c>
      <c r="F228" s="100">
        <v>150</v>
      </c>
      <c r="G228" s="97">
        <f t="shared" si="23"/>
        <v>3000</v>
      </c>
      <c r="H228" s="161" t="s">
        <v>129</v>
      </c>
      <c r="I228" s="98" t="s">
        <v>792</v>
      </c>
      <c r="J228" s="98" t="str">
        <f>VLOOKUP(I228,Presupuesto!$B$11:$C$566,2,0)</f>
        <v>ALIMENTOS B EBIDAS PARA PERSONAS</v>
      </c>
      <c r="K228" s="98" t="str">
        <f t="shared" ref="K228:K235" si="24">$K$226</f>
        <v>Vinculación Universidad-Sociedad</v>
      </c>
      <c r="L228" s="98" t="s">
        <v>395</v>
      </c>
    </row>
    <row r="229" spans="3:12">
      <c r="C229" s="99" t="s">
        <v>50</v>
      </c>
      <c r="D229" s="543"/>
      <c r="E229" s="151">
        <v>0</v>
      </c>
      <c r="F229" s="118">
        <v>10000</v>
      </c>
      <c r="G229" s="97">
        <f t="shared" si="23"/>
        <v>0</v>
      </c>
      <c r="H229" s="161" t="s">
        <v>129</v>
      </c>
      <c r="I229" s="322" t="s">
        <v>300</v>
      </c>
      <c r="J229" s="98" t="str">
        <f>VLOOKUP(I229,Presupuesto!$B$11:$C$566,2,0)</f>
        <v>PASAJES (26100-00)</v>
      </c>
      <c r="K229" s="98" t="str">
        <f t="shared" si="24"/>
        <v>Vinculación Universidad-Sociedad</v>
      </c>
      <c r="L229" s="98" t="s">
        <v>395</v>
      </c>
    </row>
    <row r="230" spans="3:12">
      <c r="C230" s="99" t="s">
        <v>417</v>
      </c>
      <c r="D230" s="543"/>
      <c r="E230" s="151">
        <v>0</v>
      </c>
      <c r="F230" s="118">
        <v>250</v>
      </c>
      <c r="G230" s="97">
        <f t="shared" si="23"/>
        <v>0</v>
      </c>
      <c r="H230" s="161" t="s">
        <v>129</v>
      </c>
      <c r="I230" s="98" t="s">
        <v>821</v>
      </c>
      <c r="J230" s="98" t="str">
        <f>VLOOKUP(I230,Presupuesto!$B$11:$C$566,2,0)</f>
        <v>PRODUCTOS PAPEL Y CARTON</v>
      </c>
      <c r="K230" s="98" t="str">
        <f t="shared" si="24"/>
        <v>Vinculación Universidad-Sociedad</v>
      </c>
      <c r="L230" s="98" t="s">
        <v>395</v>
      </c>
    </row>
    <row r="231" spans="3:12">
      <c r="C231" s="99" t="s">
        <v>51</v>
      </c>
      <c r="D231" s="543"/>
      <c r="E231" s="200">
        <f>(D226*25)/500</f>
        <v>1</v>
      </c>
      <c r="F231" s="100">
        <v>85</v>
      </c>
      <c r="G231" s="97">
        <f t="shared" si="23"/>
        <v>85</v>
      </c>
      <c r="H231" s="161" t="s">
        <v>129</v>
      </c>
      <c r="I231" s="98" t="s">
        <v>821</v>
      </c>
      <c r="J231" s="98" t="str">
        <f>VLOOKUP(I231,Presupuesto!$B$11:$C$566,2,0)</f>
        <v>PRODUCTOS PAPEL Y CARTON</v>
      </c>
      <c r="K231" s="98" t="str">
        <f t="shared" si="24"/>
        <v>Vinculación Universidad-Sociedad</v>
      </c>
      <c r="L231" s="98" t="s">
        <v>395</v>
      </c>
    </row>
    <row r="232" spans="3:12">
      <c r="C232" s="99" t="s">
        <v>123</v>
      </c>
      <c r="D232" s="543"/>
      <c r="E232" s="200">
        <f>D226/12</f>
        <v>1.6666666666666667</v>
      </c>
      <c r="F232" s="100">
        <v>36</v>
      </c>
      <c r="G232" s="97">
        <f t="shared" si="23"/>
        <v>60</v>
      </c>
      <c r="H232" s="161" t="s">
        <v>129</v>
      </c>
      <c r="I232" s="98" t="s">
        <v>942</v>
      </c>
      <c r="J232" s="98" t="str">
        <f>VLOOKUP(I232,Presupuesto!$B$11:$C$566,2,0)</f>
        <v>UTILES DE ESCRITORIO, OFICINA Y ENSE¥ANZA</v>
      </c>
      <c r="K232" s="98" t="str">
        <f t="shared" si="24"/>
        <v>Vinculación Universidad-Sociedad</v>
      </c>
      <c r="L232" s="98" t="s">
        <v>395</v>
      </c>
    </row>
    <row r="233" spans="3:12">
      <c r="C233" s="99" t="s">
        <v>34</v>
      </c>
      <c r="D233" s="543"/>
      <c r="E233" s="200">
        <f>D226/12</f>
        <v>1.6666666666666667</v>
      </c>
      <c r="F233" s="100">
        <v>80</v>
      </c>
      <c r="G233" s="97">
        <f t="shared" si="23"/>
        <v>133.33333333333334</v>
      </c>
      <c r="H233" s="161" t="s">
        <v>129</v>
      </c>
      <c r="I233" s="98" t="s">
        <v>942</v>
      </c>
      <c r="J233" s="98" t="str">
        <f>VLOOKUP(I233,Presupuesto!$B$11:$C$566,2,0)</f>
        <v>UTILES DE ESCRITORIO, OFICINA Y ENSE¥ANZA</v>
      </c>
      <c r="K233" s="98" t="str">
        <f t="shared" si="24"/>
        <v>Vinculación Universidad-Sociedad</v>
      </c>
      <c r="L233" s="98" t="s">
        <v>395</v>
      </c>
    </row>
    <row r="234" spans="3:12">
      <c r="C234" s="109" t="s">
        <v>52</v>
      </c>
      <c r="D234" s="543"/>
      <c r="E234" s="213">
        <v>0</v>
      </c>
      <c r="F234" s="119">
        <v>25</v>
      </c>
      <c r="G234" s="97">
        <f t="shared" si="23"/>
        <v>0</v>
      </c>
      <c r="H234" s="161" t="s">
        <v>129</v>
      </c>
      <c r="I234" s="98" t="s">
        <v>942</v>
      </c>
      <c r="J234" s="98" t="str">
        <f>VLOOKUP(I234,Presupuesto!$B$11:$C$566,2,0)</f>
        <v>UTILES DE ESCRITORIO, OFICINA Y ENSE¥ANZA</v>
      </c>
      <c r="K234" s="98" t="str">
        <f t="shared" si="24"/>
        <v>Vinculación Universidad-Sociedad</v>
      </c>
      <c r="L234" s="98" t="s">
        <v>395</v>
      </c>
    </row>
    <row r="235" spans="3:12" ht="15.75" thickBot="1">
      <c r="C235" s="217" t="s">
        <v>430</v>
      </c>
      <c r="D235" s="218">
        <v>0</v>
      </c>
      <c r="E235" s="332">
        <v>0</v>
      </c>
      <c r="F235" s="104">
        <f>HLOOKUP(C235,$AH$2:$BU$3,2,0)</f>
        <v>1150</v>
      </c>
      <c r="G235" s="105">
        <f>D235*E235*F235</f>
        <v>0</v>
      </c>
      <c r="H235" s="161" t="s">
        <v>129</v>
      </c>
      <c r="I235" s="333" t="s">
        <v>301</v>
      </c>
      <c r="J235" s="106" t="str">
        <f>VLOOKUP(I235,Presupuesto!$B$11:$C$566,2,0)</f>
        <v>VIATICOS (26200-00)</v>
      </c>
      <c r="K235" s="334" t="str">
        <f t="shared" si="24"/>
        <v>Vinculación Universidad-Sociedad</v>
      </c>
      <c r="L235" s="98" t="s">
        <v>395</v>
      </c>
    </row>
    <row r="237" spans="3:12" ht="15.75" thickBot="1"/>
    <row r="238" spans="3:12" ht="15.75" thickBot="1">
      <c r="C238" s="29" t="s">
        <v>43</v>
      </c>
      <c r="D238" s="30">
        <f>SUM(G245:G254)</f>
        <v>4278.333333333333</v>
      </c>
      <c r="E238" s="93"/>
      <c r="F238" s="93"/>
      <c r="G238" s="93"/>
      <c r="H238" s="76"/>
      <c r="I238" s="76"/>
      <c r="J238" s="76"/>
      <c r="K238" s="112"/>
      <c r="L238" s="464"/>
    </row>
    <row r="239" spans="3:12">
      <c r="C239" s="70"/>
      <c r="D239" s="31"/>
      <c r="E239" s="93"/>
      <c r="F239" s="93"/>
      <c r="G239" s="93"/>
      <c r="H239" s="76"/>
      <c r="I239" s="76"/>
      <c r="J239" s="76"/>
      <c r="K239" s="112"/>
      <c r="L239" s="464"/>
    </row>
    <row r="240" spans="3:12">
      <c r="C240" s="70"/>
      <c r="D240" s="31"/>
      <c r="E240" s="93"/>
      <c r="F240" s="93"/>
      <c r="G240" s="93"/>
      <c r="H240" s="76"/>
      <c r="I240" s="76"/>
      <c r="J240" s="76"/>
      <c r="K240" s="112"/>
      <c r="L240" s="464"/>
    </row>
    <row r="241" spans="3:12" ht="15.75">
      <c r="C241" s="202" t="s">
        <v>392</v>
      </c>
      <c r="D241" s="368" t="str">
        <f>'3. Vinculación Univ. Sociedad'!E19</f>
        <v>3.1.1.11</v>
      </c>
      <c r="E241" s="93"/>
      <c r="F241" s="93"/>
      <c r="G241" s="93"/>
      <c r="H241" s="76"/>
      <c r="I241" s="76"/>
      <c r="J241" s="76"/>
      <c r="K241" s="112"/>
      <c r="L241" s="464"/>
    </row>
    <row r="242" spans="3:12" ht="18.75">
      <c r="C242" s="211"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Talleres de Terapias Grupales en vinculación con la sociedad.</v>
      </c>
      <c r="D242" s="31"/>
      <c r="E242" s="93"/>
      <c r="F242" s="93"/>
      <c r="G242" s="93"/>
      <c r="H242" s="76"/>
      <c r="I242" s="76"/>
      <c r="J242" s="76"/>
      <c r="K242" s="112"/>
      <c r="L242" s="464"/>
    </row>
    <row r="243" spans="3:12" ht="15.75" thickBot="1">
      <c r="C243" s="70"/>
      <c r="D243" s="31"/>
      <c r="E243" s="93"/>
      <c r="F243" s="93"/>
      <c r="G243" s="93"/>
      <c r="H243" s="76"/>
      <c r="I243" s="76"/>
      <c r="J243" s="76"/>
      <c r="K243" s="112"/>
      <c r="L243" s="464"/>
    </row>
    <row r="244" spans="3:12" ht="30.75" thickBot="1">
      <c r="C244" s="126" t="s">
        <v>44</v>
      </c>
      <c r="D244" s="129" t="s">
        <v>45</v>
      </c>
      <c r="E244" s="128" t="s">
        <v>55</v>
      </c>
      <c r="F244" s="128" t="s">
        <v>57</v>
      </c>
      <c r="G244" s="127" t="s">
        <v>27</v>
      </c>
      <c r="H244" s="133" t="s">
        <v>131</v>
      </c>
      <c r="I244" s="128" t="s">
        <v>46</v>
      </c>
      <c r="J244" s="128" t="s">
        <v>132</v>
      </c>
      <c r="K244" s="128" t="s">
        <v>410</v>
      </c>
      <c r="L244" s="128" t="s">
        <v>411</v>
      </c>
    </row>
    <row r="245" spans="3:12">
      <c r="C245" s="327" t="s">
        <v>47</v>
      </c>
      <c r="D245" s="542">
        <v>20</v>
      </c>
      <c r="E245" s="328"/>
      <c r="F245" s="115">
        <v>30000</v>
      </c>
      <c r="G245" s="329">
        <f t="shared" ref="G245:G253" si="25">E245*F245</f>
        <v>0</v>
      </c>
      <c r="H245" s="161" t="s">
        <v>129</v>
      </c>
      <c r="I245" s="116" t="s">
        <v>699</v>
      </c>
      <c r="J245" s="116" t="str">
        <f>VLOOKUP(I245,Presupuesto!$B$11:$C$566,2,0)</f>
        <v>SERVICIOS DE CAPACITACION.</v>
      </c>
      <c r="K245" s="331" t="s">
        <v>471</v>
      </c>
      <c r="L245" s="116" t="s">
        <v>398</v>
      </c>
    </row>
    <row r="246" spans="3:12">
      <c r="C246" s="99" t="s">
        <v>48</v>
      </c>
      <c r="D246" s="543"/>
      <c r="E246" s="200">
        <f>D245</f>
        <v>20</v>
      </c>
      <c r="F246" s="100">
        <v>50</v>
      </c>
      <c r="G246" s="97">
        <f t="shared" si="25"/>
        <v>1000</v>
      </c>
      <c r="H246" s="161" t="s">
        <v>129</v>
      </c>
      <c r="I246" s="98" t="s">
        <v>717</v>
      </c>
      <c r="J246" s="98" t="str">
        <f>VLOOKUP(I246,Presupuesto!$B$11:$C$566,2,0)</f>
        <v>SERVICIOS DE IMPRENTA PUBLIC.Y REPRODUCCION</v>
      </c>
      <c r="K246" s="98" t="str">
        <f>$K$226</f>
        <v>Vinculación Universidad-Sociedad</v>
      </c>
      <c r="L246" s="98" t="s">
        <v>398</v>
      </c>
    </row>
    <row r="247" spans="3:12">
      <c r="C247" s="99" t="s">
        <v>49</v>
      </c>
      <c r="D247" s="543"/>
      <c r="E247" s="200">
        <f>D245</f>
        <v>20</v>
      </c>
      <c r="F247" s="100">
        <v>150</v>
      </c>
      <c r="G247" s="97">
        <f t="shared" si="25"/>
        <v>3000</v>
      </c>
      <c r="H247" s="161" t="s">
        <v>129</v>
      </c>
      <c r="I247" s="98" t="s">
        <v>792</v>
      </c>
      <c r="J247" s="98" t="str">
        <f>VLOOKUP(I247,Presupuesto!$B$11:$C$566,2,0)</f>
        <v>ALIMENTOS B EBIDAS PARA PERSONAS</v>
      </c>
      <c r="K247" s="98" t="str">
        <f t="shared" ref="K247:K254" si="26">$K$226</f>
        <v>Vinculación Universidad-Sociedad</v>
      </c>
      <c r="L247" s="98" t="s">
        <v>398</v>
      </c>
    </row>
    <row r="248" spans="3:12">
      <c r="C248" s="99" t="s">
        <v>50</v>
      </c>
      <c r="D248" s="543"/>
      <c r="E248" s="151">
        <v>0</v>
      </c>
      <c r="F248" s="118">
        <v>10000</v>
      </c>
      <c r="G248" s="97">
        <f t="shared" si="25"/>
        <v>0</v>
      </c>
      <c r="H248" s="161" t="s">
        <v>129</v>
      </c>
      <c r="I248" s="322" t="s">
        <v>300</v>
      </c>
      <c r="J248" s="98" t="str">
        <f>VLOOKUP(I248,Presupuesto!$B$11:$C$566,2,0)</f>
        <v>PASAJES (26100-00)</v>
      </c>
      <c r="K248" s="98" t="str">
        <f t="shared" si="26"/>
        <v>Vinculación Universidad-Sociedad</v>
      </c>
      <c r="L248" s="98" t="s">
        <v>398</v>
      </c>
    </row>
    <row r="249" spans="3:12">
      <c r="C249" s="99" t="s">
        <v>417</v>
      </c>
      <c r="D249" s="543"/>
      <c r="E249" s="151">
        <v>0</v>
      </c>
      <c r="F249" s="118">
        <v>250</v>
      </c>
      <c r="G249" s="97">
        <f t="shared" si="25"/>
        <v>0</v>
      </c>
      <c r="H249" s="161" t="s">
        <v>129</v>
      </c>
      <c r="I249" s="98" t="s">
        <v>821</v>
      </c>
      <c r="J249" s="98" t="str">
        <f>VLOOKUP(I249,Presupuesto!$B$11:$C$566,2,0)</f>
        <v>PRODUCTOS PAPEL Y CARTON</v>
      </c>
      <c r="K249" s="98" t="str">
        <f t="shared" si="26"/>
        <v>Vinculación Universidad-Sociedad</v>
      </c>
      <c r="L249" s="98" t="s">
        <v>398</v>
      </c>
    </row>
    <row r="250" spans="3:12">
      <c r="C250" s="99" t="s">
        <v>51</v>
      </c>
      <c r="D250" s="543"/>
      <c r="E250" s="200">
        <f>(D245*25)/500</f>
        <v>1</v>
      </c>
      <c r="F250" s="100">
        <v>85</v>
      </c>
      <c r="G250" s="97">
        <f t="shared" si="25"/>
        <v>85</v>
      </c>
      <c r="H250" s="161" t="s">
        <v>129</v>
      </c>
      <c r="I250" s="98" t="s">
        <v>821</v>
      </c>
      <c r="J250" s="98" t="str">
        <f>VLOOKUP(I250,Presupuesto!$B$11:$C$566,2,0)</f>
        <v>PRODUCTOS PAPEL Y CARTON</v>
      </c>
      <c r="K250" s="98" t="str">
        <f t="shared" si="26"/>
        <v>Vinculación Universidad-Sociedad</v>
      </c>
      <c r="L250" s="98" t="s">
        <v>398</v>
      </c>
    </row>
    <row r="251" spans="3:12">
      <c r="C251" s="99" t="s">
        <v>123</v>
      </c>
      <c r="D251" s="543"/>
      <c r="E251" s="200">
        <f>D245/12</f>
        <v>1.6666666666666667</v>
      </c>
      <c r="F251" s="100">
        <v>36</v>
      </c>
      <c r="G251" s="97">
        <f t="shared" si="25"/>
        <v>60</v>
      </c>
      <c r="H251" s="161" t="s">
        <v>129</v>
      </c>
      <c r="I251" s="98" t="s">
        <v>942</v>
      </c>
      <c r="J251" s="98" t="str">
        <f>VLOOKUP(I251,Presupuesto!$B$11:$C$566,2,0)</f>
        <v>UTILES DE ESCRITORIO, OFICINA Y ENSE¥ANZA</v>
      </c>
      <c r="K251" s="98" t="str">
        <f t="shared" si="26"/>
        <v>Vinculación Universidad-Sociedad</v>
      </c>
      <c r="L251" s="98" t="s">
        <v>398</v>
      </c>
    </row>
    <row r="252" spans="3:12">
      <c r="C252" s="99" t="s">
        <v>34</v>
      </c>
      <c r="D252" s="543"/>
      <c r="E252" s="200">
        <f>D245/12</f>
        <v>1.6666666666666667</v>
      </c>
      <c r="F252" s="100">
        <v>80</v>
      </c>
      <c r="G252" s="97">
        <f t="shared" si="25"/>
        <v>133.33333333333334</v>
      </c>
      <c r="H252" s="161" t="s">
        <v>129</v>
      </c>
      <c r="I252" s="98" t="s">
        <v>942</v>
      </c>
      <c r="J252" s="98" t="str">
        <f>VLOOKUP(I252,Presupuesto!$B$11:$C$566,2,0)</f>
        <v>UTILES DE ESCRITORIO, OFICINA Y ENSE¥ANZA</v>
      </c>
      <c r="K252" s="98" t="str">
        <f t="shared" si="26"/>
        <v>Vinculación Universidad-Sociedad</v>
      </c>
      <c r="L252" s="98" t="s">
        <v>398</v>
      </c>
    </row>
    <row r="253" spans="3:12">
      <c r="C253" s="109" t="s">
        <v>52</v>
      </c>
      <c r="D253" s="543"/>
      <c r="E253" s="213">
        <v>0</v>
      </c>
      <c r="F253" s="119">
        <v>25</v>
      </c>
      <c r="G253" s="97">
        <f t="shared" si="25"/>
        <v>0</v>
      </c>
      <c r="H253" s="161" t="s">
        <v>129</v>
      </c>
      <c r="I253" s="98" t="s">
        <v>942</v>
      </c>
      <c r="J253" s="98" t="str">
        <f>VLOOKUP(I253,Presupuesto!$B$11:$C$566,2,0)</f>
        <v>UTILES DE ESCRITORIO, OFICINA Y ENSE¥ANZA</v>
      </c>
      <c r="K253" s="98" t="str">
        <f t="shared" si="26"/>
        <v>Vinculación Universidad-Sociedad</v>
      </c>
      <c r="L253" s="98" t="s">
        <v>398</v>
      </c>
    </row>
    <row r="254" spans="3:12" ht="15.75" thickBot="1">
      <c r="C254" s="217" t="s">
        <v>430</v>
      </c>
      <c r="D254" s="218">
        <v>0</v>
      </c>
      <c r="E254" s="332">
        <v>0</v>
      </c>
      <c r="F254" s="104">
        <f>HLOOKUP(C254,$AH$2:$BU$3,2,0)</f>
        <v>1150</v>
      </c>
      <c r="G254" s="105">
        <f>D254*E254*F254</f>
        <v>0</v>
      </c>
      <c r="H254" s="161" t="s">
        <v>129</v>
      </c>
      <c r="I254" s="333" t="s">
        <v>301</v>
      </c>
      <c r="J254" s="106" t="str">
        <f>VLOOKUP(I254,Presupuesto!$B$11:$C$566,2,0)</f>
        <v>VIATICOS (26200-00)</v>
      </c>
      <c r="K254" s="334" t="str">
        <f t="shared" si="26"/>
        <v>Vinculación Universidad-Sociedad</v>
      </c>
      <c r="L254" s="98" t="s">
        <v>398</v>
      </c>
    </row>
    <row r="256" spans="3:12" ht="15.75" thickBot="1"/>
    <row r="257" spans="3:12" ht="15.75" thickBot="1">
      <c r="C257" s="29" t="s">
        <v>43</v>
      </c>
      <c r="D257" s="30">
        <f>SUM(G264:G273)</f>
        <v>4278.333333333333</v>
      </c>
      <c r="E257" s="93"/>
      <c r="F257" s="93"/>
      <c r="G257" s="93"/>
      <c r="H257" s="76"/>
      <c r="I257" s="76"/>
      <c r="J257" s="76"/>
      <c r="K257" s="112"/>
      <c r="L257" s="464"/>
    </row>
    <row r="258" spans="3:12">
      <c r="C258" s="70"/>
      <c r="D258" s="31"/>
      <c r="E258" s="93"/>
      <c r="F258" s="93"/>
      <c r="G258" s="93"/>
      <c r="H258" s="76"/>
      <c r="I258" s="76"/>
      <c r="J258" s="76"/>
      <c r="K258" s="112"/>
      <c r="L258" s="464"/>
    </row>
    <row r="259" spans="3:12">
      <c r="C259" s="70"/>
      <c r="D259" s="31"/>
      <c r="E259" s="93"/>
      <c r="F259" s="93"/>
      <c r="G259" s="93"/>
      <c r="H259" s="76"/>
      <c r="I259" s="76"/>
      <c r="J259" s="76"/>
      <c r="K259" s="112"/>
      <c r="L259" s="464"/>
    </row>
    <row r="260" spans="3:12" ht="15.75">
      <c r="C260" s="202" t="s">
        <v>392</v>
      </c>
      <c r="D260" s="368" t="str">
        <f>'3. Vinculación Univ. Sociedad'!E19</f>
        <v>3.1.1.11</v>
      </c>
      <c r="E260" s="93"/>
      <c r="F260" s="93"/>
      <c r="G260" s="93"/>
      <c r="H260" s="76"/>
      <c r="I260" s="76"/>
      <c r="J260" s="76"/>
      <c r="K260" s="112"/>
      <c r="L260" s="464"/>
    </row>
    <row r="261" spans="3:12" ht="18.75">
      <c r="C261" s="211" t="str">
        <f>IFERROR(VLOOKUP(D260,'1. Desarrollo e Innov. Curricu.'!$E:$F,2,FALSE),IFERROR(VLOOKUP(D260,'2. Investigación Científica'!$E:$F,2,FALSE),IFERROR(VLOOKUP(D260,'3. Vinculación Univ. Sociedad'!$E:$F,2,FALSE),IFERROR(VLOOKUP(D260,'4. Docencia y Profesorado Univ.'!$E:$F,2,FALSE),IFERROR(VLOOKUP(D260,'5. Estudiantes y Graduados'!$E:$F,2,FALSE),IFERROR(VLOOKUP(D260,'11. Gestion Administrativa'!$E:$F,2,FALSE),IFERROR(VLOOKUP(D260,'13. Gestión Académica'!$E:$F,2,FALSE),IFERROR(VLOOKUP(D260,'8. Asegura. de la Calid. y M'!$E:$F,2,FALSE),IFERROR(VLOOKUP(D260,'6. Gestión del Conocimiento'!$E:$F,2,FALSE),IFERROR(VLOOKUP(D260,'15. Gobernabilidad y Proceso...'!$E:$F,2,FALSE),IFERROR(VLOOKUP(D260,'12. Gestión del Talento Humano'!$E:$F,2,FALSE),IFERROR(VLOOKUP(D260,'14. Internacional... de la E.S.'!$E:$F,2,FALSE),IFERROR(VLOOKUP(D260,'10. Posgrado'!$E:$F,2,FALSE),IFERROR(VLOOKUP(D260,'17. Gestión TIC'!$E:$F,2,FALSE),IFERROR(VLOOKUP(D260,'16. Desa. del Sistema Educ.Sup.'!$E:$F,2,FALSE),IFERROR(VLOOKUP(D260,'9. Cultura de Inno. Insti...'!$E:$F,2,FALSE),VLOOKUP(D260,'7. Lo Esencial de la Reforma U.'!$E:$F,2,0)))))))))))))))))</f>
        <v>Talleres de Terapias Grupales en vinculación con la sociedad.</v>
      </c>
      <c r="D261" s="31"/>
      <c r="E261" s="93"/>
      <c r="F261" s="93"/>
      <c r="G261" s="93"/>
      <c r="H261" s="76"/>
      <c r="I261" s="76"/>
      <c r="J261" s="76"/>
      <c r="K261" s="112"/>
      <c r="L261" s="464"/>
    </row>
    <row r="262" spans="3:12" ht="15.75" thickBot="1">
      <c r="C262" s="70"/>
      <c r="D262" s="31"/>
      <c r="E262" s="93"/>
      <c r="F262" s="93"/>
      <c r="G262" s="93"/>
      <c r="H262" s="76"/>
      <c r="I262" s="76"/>
      <c r="J262" s="76"/>
      <c r="K262" s="112"/>
      <c r="L262" s="464"/>
    </row>
    <row r="263" spans="3:12" ht="30.75" thickBot="1">
      <c r="C263" s="126" t="s">
        <v>44</v>
      </c>
      <c r="D263" s="129" t="s">
        <v>45</v>
      </c>
      <c r="E263" s="128" t="s">
        <v>55</v>
      </c>
      <c r="F263" s="128" t="s">
        <v>57</v>
      </c>
      <c r="G263" s="127" t="s">
        <v>27</v>
      </c>
      <c r="H263" s="133" t="s">
        <v>131</v>
      </c>
      <c r="I263" s="128" t="s">
        <v>46</v>
      </c>
      <c r="J263" s="128" t="s">
        <v>132</v>
      </c>
      <c r="K263" s="128" t="s">
        <v>410</v>
      </c>
      <c r="L263" s="128" t="s">
        <v>411</v>
      </c>
    </row>
    <row r="264" spans="3:12">
      <c r="C264" s="327" t="s">
        <v>47</v>
      </c>
      <c r="D264" s="542">
        <v>20</v>
      </c>
      <c r="E264" s="328"/>
      <c r="F264" s="115">
        <v>30000</v>
      </c>
      <c r="G264" s="329">
        <f t="shared" ref="G264:G272" si="27">E264*F264</f>
        <v>0</v>
      </c>
      <c r="H264" s="161" t="s">
        <v>129</v>
      </c>
      <c r="I264" s="116" t="s">
        <v>699</v>
      </c>
      <c r="J264" s="116" t="str">
        <f>VLOOKUP(I264,Presupuesto!$B$11:$C$566,2,0)</f>
        <v>SERVICIOS DE CAPACITACION.</v>
      </c>
      <c r="K264" s="331" t="s">
        <v>471</v>
      </c>
      <c r="L264" s="116" t="s">
        <v>401</v>
      </c>
    </row>
    <row r="265" spans="3:12">
      <c r="C265" s="99" t="s">
        <v>48</v>
      </c>
      <c r="D265" s="543"/>
      <c r="E265" s="200">
        <f>D264</f>
        <v>20</v>
      </c>
      <c r="F265" s="100">
        <v>50</v>
      </c>
      <c r="G265" s="97">
        <f t="shared" si="27"/>
        <v>1000</v>
      </c>
      <c r="H265" s="161" t="s">
        <v>129</v>
      </c>
      <c r="I265" s="98" t="s">
        <v>717</v>
      </c>
      <c r="J265" s="98" t="str">
        <f>VLOOKUP(I265,Presupuesto!$B$11:$C$566,2,0)</f>
        <v>SERVICIOS DE IMPRENTA PUBLIC.Y REPRODUCCION</v>
      </c>
      <c r="K265" s="98" t="str">
        <f>$K$226</f>
        <v>Vinculación Universidad-Sociedad</v>
      </c>
      <c r="L265" s="98" t="s">
        <v>401</v>
      </c>
    </row>
    <row r="266" spans="3:12">
      <c r="C266" s="99" t="s">
        <v>49</v>
      </c>
      <c r="D266" s="543"/>
      <c r="E266" s="200">
        <f>D264</f>
        <v>20</v>
      </c>
      <c r="F266" s="100">
        <v>150</v>
      </c>
      <c r="G266" s="97">
        <f t="shared" si="27"/>
        <v>3000</v>
      </c>
      <c r="H266" s="161" t="s">
        <v>129</v>
      </c>
      <c r="I266" s="98" t="s">
        <v>792</v>
      </c>
      <c r="J266" s="98" t="str">
        <f>VLOOKUP(I266,Presupuesto!$B$11:$C$566,2,0)</f>
        <v>ALIMENTOS B EBIDAS PARA PERSONAS</v>
      </c>
      <c r="K266" s="98" t="str">
        <f t="shared" ref="K266:K273" si="28">$K$226</f>
        <v>Vinculación Universidad-Sociedad</v>
      </c>
      <c r="L266" s="98" t="s">
        <v>401</v>
      </c>
    </row>
    <row r="267" spans="3:12">
      <c r="C267" s="99" t="s">
        <v>50</v>
      </c>
      <c r="D267" s="543"/>
      <c r="E267" s="151">
        <v>0</v>
      </c>
      <c r="F267" s="118">
        <v>10000</v>
      </c>
      <c r="G267" s="97">
        <f t="shared" si="27"/>
        <v>0</v>
      </c>
      <c r="H267" s="161" t="s">
        <v>129</v>
      </c>
      <c r="I267" s="322" t="s">
        <v>300</v>
      </c>
      <c r="J267" s="98" t="str">
        <f>VLOOKUP(I267,Presupuesto!$B$11:$C$566,2,0)</f>
        <v>PASAJES (26100-00)</v>
      </c>
      <c r="K267" s="98" t="str">
        <f t="shared" si="28"/>
        <v>Vinculación Universidad-Sociedad</v>
      </c>
      <c r="L267" s="98" t="s">
        <v>401</v>
      </c>
    </row>
    <row r="268" spans="3:12">
      <c r="C268" s="99" t="s">
        <v>417</v>
      </c>
      <c r="D268" s="543"/>
      <c r="E268" s="151">
        <v>0</v>
      </c>
      <c r="F268" s="118">
        <v>250</v>
      </c>
      <c r="G268" s="97">
        <f t="shared" si="27"/>
        <v>0</v>
      </c>
      <c r="H268" s="161" t="s">
        <v>129</v>
      </c>
      <c r="I268" s="98" t="s">
        <v>821</v>
      </c>
      <c r="J268" s="98" t="str">
        <f>VLOOKUP(I268,Presupuesto!$B$11:$C$566,2,0)</f>
        <v>PRODUCTOS PAPEL Y CARTON</v>
      </c>
      <c r="K268" s="98" t="str">
        <f t="shared" si="28"/>
        <v>Vinculación Universidad-Sociedad</v>
      </c>
      <c r="L268" s="98" t="s">
        <v>401</v>
      </c>
    </row>
    <row r="269" spans="3:12">
      <c r="C269" s="99" t="s">
        <v>51</v>
      </c>
      <c r="D269" s="543"/>
      <c r="E269" s="200">
        <f>(D264*25)/500</f>
        <v>1</v>
      </c>
      <c r="F269" s="100">
        <v>85</v>
      </c>
      <c r="G269" s="97">
        <f t="shared" si="27"/>
        <v>85</v>
      </c>
      <c r="H269" s="161" t="s">
        <v>129</v>
      </c>
      <c r="I269" s="98" t="s">
        <v>821</v>
      </c>
      <c r="J269" s="98" t="str">
        <f>VLOOKUP(I269,Presupuesto!$B$11:$C$566,2,0)</f>
        <v>PRODUCTOS PAPEL Y CARTON</v>
      </c>
      <c r="K269" s="98" t="str">
        <f t="shared" si="28"/>
        <v>Vinculación Universidad-Sociedad</v>
      </c>
      <c r="L269" s="98" t="s">
        <v>401</v>
      </c>
    </row>
    <row r="270" spans="3:12">
      <c r="C270" s="99" t="s">
        <v>123</v>
      </c>
      <c r="D270" s="543"/>
      <c r="E270" s="200">
        <f>D264/12</f>
        <v>1.6666666666666667</v>
      </c>
      <c r="F270" s="100">
        <v>36</v>
      </c>
      <c r="G270" s="97">
        <f t="shared" si="27"/>
        <v>60</v>
      </c>
      <c r="H270" s="161" t="s">
        <v>129</v>
      </c>
      <c r="I270" s="98" t="s">
        <v>942</v>
      </c>
      <c r="J270" s="98" t="str">
        <f>VLOOKUP(I270,Presupuesto!$B$11:$C$566,2,0)</f>
        <v>UTILES DE ESCRITORIO, OFICINA Y ENSE¥ANZA</v>
      </c>
      <c r="K270" s="98" t="str">
        <f t="shared" si="28"/>
        <v>Vinculación Universidad-Sociedad</v>
      </c>
      <c r="L270" s="98" t="s">
        <v>401</v>
      </c>
    </row>
    <row r="271" spans="3:12">
      <c r="C271" s="99" t="s">
        <v>34</v>
      </c>
      <c r="D271" s="543"/>
      <c r="E271" s="200">
        <f>D264/12</f>
        <v>1.6666666666666667</v>
      </c>
      <c r="F271" s="100">
        <v>80</v>
      </c>
      <c r="G271" s="97">
        <f t="shared" si="27"/>
        <v>133.33333333333334</v>
      </c>
      <c r="H271" s="161" t="s">
        <v>129</v>
      </c>
      <c r="I271" s="98" t="s">
        <v>942</v>
      </c>
      <c r="J271" s="98" t="str">
        <f>VLOOKUP(I271,Presupuesto!$B$11:$C$566,2,0)</f>
        <v>UTILES DE ESCRITORIO, OFICINA Y ENSE¥ANZA</v>
      </c>
      <c r="K271" s="98" t="str">
        <f t="shared" si="28"/>
        <v>Vinculación Universidad-Sociedad</v>
      </c>
      <c r="L271" s="98" t="s">
        <v>401</v>
      </c>
    </row>
    <row r="272" spans="3:12">
      <c r="C272" s="109" t="s">
        <v>52</v>
      </c>
      <c r="D272" s="543"/>
      <c r="E272" s="213">
        <v>0</v>
      </c>
      <c r="F272" s="119">
        <v>25</v>
      </c>
      <c r="G272" s="97">
        <f t="shared" si="27"/>
        <v>0</v>
      </c>
      <c r="H272" s="161" t="s">
        <v>129</v>
      </c>
      <c r="I272" s="98" t="s">
        <v>942</v>
      </c>
      <c r="J272" s="98" t="str">
        <f>VLOOKUP(I272,Presupuesto!$B$11:$C$566,2,0)</f>
        <v>UTILES DE ESCRITORIO, OFICINA Y ENSE¥ANZA</v>
      </c>
      <c r="K272" s="98" t="str">
        <f t="shared" si="28"/>
        <v>Vinculación Universidad-Sociedad</v>
      </c>
      <c r="L272" s="98" t="s">
        <v>401</v>
      </c>
    </row>
    <row r="273" spans="3:12" ht="15.75" thickBot="1">
      <c r="C273" s="217" t="s">
        <v>430</v>
      </c>
      <c r="D273" s="218">
        <v>0</v>
      </c>
      <c r="E273" s="332">
        <v>0</v>
      </c>
      <c r="F273" s="104">
        <f>HLOOKUP(C273,$AH$2:$BU$3,2,0)</f>
        <v>1150</v>
      </c>
      <c r="G273" s="105">
        <f>D273*E273*F273</f>
        <v>0</v>
      </c>
      <c r="H273" s="161" t="s">
        <v>129</v>
      </c>
      <c r="I273" s="333" t="s">
        <v>301</v>
      </c>
      <c r="J273" s="106" t="str">
        <f>VLOOKUP(I273,Presupuesto!$B$11:$C$566,2,0)</f>
        <v>VIATICOS (26200-00)</v>
      </c>
      <c r="K273" s="334" t="str">
        <f t="shared" si="28"/>
        <v>Vinculación Universidad-Sociedad</v>
      </c>
      <c r="L273" s="98" t="s">
        <v>401</v>
      </c>
    </row>
    <row r="275" spans="3:12" ht="15.75" thickBot="1"/>
    <row r="276" spans="3:12" ht="15.75" thickBot="1">
      <c r="C276" s="29" t="s">
        <v>43</v>
      </c>
      <c r="D276" s="30">
        <f>SUM(G283:G292)</f>
        <v>4278.333333333333</v>
      </c>
      <c r="E276" s="93"/>
      <c r="F276" s="93"/>
      <c r="G276" s="93"/>
      <c r="H276" s="76"/>
      <c r="I276" s="76"/>
      <c r="J276" s="76"/>
      <c r="K276" s="112"/>
      <c r="L276" s="464"/>
    </row>
    <row r="277" spans="3:12">
      <c r="C277" s="70"/>
      <c r="D277" s="31"/>
      <c r="E277" s="93"/>
      <c r="F277" s="93"/>
      <c r="G277" s="93"/>
      <c r="H277" s="76"/>
      <c r="I277" s="76"/>
      <c r="J277" s="76"/>
      <c r="K277" s="112"/>
      <c r="L277" s="464"/>
    </row>
    <row r="278" spans="3:12">
      <c r="C278" s="70"/>
      <c r="D278" s="31"/>
      <c r="E278" s="93"/>
      <c r="F278" s="93"/>
      <c r="G278" s="93"/>
      <c r="H278" s="76"/>
      <c r="I278" s="76"/>
      <c r="J278" s="76"/>
      <c r="K278" s="112"/>
      <c r="L278" s="464"/>
    </row>
    <row r="279" spans="3:12" ht="15.75">
      <c r="C279" s="202" t="s">
        <v>392</v>
      </c>
      <c r="D279" s="368" t="str">
        <f>'3. Vinculación Univ. Sociedad'!E19</f>
        <v>3.1.1.11</v>
      </c>
      <c r="E279" s="93"/>
      <c r="F279" s="93"/>
      <c r="G279" s="93"/>
      <c r="H279" s="76"/>
      <c r="I279" s="76"/>
      <c r="J279" s="76"/>
      <c r="K279" s="112"/>
      <c r="L279" s="464"/>
    </row>
    <row r="280" spans="3:12" ht="18.75">
      <c r="C280" s="211" t="str">
        <f>IFERROR(VLOOKUP(D279,'1. Desarrollo e Innov. Curricu.'!$E:$F,2,FALSE),IFERROR(VLOOKUP(D279,'2. Investigación Científica'!$E:$F,2,FALSE),IFERROR(VLOOKUP(D279,'3. Vinculación Univ. Sociedad'!$E:$F,2,FALSE),IFERROR(VLOOKUP(D279,'4. Docencia y Profesorado Univ.'!$E:$F,2,FALSE),IFERROR(VLOOKUP(D279,'5. Estudiantes y Graduados'!$E:$F,2,FALSE),IFERROR(VLOOKUP(D279,'11. Gestion Administrativa'!$E:$F,2,FALSE),IFERROR(VLOOKUP(D279,'13. Gestión Académica'!$E:$F,2,FALSE),IFERROR(VLOOKUP(D279,'8. Asegura. de la Calid. y M'!$E:$F,2,FALSE),IFERROR(VLOOKUP(D279,'6. Gestión del Conocimiento'!$E:$F,2,FALSE),IFERROR(VLOOKUP(D279,'15. Gobernabilidad y Proceso...'!$E:$F,2,FALSE),IFERROR(VLOOKUP(D279,'12. Gestión del Talento Humano'!$E:$F,2,FALSE),IFERROR(VLOOKUP(D279,'14. Internacional... de la E.S.'!$E:$F,2,FALSE),IFERROR(VLOOKUP(D279,'10. Posgrado'!$E:$F,2,FALSE),IFERROR(VLOOKUP(D279,'17. Gestión TIC'!$E:$F,2,FALSE),IFERROR(VLOOKUP(D279,'16. Desa. del Sistema Educ.Sup.'!$E:$F,2,FALSE),IFERROR(VLOOKUP(D279,'9. Cultura de Inno. Insti...'!$E:$F,2,FALSE),VLOOKUP(D279,'7. Lo Esencial de la Reforma U.'!$E:$F,2,0)))))))))))))))))</f>
        <v>Talleres de Terapias Grupales en vinculación con la sociedad.</v>
      </c>
      <c r="D280" s="31"/>
      <c r="E280" s="93"/>
      <c r="F280" s="93"/>
      <c r="G280" s="93"/>
      <c r="H280" s="76"/>
      <c r="I280" s="76"/>
      <c r="J280" s="76"/>
      <c r="K280" s="112"/>
      <c r="L280" s="464"/>
    </row>
    <row r="281" spans="3:12" ht="15.75" thickBot="1">
      <c r="C281" s="70"/>
      <c r="D281" s="31"/>
      <c r="E281" s="93"/>
      <c r="F281" s="93"/>
      <c r="G281" s="93"/>
      <c r="H281" s="76"/>
      <c r="I281" s="76"/>
      <c r="J281" s="76"/>
      <c r="K281" s="112"/>
      <c r="L281" s="464"/>
    </row>
    <row r="282" spans="3:12" ht="30.75" thickBot="1">
      <c r="C282" s="126" t="s">
        <v>44</v>
      </c>
      <c r="D282" s="129" t="s">
        <v>45</v>
      </c>
      <c r="E282" s="128" t="s">
        <v>55</v>
      </c>
      <c r="F282" s="128" t="s">
        <v>57</v>
      </c>
      <c r="G282" s="127" t="s">
        <v>27</v>
      </c>
      <c r="H282" s="133" t="s">
        <v>131</v>
      </c>
      <c r="I282" s="128" t="s">
        <v>46</v>
      </c>
      <c r="J282" s="128" t="s">
        <v>132</v>
      </c>
      <c r="K282" s="128" t="s">
        <v>410</v>
      </c>
      <c r="L282" s="128" t="s">
        <v>411</v>
      </c>
    </row>
    <row r="283" spans="3:12">
      <c r="C283" s="327" t="s">
        <v>47</v>
      </c>
      <c r="D283" s="542">
        <v>20</v>
      </c>
      <c r="E283" s="328"/>
      <c r="F283" s="115">
        <v>30000</v>
      </c>
      <c r="G283" s="329">
        <f t="shared" ref="G283:G291" si="29">E283*F283</f>
        <v>0</v>
      </c>
      <c r="H283" s="161" t="s">
        <v>129</v>
      </c>
      <c r="I283" s="116" t="s">
        <v>699</v>
      </c>
      <c r="J283" s="116" t="str">
        <f>VLOOKUP(I283,Presupuesto!$B$11:$C$566,2,0)</f>
        <v>SERVICIOS DE CAPACITACION.</v>
      </c>
      <c r="K283" s="331" t="s">
        <v>471</v>
      </c>
      <c r="L283" s="116" t="s">
        <v>404</v>
      </c>
    </row>
    <row r="284" spans="3:12">
      <c r="C284" s="99" t="s">
        <v>48</v>
      </c>
      <c r="D284" s="543"/>
      <c r="E284" s="200">
        <f>D283</f>
        <v>20</v>
      </c>
      <c r="F284" s="100">
        <v>50</v>
      </c>
      <c r="G284" s="97">
        <f t="shared" si="29"/>
        <v>1000</v>
      </c>
      <c r="H284" s="161" t="s">
        <v>129</v>
      </c>
      <c r="I284" s="98" t="s">
        <v>717</v>
      </c>
      <c r="J284" s="98" t="str">
        <f>VLOOKUP(I284,Presupuesto!$B$11:$C$566,2,0)</f>
        <v>SERVICIOS DE IMPRENTA PUBLIC.Y REPRODUCCION</v>
      </c>
      <c r="K284" s="98" t="str">
        <f>$K$226</f>
        <v>Vinculación Universidad-Sociedad</v>
      </c>
      <c r="L284" s="98" t="s">
        <v>404</v>
      </c>
    </row>
    <row r="285" spans="3:12">
      <c r="C285" s="99" t="s">
        <v>49</v>
      </c>
      <c r="D285" s="543"/>
      <c r="E285" s="200">
        <f>D283</f>
        <v>20</v>
      </c>
      <c r="F285" s="100">
        <v>150</v>
      </c>
      <c r="G285" s="97">
        <f t="shared" si="29"/>
        <v>3000</v>
      </c>
      <c r="H285" s="161" t="s">
        <v>129</v>
      </c>
      <c r="I285" s="98" t="s">
        <v>792</v>
      </c>
      <c r="J285" s="98" t="str">
        <f>VLOOKUP(I285,Presupuesto!$B$11:$C$566,2,0)</f>
        <v>ALIMENTOS B EBIDAS PARA PERSONAS</v>
      </c>
      <c r="K285" s="98" t="str">
        <f t="shared" ref="K285:K292" si="30">$K$226</f>
        <v>Vinculación Universidad-Sociedad</v>
      </c>
      <c r="L285" s="98" t="s">
        <v>404</v>
      </c>
    </row>
    <row r="286" spans="3:12">
      <c r="C286" s="99" t="s">
        <v>50</v>
      </c>
      <c r="D286" s="543"/>
      <c r="E286" s="151">
        <v>0</v>
      </c>
      <c r="F286" s="118">
        <v>10000</v>
      </c>
      <c r="G286" s="97">
        <f t="shared" si="29"/>
        <v>0</v>
      </c>
      <c r="H286" s="161" t="s">
        <v>129</v>
      </c>
      <c r="I286" s="322" t="s">
        <v>300</v>
      </c>
      <c r="J286" s="98" t="str">
        <f>VLOOKUP(I286,Presupuesto!$B$11:$C$566,2,0)</f>
        <v>PASAJES (26100-00)</v>
      </c>
      <c r="K286" s="98" t="str">
        <f t="shared" si="30"/>
        <v>Vinculación Universidad-Sociedad</v>
      </c>
      <c r="L286" s="98" t="s">
        <v>404</v>
      </c>
    </row>
    <row r="287" spans="3:12">
      <c r="C287" s="99" t="s">
        <v>417</v>
      </c>
      <c r="D287" s="543"/>
      <c r="E287" s="151">
        <v>0</v>
      </c>
      <c r="F287" s="118">
        <v>250</v>
      </c>
      <c r="G287" s="97">
        <f t="shared" si="29"/>
        <v>0</v>
      </c>
      <c r="H287" s="161" t="s">
        <v>129</v>
      </c>
      <c r="I287" s="98" t="s">
        <v>821</v>
      </c>
      <c r="J287" s="98" t="str">
        <f>VLOOKUP(I287,Presupuesto!$B$11:$C$566,2,0)</f>
        <v>PRODUCTOS PAPEL Y CARTON</v>
      </c>
      <c r="K287" s="98" t="str">
        <f t="shared" si="30"/>
        <v>Vinculación Universidad-Sociedad</v>
      </c>
      <c r="L287" s="98" t="s">
        <v>404</v>
      </c>
    </row>
    <row r="288" spans="3:12">
      <c r="C288" s="99" t="s">
        <v>51</v>
      </c>
      <c r="D288" s="543"/>
      <c r="E288" s="200">
        <f>(D283*25)/500</f>
        <v>1</v>
      </c>
      <c r="F288" s="100">
        <v>85</v>
      </c>
      <c r="G288" s="97">
        <f t="shared" si="29"/>
        <v>85</v>
      </c>
      <c r="H288" s="161" t="s">
        <v>129</v>
      </c>
      <c r="I288" s="98" t="s">
        <v>821</v>
      </c>
      <c r="J288" s="98" t="str">
        <f>VLOOKUP(I288,Presupuesto!$B$11:$C$566,2,0)</f>
        <v>PRODUCTOS PAPEL Y CARTON</v>
      </c>
      <c r="K288" s="98" t="str">
        <f t="shared" si="30"/>
        <v>Vinculación Universidad-Sociedad</v>
      </c>
      <c r="L288" s="98" t="s">
        <v>404</v>
      </c>
    </row>
    <row r="289" spans="3:12">
      <c r="C289" s="99" t="s">
        <v>123</v>
      </c>
      <c r="D289" s="543"/>
      <c r="E289" s="200">
        <f>D283/12</f>
        <v>1.6666666666666667</v>
      </c>
      <c r="F289" s="100">
        <v>36</v>
      </c>
      <c r="G289" s="97">
        <f t="shared" si="29"/>
        <v>60</v>
      </c>
      <c r="H289" s="161" t="s">
        <v>129</v>
      </c>
      <c r="I289" s="98" t="s">
        <v>942</v>
      </c>
      <c r="J289" s="98" t="str">
        <f>VLOOKUP(I289,Presupuesto!$B$11:$C$566,2,0)</f>
        <v>UTILES DE ESCRITORIO, OFICINA Y ENSE¥ANZA</v>
      </c>
      <c r="K289" s="98" t="str">
        <f t="shared" si="30"/>
        <v>Vinculación Universidad-Sociedad</v>
      </c>
      <c r="L289" s="98" t="s">
        <v>404</v>
      </c>
    </row>
    <row r="290" spans="3:12">
      <c r="C290" s="99" t="s">
        <v>34</v>
      </c>
      <c r="D290" s="543"/>
      <c r="E290" s="200">
        <f>D283/12</f>
        <v>1.6666666666666667</v>
      </c>
      <c r="F290" s="100">
        <v>80</v>
      </c>
      <c r="G290" s="97">
        <f t="shared" si="29"/>
        <v>133.33333333333334</v>
      </c>
      <c r="H290" s="161" t="s">
        <v>129</v>
      </c>
      <c r="I290" s="98" t="s">
        <v>942</v>
      </c>
      <c r="J290" s="98" t="str">
        <f>VLOOKUP(I290,Presupuesto!$B$11:$C$566,2,0)</f>
        <v>UTILES DE ESCRITORIO, OFICINA Y ENSE¥ANZA</v>
      </c>
      <c r="K290" s="98" t="str">
        <f t="shared" si="30"/>
        <v>Vinculación Universidad-Sociedad</v>
      </c>
      <c r="L290" s="98" t="s">
        <v>404</v>
      </c>
    </row>
    <row r="291" spans="3:12">
      <c r="C291" s="109" t="s">
        <v>52</v>
      </c>
      <c r="D291" s="543"/>
      <c r="E291" s="213">
        <v>0</v>
      </c>
      <c r="F291" s="119">
        <v>25</v>
      </c>
      <c r="G291" s="97">
        <f t="shared" si="29"/>
        <v>0</v>
      </c>
      <c r="H291" s="161" t="s">
        <v>129</v>
      </c>
      <c r="I291" s="98" t="s">
        <v>942</v>
      </c>
      <c r="J291" s="98" t="str">
        <f>VLOOKUP(I291,Presupuesto!$B$11:$C$566,2,0)</f>
        <v>UTILES DE ESCRITORIO, OFICINA Y ENSE¥ANZA</v>
      </c>
      <c r="K291" s="98" t="str">
        <f t="shared" si="30"/>
        <v>Vinculación Universidad-Sociedad</v>
      </c>
      <c r="L291" s="98" t="s">
        <v>404</v>
      </c>
    </row>
    <row r="292" spans="3:12" ht="15.75" thickBot="1">
      <c r="C292" s="217" t="s">
        <v>430</v>
      </c>
      <c r="D292" s="218">
        <v>0</v>
      </c>
      <c r="E292" s="332">
        <v>0</v>
      </c>
      <c r="F292" s="104">
        <f>HLOOKUP(C292,$AH$2:$BU$3,2,0)</f>
        <v>1150</v>
      </c>
      <c r="G292" s="105">
        <f>D292*E292*F292</f>
        <v>0</v>
      </c>
      <c r="H292" s="161" t="s">
        <v>129</v>
      </c>
      <c r="I292" s="333" t="s">
        <v>301</v>
      </c>
      <c r="J292" s="106" t="str">
        <f>VLOOKUP(I292,Presupuesto!$B$11:$C$566,2,0)</f>
        <v>VIATICOS (26200-00)</v>
      </c>
      <c r="K292" s="334" t="str">
        <f t="shared" si="30"/>
        <v>Vinculación Universidad-Sociedad</v>
      </c>
      <c r="L292" s="98" t="s">
        <v>404</v>
      </c>
    </row>
    <row r="294" spans="3:12" ht="15.75" thickBot="1"/>
    <row r="295" spans="3:12" ht="15.75" thickBot="1">
      <c r="C295" s="29" t="s">
        <v>43</v>
      </c>
      <c r="D295" s="30">
        <f>SUM(G302:G311)</f>
        <v>27487.083333333332</v>
      </c>
      <c r="E295" s="93"/>
      <c r="F295" s="93"/>
      <c r="G295" s="93"/>
      <c r="H295" s="76"/>
      <c r="I295" s="76"/>
      <c r="J295" s="76"/>
      <c r="K295" s="112"/>
      <c r="L295" s="464"/>
    </row>
    <row r="296" spans="3:12">
      <c r="C296" s="70"/>
      <c r="D296" s="31"/>
      <c r="E296" s="93"/>
      <c r="F296" s="93"/>
      <c r="G296" s="93"/>
      <c r="H296" s="76"/>
      <c r="I296" s="76"/>
      <c r="J296" s="76"/>
      <c r="K296" s="112"/>
      <c r="L296" s="464"/>
    </row>
    <row r="297" spans="3:12">
      <c r="C297" s="70"/>
      <c r="D297" s="31"/>
      <c r="E297" s="93"/>
      <c r="F297" s="93"/>
      <c r="G297" s="93"/>
      <c r="H297" s="76"/>
      <c r="I297" s="76"/>
      <c r="J297" s="76"/>
      <c r="K297" s="112"/>
      <c r="L297" s="464"/>
    </row>
    <row r="298" spans="3:12" ht="15.75">
      <c r="C298" s="202" t="s">
        <v>392</v>
      </c>
      <c r="D298" s="368" t="str">
        <f>'3. Vinculación Univ. Sociedad'!E20</f>
        <v>3.1.1.12</v>
      </c>
      <c r="E298" s="93"/>
      <c r="F298" s="93"/>
      <c r="G298" s="93"/>
      <c r="H298" s="76"/>
      <c r="I298" s="76"/>
      <c r="J298" s="76"/>
      <c r="K298" s="112"/>
      <c r="L298" s="464"/>
    </row>
    <row r="299" spans="3:12" ht="18.75">
      <c r="C299" s="211" t="str">
        <f>IFERROR(VLOOKUP(D298,'1. Desarrollo e Innov. Curricu.'!$E:$F,2,FALSE),IFERROR(VLOOKUP(D298,'2. Investigación Científica'!$E:$F,2,FALSE),IFERROR(VLOOKUP(D298,'3. Vinculación Univ. Sociedad'!$E:$F,2,FALSE),IFERROR(VLOOKUP(D298,'4. Docencia y Profesorado Univ.'!$E:$F,2,FALSE),IFERROR(VLOOKUP(D298,'5. Estudiantes y Graduados'!$E:$F,2,FALSE),IFERROR(VLOOKUP(D298,'11. Gestion Administrativa'!$E:$F,2,FALSE),IFERROR(VLOOKUP(D298,'13. Gestión Académica'!$E:$F,2,FALSE),IFERROR(VLOOKUP(D298,'8. Asegura. de la Calid. y M'!$E:$F,2,FALSE),IFERROR(VLOOKUP(D298,'6. Gestión del Conocimiento'!$E:$F,2,FALSE),IFERROR(VLOOKUP(D298,'15. Gobernabilidad y Proceso...'!$E:$F,2,FALSE),IFERROR(VLOOKUP(D298,'12. Gestión del Talento Humano'!$E:$F,2,FALSE),IFERROR(VLOOKUP(D298,'14. Internacional... de la E.S.'!$E:$F,2,FALSE),IFERROR(VLOOKUP(D298,'10. Posgrado'!$E:$F,2,FALSE),IFERROR(VLOOKUP(D298,'17. Gestión TIC'!$E:$F,2,FALSE),IFERROR(VLOOKUP(D298,'16. Desa. del Sistema Educ.Sup.'!$E:$F,2,FALSE),IFERROR(VLOOKUP(D298,'9. Cultura de Inno. Insti...'!$E:$F,2,FALSE),VLOOKUP(D298,'7. Lo Esencial de la Reforma U.'!$E:$F,2,0)))))))))))))))))</f>
        <v>Taller de relaciones interpersonales para colaboradores del CJG.</v>
      </c>
      <c r="D299" s="31"/>
      <c r="E299" s="93"/>
      <c r="F299" s="93"/>
      <c r="G299" s="93"/>
      <c r="H299" s="76"/>
      <c r="I299" s="76"/>
      <c r="J299" s="76"/>
      <c r="K299" s="112"/>
      <c r="L299" s="464"/>
    </row>
    <row r="300" spans="3:12" ht="15.75" thickBot="1">
      <c r="C300" s="70"/>
      <c r="D300" s="31"/>
      <c r="E300" s="93"/>
      <c r="F300" s="93"/>
      <c r="G300" s="93"/>
      <c r="H300" s="76"/>
      <c r="I300" s="76"/>
      <c r="J300" s="76"/>
      <c r="K300" s="112"/>
      <c r="L300" s="464"/>
    </row>
    <row r="301" spans="3:12" ht="30.75" thickBot="1">
      <c r="C301" s="126" t="s">
        <v>44</v>
      </c>
      <c r="D301" s="129" t="s">
        <v>45</v>
      </c>
      <c r="E301" s="128" t="s">
        <v>55</v>
      </c>
      <c r="F301" s="128" t="s">
        <v>57</v>
      </c>
      <c r="G301" s="127" t="s">
        <v>27</v>
      </c>
      <c r="H301" s="133" t="s">
        <v>131</v>
      </c>
      <c r="I301" s="128" t="s">
        <v>46</v>
      </c>
      <c r="J301" s="128" t="s">
        <v>132</v>
      </c>
      <c r="K301" s="128" t="s">
        <v>410</v>
      </c>
      <c r="L301" s="128" t="s">
        <v>411</v>
      </c>
    </row>
    <row r="302" spans="3:12">
      <c r="C302" s="327" t="s">
        <v>47</v>
      </c>
      <c r="D302" s="542">
        <v>35</v>
      </c>
      <c r="E302" s="328">
        <v>1</v>
      </c>
      <c r="F302" s="115">
        <v>20000</v>
      </c>
      <c r="G302" s="329">
        <f t="shared" ref="G302:G310" si="31">E302*F302</f>
        <v>20000</v>
      </c>
      <c r="H302" s="161" t="s">
        <v>129</v>
      </c>
      <c r="I302" s="116" t="s">
        <v>699</v>
      </c>
      <c r="J302" s="116" t="str">
        <f>VLOOKUP(I302,Presupuesto!$B$11:$C$566,2,0)</f>
        <v>SERVICIOS DE CAPACITACION.</v>
      </c>
      <c r="K302" s="331" t="s">
        <v>471</v>
      </c>
      <c r="L302" s="116" t="s">
        <v>398</v>
      </c>
    </row>
    <row r="303" spans="3:12">
      <c r="C303" s="99" t="s">
        <v>48</v>
      </c>
      <c r="D303" s="543"/>
      <c r="E303" s="200">
        <f>D302</f>
        <v>35</v>
      </c>
      <c r="F303" s="100">
        <v>50</v>
      </c>
      <c r="G303" s="97">
        <f t="shared" si="31"/>
        <v>1750</v>
      </c>
      <c r="H303" s="161" t="s">
        <v>129</v>
      </c>
      <c r="I303" s="98" t="s">
        <v>717</v>
      </c>
      <c r="J303" s="98" t="str">
        <f>VLOOKUP(I303,Presupuesto!$B$11:$C$566,2,0)</f>
        <v>SERVICIOS DE IMPRENTA PUBLIC.Y REPRODUCCION</v>
      </c>
      <c r="K303" s="98" t="str">
        <f>$K$226</f>
        <v>Vinculación Universidad-Sociedad</v>
      </c>
      <c r="L303" s="98" t="s">
        <v>398</v>
      </c>
    </row>
    <row r="304" spans="3:12">
      <c r="C304" s="99" t="s">
        <v>49</v>
      </c>
      <c r="D304" s="543"/>
      <c r="E304" s="200">
        <f>D302</f>
        <v>35</v>
      </c>
      <c r="F304" s="100">
        <v>150</v>
      </c>
      <c r="G304" s="97">
        <f t="shared" si="31"/>
        <v>5250</v>
      </c>
      <c r="H304" s="161" t="s">
        <v>129</v>
      </c>
      <c r="I304" s="98" t="s">
        <v>792</v>
      </c>
      <c r="J304" s="98" t="str">
        <f>VLOOKUP(I304,Presupuesto!$B$11:$C$566,2,0)</f>
        <v>ALIMENTOS B EBIDAS PARA PERSONAS</v>
      </c>
      <c r="K304" s="98" t="str">
        <f t="shared" ref="K304:K311" si="32">$K$226</f>
        <v>Vinculación Universidad-Sociedad</v>
      </c>
      <c r="L304" s="98" t="s">
        <v>398</v>
      </c>
    </row>
    <row r="305" spans="3:12">
      <c r="C305" s="99" t="s">
        <v>50</v>
      </c>
      <c r="D305" s="543"/>
      <c r="E305" s="151">
        <v>0</v>
      </c>
      <c r="F305" s="118">
        <v>10000</v>
      </c>
      <c r="G305" s="97">
        <f t="shared" si="31"/>
        <v>0</v>
      </c>
      <c r="H305" s="161" t="s">
        <v>129</v>
      </c>
      <c r="I305" s="322" t="s">
        <v>300</v>
      </c>
      <c r="J305" s="98" t="str">
        <f>VLOOKUP(I305,Presupuesto!$B$11:$C$566,2,0)</f>
        <v>PASAJES (26100-00)</v>
      </c>
      <c r="K305" s="98" t="str">
        <f t="shared" si="32"/>
        <v>Vinculación Universidad-Sociedad</v>
      </c>
      <c r="L305" s="98" t="s">
        <v>398</v>
      </c>
    </row>
    <row r="306" spans="3:12">
      <c r="C306" s="99" t="s">
        <v>417</v>
      </c>
      <c r="D306" s="543"/>
      <c r="E306" s="151">
        <v>0</v>
      </c>
      <c r="F306" s="118">
        <v>250</v>
      </c>
      <c r="G306" s="97">
        <f t="shared" si="31"/>
        <v>0</v>
      </c>
      <c r="H306" s="161" t="s">
        <v>129</v>
      </c>
      <c r="I306" s="98" t="s">
        <v>821</v>
      </c>
      <c r="J306" s="98" t="str">
        <f>VLOOKUP(I306,Presupuesto!$B$11:$C$566,2,0)</f>
        <v>PRODUCTOS PAPEL Y CARTON</v>
      </c>
      <c r="K306" s="98" t="str">
        <f t="shared" si="32"/>
        <v>Vinculación Universidad-Sociedad</v>
      </c>
      <c r="L306" s="98" t="s">
        <v>398</v>
      </c>
    </row>
    <row r="307" spans="3:12">
      <c r="C307" s="99" t="s">
        <v>51</v>
      </c>
      <c r="D307" s="543"/>
      <c r="E307" s="200">
        <f>(D302*25)/500</f>
        <v>1.75</v>
      </c>
      <c r="F307" s="100">
        <v>85</v>
      </c>
      <c r="G307" s="97">
        <f t="shared" si="31"/>
        <v>148.75</v>
      </c>
      <c r="H307" s="161" t="s">
        <v>129</v>
      </c>
      <c r="I307" s="98" t="s">
        <v>821</v>
      </c>
      <c r="J307" s="98" t="str">
        <f>VLOOKUP(I307,Presupuesto!$B$11:$C$566,2,0)</f>
        <v>PRODUCTOS PAPEL Y CARTON</v>
      </c>
      <c r="K307" s="98" t="str">
        <f t="shared" si="32"/>
        <v>Vinculación Universidad-Sociedad</v>
      </c>
      <c r="L307" s="98" t="s">
        <v>398</v>
      </c>
    </row>
    <row r="308" spans="3:12">
      <c r="C308" s="99" t="s">
        <v>123</v>
      </c>
      <c r="D308" s="543"/>
      <c r="E308" s="200">
        <f>D302/12</f>
        <v>2.9166666666666665</v>
      </c>
      <c r="F308" s="100">
        <v>36</v>
      </c>
      <c r="G308" s="97">
        <f t="shared" si="31"/>
        <v>105</v>
      </c>
      <c r="H308" s="161" t="s">
        <v>129</v>
      </c>
      <c r="I308" s="98" t="s">
        <v>942</v>
      </c>
      <c r="J308" s="98" t="str">
        <f>VLOOKUP(I308,Presupuesto!$B$11:$C$566,2,0)</f>
        <v>UTILES DE ESCRITORIO, OFICINA Y ENSE¥ANZA</v>
      </c>
      <c r="K308" s="98" t="str">
        <f t="shared" si="32"/>
        <v>Vinculación Universidad-Sociedad</v>
      </c>
      <c r="L308" s="98" t="s">
        <v>398</v>
      </c>
    </row>
    <row r="309" spans="3:12">
      <c r="C309" s="99" t="s">
        <v>34</v>
      </c>
      <c r="D309" s="543"/>
      <c r="E309" s="200">
        <f>D302/12</f>
        <v>2.9166666666666665</v>
      </c>
      <c r="F309" s="100">
        <v>80</v>
      </c>
      <c r="G309" s="97">
        <f t="shared" si="31"/>
        <v>233.33333333333331</v>
      </c>
      <c r="H309" s="161" t="s">
        <v>129</v>
      </c>
      <c r="I309" s="98" t="s">
        <v>942</v>
      </c>
      <c r="J309" s="98" t="str">
        <f>VLOOKUP(I309,Presupuesto!$B$11:$C$566,2,0)</f>
        <v>UTILES DE ESCRITORIO, OFICINA Y ENSE¥ANZA</v>
      </c>
      <c r="K309" s="98" t="str">
        <f t="shared" si="32"/>
        <v>Vinculación Universidad-Sociedad</v>
      </c>
      <c r="L309" s="98" t="s">
        <v>398</v>
      </c>
    </row>
    <row r="310" spans="3:12">
      <c r="C310" s="109" t="s">
        <v>52</v>
      </c>
      <c r="D310" s="543"/>
      <c r="E310" s="213">
        <v>0</v>
      </c>
      <c r="F310" s="119">
        <v>25</v>
      </c>
      <c r="G310" s="97">
        <f t="shared" si="31"/>
        <v>0</v>
      </c>
      <c r="H310" s="161" t="s">
        <v>129</v>
      </c>
      <c r="I310" s="98" t="s">
        <v>942</v>
      </c>
      <c r="J310" s="98" t="str">
        <f>VLOOKUP(I310,Presupuesto!$B$11:$C$566,2,0)</f>
        <v>UTILES DE ESCRITORIO, OFICINA Y ENSE¥ANZA</v>
      </c>
      <c r="K310" s="98" t="str">
        <f t="shared" si="32"/>
        <v>Vinculación Universidad-Sociedad</v>
      </c>
      <c r="L310" s="98" t="s">
        <v>398</v>
      </c>
    </row>
    <row r="311" spans="3:12" ht="15.75" thickBot="1">
      <c r="C311" s="217" t="s">
        <v>430</v>
      </c>
      <c r="D311" s="218">
        <v>0</v>
      </c>
      <c r="E311" s="332">
        <v>0</v>
      </c>
      <c r="F311" s="104">
        <f>HLOOKUP(C311,$AH$2:$BU$3,2,0)</f>
        <v>1150</v>
      </c>
      <c r="G311" s="105">
        <f>D311*E311*F311</f>
        <v>0</v>
      </c>
      <c r="H311" s="161" t="s">
        <v>129</v>
      </c>
      <c r="I311" s="333" t="s">
        <v>301</v>
      </c>
      <c r="J311" s="106" t="str">
        <f>VLOOKUP(I311,Presupuesto!$B$11:$C$566,2,0)</f>
        <v>VIATICOS (26200-00)</v>
      </c>
      <c r="K311" s="334" t="str">
        <f t="shared" si="32"/>
        <v>Vinculación Universidad-Sociedad</v>
      </c>
      <c r="L311" s="98" t="s">
        <v>398</v>
      </c>
    </row>
    <row r="313" spans="3:12" ht="15.75" thickBot="1"/>
    <row r="314" spans="3:12" ht="15.75" thickBot="1">
      <c r="C314" s="29" t="s">
        <v>43</v>
      </c>
      <c r="D314" s="30">
        <f>SUM(G321:G330)</f>
        <v>4278.333333333333</v>
      </c>
      <c r="E314" s="93"/>
      <c r="F314" s="93"/>
      <c r="G314" s="93"/>
      <c r="H314" s="76"/>
      <c r="I314" s="76"/>
      <c r="J314" s="76"/>
      <c r="K314" s="112"/>
      <c r="L314" s="464"/>
    </row>
    <row r="315" spans="3:12">
      <c r="C315" s="70"/>
      <c r="D315" s="31"/>
      <c r="E315" s="93"/>
      <c r="F315" s="93"/>
      <c r="G315" s="93"/>
      <c r="H315" s="76"/>
      <c r="I315" s="76"/>
      <c r="J315" s="76"/>
      <c r="K315" s="112"/>
      <c r="L315" s="464"/>
    </row>
    <row r="316" spans="3:12">
      <c r="C316" s="70"/>
      <c r="D316" s="31"/>
      <c r="E316" s="93"/>
      <c r="F316" s="93"/>
      <c r="G316" s="93"/>
      <c r="H316" s="76"/>
      <c r="I316" s="76"/>
      <c r="J316" s="76"/>
      <c r="K316" s="112"/>
      <c r="L316" s="464"/>
    </row>
    <row r="317" spans="3:12" ht="15.75">
      <c r="C317" s="202" t="s">
        <v>392</v>
      </c>
      <c r="D317" s="368" t="str">
        <f>'3. Vinculación Univ. Sociedad'!E21</f>
        <v>3.1.1.13</v>
      </c>
      <c r="E317" s="93"/>
      <c r="F317" s="93"/>
      <c r="G317" s="93"/>
      <c r="H317" s="76"/>
      <c r="I317" s="76"/>
      <c r="J317" s="76"/>
      <c r="K317" s="112"/>
      <c r="L317" s="464"/>
    </row>
    <row r="318" spans="3:12" ht="18.75">
      <c r="C318" s="211"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Talleres de Grupos de Ayuda</v>
      </c>
      <c r="D318" s="31"/>
      <c r="E318" s="93"/>
      <c r="F318" s="93"/>
      <c r="G318" s="93"/>
      <c r="H318" s="76"/>
      <c r="I318" s="76"/>
      <c r="J318" s="76"/>
      <c r="K318" s="112"/>
      <c r="L318" s="464"/>
    </row>
    <row r="319" spans="3:12" ht="15.75" thickBot="1">
      <c r="C319" s="70"/>
      <c r="D319" s="31"/>
      <c r="E319" s="93"/>
      <c r="F319" s="93"/>
      <c r="G319" s="93"/>
      <c r="H319" s="76"/>
      <c r="I319" s="76"/>
      <c r="J319" s="76"/>
      <c r="K319" s="112"/>
      <c r="L319" s="464"/>
    </row>
    <row r="320" spans="3:12" ht="30.75" thickBot="1">
      <c r="C320" s="126" t="s">
        <v>44</v>
      </c>
      <c r="D320" s="129" t="s">
        <v>45</v>
      </c>
      <c r="E320" s="128" t="s">
        <v>55</v>
      </c>
      <c r="F320" s="128" t="s">
        <v>57</v>
      </c>
      <c r="G320" s="127" t="s">
        <v>27</v>
      </c>
      <c r="H320" s="133" t="s">
        <v>131</v>
      </c>
      <c r="I320" s="128" t="s">
        <v>46</v>
      </c>
      <c r="J320" s="128" t="s">
        <v>132</v>
      </c>
      <c r="K320" s="128" t="s">
        <v>410</v>
      </c>
      <c r="L320" s="128" t="s">
        <v>411</v>
      </c>
    </row>
    <row r="321" spans="3:12">
      <c r="C321" s="327" t="s">
        <v>47</v>
      </c>
      <c r="D321" s="542">
        <v>20</v>
      </c>
      <c r="E321" s="328"/>
      <c r="F321" s="115">
        <v>30000</v>
      </c>
      <c r="G321" s="329">
        <f t="shared" ref="G321:G329" si="33">E321*F321</f>
        <v>0</v>
      </c>
      <c r="H321" s="330" t="s">
        <v>129</v>
      </c>
      <c r="I321" s="116" t="s">
        <v>699</v>
      </c>
      <c r="J321" s="116" t="str">
        <f>VLOOKUP(I321,Presupuesto!$B$11:$C$566,2,0)</f>
        <v>SERVICIOS DE CAPACITACION.</v>
      </c>
      <c r="K321" s="331" t="s">
        <v>471</v>
      </c>
      <c r="L321" s="116" t="s">
        <v>395</v>
      </c>
    </row>
    <row r="322" spans="3:12">
      <c r="C322" s="99" t="s">
        <v>48</v>
      </c>
      <c r="D322" s="543"/>
      <c r="E322" s="200">
        <f>D321</f>
        <v>20</v>
      </c>
      <c r="F322" s="100">
        <v>50</v>
      </c>
      <c r="G322" s="97">
        <f t="shared" si="33"/>
        <v>1000</v>
      </c>
      <c r="H322" s="161" t="s">
        <v>129</v>
      </c>
      <c r="I322" s="98" t="s">
        <v>717</v>
      </c>
      <c r="J322" s="98" t="str">
        <f>VLOOKUP(I322,Presupuesto!$B$11:$C$566,2,0)</f>
        <v>SERVICIOS DE IMPRENTA PUBLIC.Y REPRODUCCION</v>
      </c>
      <c r="K322" s="98" t="str">
        <f>$K$226</f>
        <v>Vinculación Universidad-Sociedad</v>
      </c>
      <c r="L322" s="98" t="s">
        <v>395</v>
      </c>
    </row>
    <row r="323" spans="3:12">
      <c r="C323" s="99" t="s">
        <v>49</v>
      </c>
      <c r="D323" s="543"/>
      <c r="E323" s="200">
        <f>D321</f>
        <v>20</v>
      </c>
      <c r="F323" s="100">
        <v>150</v>
      </c>
      <c r="G323" s="97">
        <f t="shared" si="33"/>
        <v>3000</v>
      </c>
      <c r="H323" s="161" t="s">
        <v>129</v>
      </c>
      <c r="I323" s="98" t="s">
        <v>792</v>
      </c>
      <c r="J323" s="98" t="str">
        <f>VLOOKUP(I323,Presupuesto!$B$11:$C$566,2,0)</f>
        <v>ALIMENTOS B EBIDAS PARA PERSONAS</v>
      </c>
      <c r="K323" s="98" t="str">
        <f t="shared" ref="K323:K330" si="34">$K$226</f>
        <v>Vinculación Universidad-Sociedad</v>
      </c>
      <c r="L323" s="98" t="s">
        <v>395</v>
      </c>
    </row>
    <row r="324" spans="3:12">
      <c r="C324" s="99" t="s">
        <v>50</v>
      </c>
      <c r="D324" s="543"/>
      <c r="E324" s="151">
        <v>0</v>
      </c>
      <c r="F324" s="118">
        <v>10000</v>
      </c>
      <c r="G324" s="97">
        <f t="shared" si="33"/>
        <v>0</v>
      </c>
      <c r="H324" s="161" t="s">
        <v>129</v>
      </c>
      <c r="I324" s="322" t="s">
        <v>300</v>
      </c>
      <c r="J324" s="98" t="str">
        <f>VLOOKUP(I324,Presupuesto!$B$11:$C$566,2,0)</f>
        <v>PASAJES (26100-00)</v>
      </c>
      <c r="K324" s="98" t="str">
        <f t="shared" si="34"/>
        <v>Vinculación Universidad-Sociedad</v>
      </c>
      <c r="L324" s="98" t="s">
        <v>395</v>
      </c>
    </row>
    <row r="325" spans="3:12">
      <c r="C325" s="99" t="s">
        <v>417</v>
      </c>
      <c r="D325" s="543"/>
      <c r="E325" s="151">
        <v>0</v>
      </c>
      <c r="F325" s="118">
        <v>250</v>
      </c>
      <c r="G325" s="97">
        <f t="shared" si="33"/>
        <v>0</v>
      </c>
      <c r="H325" s="161" t="s">
        <v>129</v>
      </c>
      <c r="I325" s="98" t="s">
        <v>821</v>
      </c>
      <c r="J325" s="98" t="str">
        <f>VLOOKUP(I325,Presupuesto!$B$11:$C$566,2,0)</f>
        <v>PRODUCTOS PAPEL Y CARTON</v>
      </c>
      <c r="K325" s="98" t="str">
        <f t="shared" si="34"/>
        <v>Vinculación Universidad-Sociedad</v>
      </c>
      <c r="L325" s="98" t="s">
        <v>395</v>
      </c>
    </row>
    <row r="326" spans="3:12">
      <c r="C326" s="99" t="s">
        <v>51</v>
      </c>
      <c r="D326" s="543"/>
      <c r="E326" s="200">
        <f>(D321*25)/500</f>
        <v>1</v>
      </c>
      <c r="F326" s="100">
        <v>85</v>
      </c>
      <c r="G326" s="97">
        <f t="shared" si="33"/>
        <v>85</v>
      </c>
      <c r="H326" s="161" t="s">
        <v>129</v>
      </c>
      <c r="I326" s="98" t="s">
        <v>821</v>
      </c>
      <c r="J326" s="98" t="str">
        <f>VLOOKUP(I326,Presupuesto!$B$11:$C$566,2,0)</f>
        <v>PRODUCTOS PAPEL Y CARTON</v>
      </c>
      <c r="K326" s="98" t="str">
        <f t="shared" si="34"/>
        <v>Vinculación Universidad-Sociedad</v>
      </c>
      <c r="L326" s="98" t="s">
        <v>395</v>
      </c>
    </row>
    <row r="327" spans="3:12">
      <c r="C327" s="99" t="s">
        <v>123</v>
      </c>
      <c r="D327" s="543"/>
      <c r="E327" s="200">
        <f>D321/12</f>
        <v>1.6666666666666667</v>
      </c>
      <c r="F327" s="100">
        <v>36</v>
      </c>
      <c r="G327" s="97">
        <f t="shared" si="33"/>
        <v>60</v>
      </c>
      <c r="H327" s="161" t="s">
        <v>129</v>
      </c>
      <c r="I327" s="98" t="s">
        <v>942</v>
      </c>
      <c r="J327" s="98" t="str">
        <f>VLOOKUP(I327,Presupuesto!$B$11:$C$566,2,0)</f>
        <v>UTILES DE ESCRITORIO, OFICINA Y ENSE¥ANZA</v>
      </c>
      <c r="K327" s="98" t="str">
        <f t="shared" si="34"/>
        <v>Vinculación Universidad-Sociedad</v>
      </c>
      <c r="L327" s="98" t="s">
        <v>395</v>
      </c>
    </row>
    <row r="328" spans="3:12">
      <c r="C328" s="99" t="s">
        <v>34</v>
      </c>
      <c r="D328" s="543"/>
      <c r="E328" s="200">
        <f>D321/12</f>
        <v>1.6666666666666667</v>
      </c>
      <c r="F328" s="100">
        <v>80</v>
      </c>
      <c r="G328" s="97">
        <f t="shared" si="33"/>
        <v>133.33333333333334</v>
      </c>
      <c r="H328" s="161" t="s">
        <v>129</v>
      </c>
      <c r="I328" s="98" t="s">
        <v>942</v>
      </c>
      <c r="J328" s="98" t="str">
        <f>VLOOKUP(I328,Presupuesto!$B$11:$C$566,2,0)</f>
        <v>UTILES DE ESCRITORIO, OFICINA Y ENSE¥ANZA</v>
      </c>
      <c r="K328" s="98" t="str">
        <f t="shared" si="34"/>
        <v>Vinculación Universidad-Sociedad</v>
      </c>
      <c r="L328" s="98" t="s">
        <v>395</v>
      </c>
    </row>
    <row r="329" spans="3:12">
      <c r="C329" s="109" t="s">
        <v>52</v>
      </c>
      <c r="D329" s="543"/>
      <c r="E329" s="213">
        <v>0</v>
      </c>
      <c r="F329" s="119">
        <v>25</v>
      </c>
      <c r="G329" s="97">
        <f t="shared" si="33"/>
        <v>0</v>
      </c>
      <c r="H329" s="161" t="s">
        <v>129</v>
      </c>
      <c r="I329" s="98" t="s">
        <v>942</v>
      </c>
      <c r="J329" s="98" t="str">
        <f>VLOOKUP(I329,Presupuesto!$B$11:$C$566,2,0)</f>
        <v>UTILES DE ESCRITORIO, OFICINA Y ENSE¥ANZA</v>
      </c>
      <c r="K329" s="98" t="str">
        <f t="shared" si="34"/>
        <v>Vinculación Universidad-Sociedad</v>
      </c>
      <c r="L329" s="98" t="s">
        <v>395</v>
      </c>
    </row>
    <row r="330" spans="3:12" ht="15.75" thickBot="1">
      <c r="C330" s="217" t="s">
        <v>430</v>
      </c>
      <c r="D330" s="218">
        <v>0</v>
      </c>
      <c r="E330" s="332">
        <v>0</v>
      </c>
      <c r="F330" s="104">
        <f>HLOOKUP(C330,$AH$2:$BU$3,2,0)</f>
        <v>1150</v>
      </c>
      <c r="G330" s="105">
        <f>D330*E330*F330</f>
        <v>0</v>
      </c>
      <c r="H330" s="161" t="s">
        <v>129</v>
      </c>
      <c r="I330" s="333" t="s">
        <v>301</v>
      </c>
      <c r="J330" s="106" t="str">
        <f>VLOOKUP(I330,Presupuesto!$B$11:$C$566,2,0)</f>
        <v>VIATICOS (26200-00)</v>
      </c>
      <c r="K330" s="334" t="str">
        <f t="shared" si="34"/>
        <v>Vinculación Universidad-Sociedad</v>
      </c>
      <c r="L330" s="98" t="s">
        <v>395</v>
      </c>
    </row>
    <row r="332" spans="3:12" ht="15.75" thickBot="1"/>
    <row r="333" spans="3:12" ht="15.75" thickBot="1">
      <c r="C333" s="29" t="s">
        <v>43</v>
      </c>
      <c r="D333" s="30">
        <f>SUM(G340:G349)</f>
        <v>4278.333333333333</v>
      </c>
      <c r="E333" s="93"/>
      <c r="F333" s="93"/>
      <c r="G333" s="93"/>
      <c r="H333" s="76"/>
      <c r="I333" s="76"/>
      <c r="J333" s="76"/>
      <c r="K333" s="112"/>
      <c r="L333" s="464"/>
    </row>
    <row r="334" spans="3:12">
      <c r="C334" s="70"/>
      <c r="D334" s="31"/>
      <c r="E334" s="93"/>
      <c r="F334" s="93"/>
      <c r="G334" s="93"/>
      <c r="H334" s="76"/>
      <c r="I334" s="76"/>
      <c r="J334" s="76"/>
      <c r="K334" s="112"/>
      <c r="L334" s="464"/>
    </row>
    <row r="335" spans="3:12">
      <c r="C335" s="70"/>
      <c r="D335" s="31"/>
      <c r="E335" s="93"/>
      <c r="F335" s="93"/>
      <c r="G335" s="93"/>
      <c r="H335" s="76"/>
      <c r="I335" s="76"/>
      <c r="J335" s="76"/>
      <c r="K335" s="112"/>
      <c r="L335" s="464"/>
    </row>
    <row r="336" spans="3:12" ht="15.75">
      <c r="C336" s="202" t="s">
        <v>392</v>
      </c>
      <c r="D336" s="368" t="str">
        <f>'3. Vinculación Univ. Sociedad'!E21</f>
        <v>3.1.1.13</v>
      </c>
      <c r="E336" s="93"/>
      <c r="F336" s="93"/>
      <c r="G336" s="93"/>
      <c r="H336" s="76"/>
      <c r="I336" s="76"/>
      <c r="J336" s="76"/>
      <c r="K336" s="112"/>
      <c r="L336" s="464"/>
    </row>
    <row r="337" spans="3:12" ht="18.75">
      <c r="C337" s="211" t="str">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Posgrado'!$E:$F,2,FALSE),IFERROR(VLOOKUP(D336,'17. Gestión TIC'!$E:$F,2,FALSE),IFERROR(VLOOKUP(D336,'16. Desa. del Sistema Educ.Sup.'!$E:$F,2,FALSE),IFERROR(VLOOKUP(D336,'9. Cultura de Inno. Insti...'!$E:$F,2,FALSE),VLOOKUP(D336,'7. Lo Esencial de la Reforma U.'!$E:$F,2,0)))))))))))))))))</f>
        <v>Talleres de Grupos de Ayuda</v>
      </c>
      <c r="D337" s="31"/>
      <c r="E337" s="93"/>
      <c r="F337" s="93"/>
      <c r="G337" s="93"/>
      <c r="H337" s="76"/>
      <c r="I337" s="76"/>
      <c r="J337" s="76"/>
      <c r="K337" s="112"/>
      <c r="L337" s="464"/>
    </row>
    <row r="338" spans="3:12" ht="15.75" thickBot="1">
      <c r="C338" s="70"/>
      <c r="D338" s="31"/>
      <c r="E338" s="93"/>
      <c r="F338" s="93"/>
      <c r="G338" s="93"/>
      <c r="H338" s="76"/>
      <c r="I338" s="76"/>
      <c r="J338" s="76"/>
      <c r="K338" s="112"/>
      <c r="L338" s="464"/>
    </row>
    <row r="339" spans="3:12" ht="30.75" thickBot="1">
      <c r="C339" s="126" t="s">
        <v>44</v>
      </c>
      <c r="D339" s="129" t="s">
        <v>45</v>
      </c>
      <c r="E339" s="128" t="s">
        <v>55</v>
      </c>
      <c r="F339" s="128" t="s">
        <v>57</v>
      </c>
      <c r="G339" s="127" t="s">
        <v>27</v>
      </c>
      <c r="H339" s="133" t="s">
        <v>131</v>
      </c>
      <c r="I339" s="128" t="s">
        <v>46</v>
      </c>
      <c r="J339" s="128" t="s">
        <v>132</v>
      </c>
      <c r="K339" s="128" t="s">
        <v>410</v>
      </c>
      <c r="L339" s="128" t="s">
        <v>411</v>
      </c>
    </row>
    <row r="340" spans="3:12">
      <c r="C340" s="327" t="s">
        <v>47</v>
      </c>
      <c r="D340" s="542">
        <v>20</v>
      </c>
      <c r="E340" s="328"/>
      <c r="F340" s="115">
        <v>30000</v>
      </c>
      <c r="G340" s="329">
        <f t="shared" ref="G340:G348" si="35">E340*F340</f>
        <v>0</v>
      </c>
      <c r="H340" s="330" t="s">
        <v>129</v>
      </c>
      <c r="I340" s="116" t="s">
        <v>699</v>
      </c>
      <c r="J340" s="116" t="str">
        <f>VLOOKUP(I340,Presupuesto!$B$11:$C$566,2,0)</f>
        <v>SERVICIOS DE CAPACITACION.</v>
      </c>
      <c r="K340" s="331" t="s">
        <v>471</v>
      </c>
      <c r="L340" s="116" t="s">
        <v>398</v>
      </c>
    </row>
    <row r="341" spans="3:12">
      <c r="C341" s="99" t="s">
        <v>48</v>
      </c>
      <c r="D341" s="543"/>
      <c r="E341" s="200">
        <f>D340</f>
        <v>20</v>
      </c>
      <c r="F341" s="100">
        <v>50</v>
      </c>
      <c r="G341" s="97">
        <f t="shared" si="35"/>
        <v>1000</v>
      </c>
      <c r="H341" s="161" t="s">
        <v>129</v>
      </c>
      <c r="I341" s="98" t="s">
        <v>717</v>
      </c>
      <c r="J341" s="98" t="str">
        <f>VLOOKUP(I341,Presupuesto!$B$11:$C$566,2,0)</f>
        <v>SERVICIOS DE IMPRENTA PUBLIC.Y REPRODUCCION</v>
      </c>
      <c r="K341" s="98" t="str">
        <f>$K$226</f>
        <v>Vinculación Universidad-Sociedad</v>
      </c>
      <c r="L341" s="98" t="s">
        <v>398</v>
      </c>
    </row>
    <row r="342" spans="3:12">
      <c r="C342" s="99" t="s">
        <v>49</v>
      </c>
      <c r="D342" s="543"/>
      <c r="E342" s="200">
        <f>D340</f>
        <v>20</v>
      </c>
      <c r="F342" s="100">
        <v>150</v>
      </c>
      <c r="G342" s="97">
        <f t="shared" si="35"/>
        <v>3000</v>
      </c>
      <c r="H342" s="161" t="s">
        <v>129</v>
      </c>
      <c r="I342" s="98" t="s">
        <v>792</v>
      </c>
      <c r="J342" s="98" t="str">
        <f>VLOOKUP(I342,Presupuesto!$B$11:$C$566,2,0)</f>
        <v>ALIMENTOS B EBIDAS PARA PERSONAS</v>
      </c>
      <c r="K342" s="98" t="str">
        <f t="shared" ref="K342:K349" si="36">$K$226</f>
        <v>Vinculación Universidad-Sociedad</v>
      </c>
      <c r="L342" s="98" t="s">
        <v>398</v>
      </c>
    </row>
    <row r="343" spans="3:12">
      <c r="C343" s="99" t="s">
        <v>50</v>
      </c>
      <c r="D343" s="543"/>
      <c r="E343" s="151">
        <v>0</v>
      </c>
      <c r="F343" s="118">
        <v>10000</v>
      </c>
      <c r="G343" s="97">
        <f t="shared" si="35"/>
        <v>0</v>
      </c>
      <c r="H343" s="161" t="s">
        <v>129</v>
      </c>
      <c r="I343" s="322" t="s">
        <v>300</v>
      </c>
      <c r="J343" s="98" t="str">
        <f>VLOOKUP(I343,Presupuesto!$B$11:$C$566,2,0)</f>
        <v>PASAJES (26100-00)</v>
      </c>
      <c r="K343" s="98" t="str">
        <f t="shared" si="36"/>
        <v>Vinculación Universidad-Sociedad</v>
      </c>
      <c r="L343" s="98" t="s">
        <v>398</v>
      </c>
    </row>
    <row r="344" spans="3:12">
      <c r="C344" s="99" t="s">
        <v>417</v>
      </c>
      <c r="D344" s="543"/>
      <c r="E344" s="151">
        <v>0</v>
      </c>
      <c r="F344" s="118">
        <v>250</v>
      </c>
      <c r="G344" s="97">
        <f t="shared" si="35"/>
        <v>0</v>
      </c>
      <c r="H344" s="161" t="s">
        <v>129</v>
      </c>
      <c r="I344" s="98" t="s">
        <v>821</v>
      </c>
      <c r="J344" s="98" t="str">
        <f>VLOOKUP(I344,Presupuesto!$B$11:$C$566,2,0)</f>
        <v>PRODUCTOS PAPEL Y CARTON</v>
      </c>
      <c r="K344" s="98" t="str">
        <f t="shared" si="36"/>
        <v>Vinculación Universidad-Sociedad</v>
      </c>
      <c r="L344" s="98" t="s">
        <v>398</v>
      </c>
    </row>
    <row r="345" spans="3:12">
      <c r="C345" s="99" t="s">
        <v>51</v>
      </c>
      <c r="D345" s="543"/>
      <c r="E345" s="200">
        <f>(D340*25)/500</f>
        <v>1</v>
      </c>
      <c r="F345" s="100">
        <v>85</v>
      </c>
      <c r="G345" s="97">
        <f t="shared" si="35"/>
        <v>85</v>
      </c>
      <c r="H345" s="161" t="s">
        <v>129</v>
      </c>
      <c r="I345" s="98" t="s">
        <v>821</v>
      </c>
      <c r="J345" s="98" t="str">
        <f>VLOOKUP(I345,Presupuesto!$B$11:$C$566,2,0)</f>
        <v>PRODUCTOS PAPEL Y CARTON</v>
      </c>
      <c r="K345" s="98" t="str">
        <f t="shared" si="36"/>
        <v>Vinculación Universidad-Sociedad</v>
      </c>
      <c r="L345" s="98" t="s">
        <v>398</v>
      </c>
    </row>
    <row r="346" spans="3:12">
      <c r="C346" s="99" t="s">
        <v>123</v>
      </c>
      <c r="D346" s="543"/>
      <c r="E346" s="200">
        <f>D340/12</f>
        <v>1.6666666666666667</v>
      </c>
      <c r="F346" s="100">
        <v>36</v>
      </c>
      <c r="G346" s="97">
        <f t="shared" si="35"/>
        <v>60</v>
      </c>
      <c r="H346" s="161" t="s">
        <v>129</v>
      </c>
      <c r="I346" s="98" t="s">
        <v>942</v>
      </c>
      <c r="J346" s="98" t="str">
        <f>VLOOKUP(I346,Presupuesto!$B$11:$C$566,2,0)</f>
        <v>UTILES DE ESCRITORIO, OFICINA Y ENSE¥ANZA</v>
      </c>
      <c r="K346" s="98" t="str">
        <f t="shared" si="36"/>
        <v>Vinculación Universidad-Sociedad</v>
      </c>
      <c r="L346" s="98" t="s">
        <v>398</v>
      </c>
    </row>
    <row r="347" spans="3:12">
      <c r="C347" s="99" t="s">
        <v>34</v>
      </c>
      <c r="D347" s="543"/>
      <c r="E347" s="200">
        <f>D340/12</f>
        <v>1.6666666666666667</v>
      </c>
      <c r="F347" s="100">
        <v>80</v>
      </c>
      <c r="G347" s="97">
        <f t="shared" si="35"/>
        <v>133.33333333333334</v>
      </c>
      <c r="H347" s="161" t="s">
        <v>129</v>
      </c>
      <c r="I347" s="98" t="s">
        <v>942</v>
      </c>
      <c r="J347" s="98" t="str">
        <f>VLOOKUP(I347,Presupuesto!$B$11:$C$566,2,0)</f>
        <v>UTILES DE ESCRITORIO, OFICINA Y ENSE¥ANZA</v>
      </c>
      <c r="K347" s="98" t="str">
        <f t="shared" si="36"/>
        <v>Vinculación Universidad-Sociedad</v>
      </c>
      <c r="L347" s="98" t="s">
        <v>398</v>
      </c>
    </row>
    <row r="348" spans="3:12">
      <c r="C348" s="109" t="s">
        <v>52</v>
      </c>
      <c r="D348" s="543"/>
      <c r="E348" s="213">
        <v>0</v>
      </c>
      <c r="F348" s="119">
        <v>25</v>
      </c>
      <c r="G348" s="97">
        <f t="shared" si="35"/>
        <v>0</v>
      </c>
      <c r="H348" s="161" t="s">
        <v>129</v>
      </c>
      <c r="I348" s="98" t="s">
        <v>942</v>
      </c>
      <c r="J348" s="98" t="str">
        <f>VLOOKUP(I348,Presupuesto!$B$11:$C$566,2,0)</f>
        <v>UTILES DE ESCRITORIO, OFICINA Y ENSE¥ANZA</v>
      </c>
      <c r="K348" s="98" t="str">
        <f t="shared" si="36"/>
        <v>Vinculación Universidad-Sociedad</v>
      </c>
      <c r="L348" s="98" t="s">
        <v>398</v>
      </c>
    </row>
    <row r="349" spans="3:12" ht="15.75" thickBot="1">
      <c r="C349" s="217" t="s">
        <v>430</v>
      </c>
      <c r="D349" s="218">
        <v>0</v>
      </c>
      <c r="E349" s="332">
        <v>0</v>
      </c>
      <c r="F349" s="104">
        <f>HLOOKUP(C349,$AH$2:$BU$3,2,0)</f>
        <v>1150</v>
      </c>
      <c r="G349" s="105">
        <f>D349*E349*F349</f>
        <v>0</v>
      </c>
      <c r="H349" s="161" t="s">
        <v>129</v>
      </c>
      <c r="I349" s="333" t="s">
        <v>301</v>
      </c>
      <c r="J349" s="106" t="str">
        <f>VLOOKUP(I349,Presupuesto!$B$11:$C$566,2,0)</f>
        <v>VIATICOS (26200-00)</v>
      </c>
      <c r="K349" s="334" t="str">
        <f t="shared" si="36"/>
        <v>Vinculación Universidad-Sociedad</v>
      </c>
      <c r="L349" s="98" t="s">
        <v>398</v>
      </c>
    </row>
    <row r="351" spans="3:12" ht="15.75" thickBot="1"/>
    <row r="352" spans="3:12" ht="15.75" thickBot="1">
      <c r="C352" s="29" t="s">
        <v>43</v>
      </c>
      <c r="D352" s="30">
        <f>SUM(G359:G368)</f>
        <v>4278.333333333333</v>
      </c>
      <c r="E352" s="93"/>
      <c r="F352" s="93"/>
      <c r="G352" s="93"/>
      <c r="H352" s="76"/>
      <c r="I352" s="76"/>
      <c r="J352" s="76"/>
      <c r="K352" s="112"/>
      <c r="L352" s="464"/>
    </row>
    <row r="353" spans="3:12">
      <c r="C353" s="70"/>
      <c r="D353" s="31"/>
      <c r="E353" s="93"/>
      <c r="F353" s="93"/>
      <c r="G353" s="93"/>
      <c r="H353" s="76"/>
      <c r="I353" s="76"/>
      <c r="J353" s="76"/>
      <c r="K353" s="112"/>
      <c r="L353" s="464"/>
    </row>
    <row r="354" spans="3:12">
      <c r="C354" s="70"/>
      <c r="D354" s="31"/>
      <c r="E354" s="93"/>
      <c r="F354" s="93"/>
      <c r="G354" s="93"/>
      <c r="H354" s="76"/>
      <c r="I354" s="76"/>
      <c r="J354" s="76"/>
      <c r="K354" s="112"/>
      <c r="L354" s="464"/>
    </row>
    <row r="355" spans="3:12" ht="15.75">
      <c r="C355" s="202" t="s">
        <v>392</v>
      </c>
      <c r="D355" s="368" t="str">
        <f>'3. Vinculación Univ. Sociedad'!E21</f>
        <v>3.1.1.13</v>
      </c>
      <c r="E355" s="93"/>
      <c r="F355" s="93"/>
      <c r="G355" s="93"/>
      <c r="H355" s="76"/>
      <c r="I355" s="76"/>
      <c r="J355" s="76"/>
      <c r="K355" s="112"/>
      <c r="L355" s="464"/>
    </row>
    <row r="356" spans="3:12" ht="18.75">
      <c r="C356" s="211" t="str">
        <f>IFERROR(VLOOKUP(D355,'1. Desarrollo e Innov. Curricu.'!$E:$F,2,FALSE),IFERROR(VLOOKUP(D355,'2. Investigación Científica'!$E:$F,2,FALSE),IFERROR(VLOOKUP(D355,'3. Vinculación Univ. Sociedad'!$E:$F,2,FALSE),IFERROR(VLOOKUP(D355,'4. Docencia y Profesorado Univ.'!$E:$F,2,FALSE),IFERROR(VLOOKUP(D355,'5. Estudiantes y Graduados'!$E:$F,2,FALSE),IFERROR(VLOOKUP(D355,'11. Gestion Administrativa'!$E:$F,2,FALSE),IFERROR(VLOOKUP(D355,'13. Gestión Académica'!$E:$F,2,FALSE),IFERROR(VLOOKUP(D355,'8. Asegura. de la Calid. y M'!$E:$F,2,FALSE),IFERROR(VLOOKUP(D355,'6. Gestión del Conocimiento'!$E:$F,2,FALSE),IFERROR(VLOOKUP(D355,'15. Gobernabilidad y Proceso...'!$E:$F,2,FALSE),IFERROR(VLOOKUP(D355,'12. Gestión del Talento Humano'!$E:$F,2,FALSE),IFERROR(VLOOKUP(D355,'14. Internacional... de la E.S.'!$E:$F,2,FALSE),IFERROR(VLOOKUP(D355,'10. Posgrado'!$E:$F,2,FALSE),IFERROR(VLOOKUP(D355,'17. Gestión TIC'!$E:$F,2,FALSE),IFERROR(VLOOKUP(D355,'16. Desa. del Sistema Educ.Sup.'!$E:$F,2,FALSE),IFERROR(VLOOKUP(D355,'9. Cultura de Inno. Insti...'!$E:$F,2,FALSE),VLOOKUP(D355,'7. Lo Esencial de la Reforma U.'!$E:$F,2,0)))))))))))))))))</f>
        <v>Talleres de Grupos de Ayuda</v>
      </c>
      <c r="D356" s="31"/>
      <c r="E356" s="93"/>
      <c r="F356" s="93"/>
      <c r="G356" s="93"/>
      <c r="H356" s="76"/>
      <c r="I356" s="76"/>
      <c r="J356" s="76"/>
      <c r="K356" s="112"/>
      <c r="L356" s="464"/>
    </row>
    <row r="357" spans="3:12" ht="15.75" thickBot="1">
      <c r="C357" s="70"/>
      <c r="D357" s="31"/>
      <c r="E357" s="93"/>
      <c r="F357" s="93"/>
      <c r="G357" s="93"/>
      <c r="H357" s="76"/>
      <c r="I357" s="76"/>
      <c r="J357" s="76"/>
      <c r="K357" s="112"/>
      <c r="L357" s="464"/>
    </row>
    <row r="358" spans="3:12" ht="30.75" thickBot="1">
      <c r="C358" s="126" t="s">
        <v>44</v>
      </c>
      <c r="D358" s="129" t="s">
        <v>45</v>
      </c>
      <c r="E358" s="128" t="s">
        <v>55</v>
      </c>
      <c r="F358" s="128" t="s">
        <v>57</v>
      </c>
      <c r="G358" s="127" t="s">
        <v>27</v>
      </c>
      <c r="H358" s="133" t="s">
        <v>131</v>
      </c>
      <c r="I358" s="128" t="s">
        <v>46</v>
      </c>
      <c r="J358" s="128" t="s">
        <v>132</v>
      </c>
      <c r="K358" s="128" t="s">
        <v>410</v>
      </c>
      <c r="L358" s="128" t="s">
        <v>411</v>
      </c>
    </row>
    <row r="359" spans="3:12">
      <c r="C359" s="327" t="s">
        <v>47</v>
      </c>
      <c r="D359" s="542">
        <v>20</v>
      </c>
      <c r="E359" s="328"/>
      <c r="F359" s="115">
        <v>30000</v>
      </c>
      <c r="G359" s="329">
        <f t="shared" ref="G359:G367" si="37">E359*F359</f>
        <v>0</v>
      </c>
      <c r="H359" s="330" t="s">
        <v>129</v>
      </c>
      <c r="I359" s="116" t="s">
        <v>699</v>
      </c>
      <c r="J359" s="116" t="str">
        <f>VLOOKUP(I359,Presupuesto!$B$11:$C$566,2,0)</f>
        <v>SERVICIOS DE CAPACITACION.</v>
      </c>
      <c r="K359" s="331" t="s">
        <v>471</v>
      </c>
      <c r="L359" s="116" t="s">
        <v>401</v>
      </c>
    </row>
    <row r="360" spans="3:12">
      <c r="C360" s="99" t="s">
        <v>48</v>
      </c>
      <c r="D360" s="543"/>
      <c r="E360" s="200">
        <f>D359</f>
        <v>20</v>
      </c>
      <c r="F360" s="100">
        <v>50</v>
      </c>
      <c r="G360" s="97">
        <f t="shared" si="37"/>
        <v>1000</v>
      </c>
      <c r="H360" s="161" t="s">
        <v>129</v>
      </c>
      <c r="I360" s="98" t="s">
        <v>717</v>
      </c>
      <c r="J360" s="98" t="str">
        <f>VLOOKUP(I360,Presupuesto!$B$11:$C$566,2,0)</f>
        <v>SERVICIOS DE IMPRENTA PUBLIC.Y REPRODUCCION</v>
      </c>
      <c r="K360" s="98" t="str">
        <f>$K$226</f>
        <v>Vinculación Universidad-Sociedad</v>
      </c>
      <c r="L360" s="98" t="s">
        <v>401</v>
      </c>
    </row>
    <row r="361" spans="3:12">
      <c r="C361" s="99" t="s">
        <v>49</v>
      </c>
      <c r="D361" s="543"/>
      <c r="E361" s="200">
        <f>D359</f>
        <v>20</v>
      </c>
      <c r="F361" s="100">
        <v>150</v>
      </c>
      <c r="G361" s="97">
        <f t="shared" si="37"/>
        <v>3000</v>
      </c>
      <c r="H361" s="161" t="s">
        <v>129</v>
      </c>
      <c r="I361" s="98" t="s">
        <v>792</v>
      </c>
      <c r="J361" s="98" t="str">
        <f>VLOOKUP(I361,Presupuesto!$B$11:$C$566,2,0)</f>
        <v>ALIMENTOS B EBIDAS PARA PERSONAS</v>
      </c>
      <c r="K361" s="98" t="str">
        <f t="shared" ref="K361:K368" si="38">$K$226</f>
        <v>Vinculación Universidad-Sociedad</v>
      </c>
      <c r="L361" s="98" t="s">
        <v>401</v>
      </c>
    </row>
    <row r="362" spans="3:12">
      <c r="C362" s="99" t="s">
        <v>50</v>
      </c>
      <c r="D362" s="543"/>
      <c r="E362" s="151">
        <v>0</v>
      </c>
      <c r="F362" s="118">
        <v>10000</v>
      </c>
      <c r="G362" s="97">
        <f t="shared" si="37"/>
        <v>0</v>
      </c>
      <c r="H362" s="161" t="s">
        <v>129</v>
      </c>
      <c r="I362" s="322" t="s">
        <v>300</v>
      </c>
      <c r="J362" s="98" t="str">
        <f>VLOOKUP(I362,Presupuesto!$B$11:$C$566,2,0)</f>
        <v>PASAJES (26100-00)</v>
      </c>
      <c r="K362" s="98" t="str">
        <f t="shared" si="38"/>
        <v>Vinculación Universidad-Sociedad</v>
      </c>
      <c r="L362" s="98" t="s">
        <v>401</v>
      </c>
    </row>
    <row r="363" spans="3:12">
      <c r="C363" s="99" t="s">
        <v>417</v>
      </c>
      <c r="D363" s="543"/>
      <c r="E363" s="151">
        <v>0</v>
      </c>
      <c r="F363" s="118">
        <v>250</v>
      </c>
      <c r="G363" s="97">
        <f t="shared" si="37"/>
        <v>0</v>
      </c>
      <c r="H363" s="161" t="s">
        <v>129</v>
      </c>
      <c r="I363" s="98" t="s">
        <v>821</v>
      </c>
      <c r="J363" s="98" t="str">
        <f>VLOOKUP(I363,Presupuesto!$B$11:$C$566,2,0)</f>
        <v>PRODUCTOS PAPEL Y CARTON</v>
      </c>
      <c r="K363" s="98" t="str">
        <f t="shared" si="38"/>
        <v>Vinculación Universidad-Sociedad</v>
      </c>
      <c r="L363" s="98" t="s">
        <v>401</v>
      </c>
    </row>
    <row r="364" spans="3:12">
      <c r="C364" s="99" t="s">
        <v>51</v>
      </c>
      <c r="D364" s="543"/>
      <c r="E364" s="200">
        <f>(D359*25)/500</f>
        <v>1</v>
      </c>
      <c r="F364" s="100">
        <v>85</v>
      </c>
      <c r="G364" s="97">
        <f t="shared" si="37"/>
        <v>85</v>
      </c>
      <c r="H364" s="161" t="s">
        <v>129</v>
      </c>
      <c r="I364" s="98" t="s">
        <v>821</v>
      </c>
      <c r="J364" s="98" t="str">
        <f>VLOOKUP(I364,Presupuesto!$B$11:$C$566,2,0)</f>
        <v>PRODUCTOS PAPEL Y CARTON</v>
      </c>
      <c r="K364" s="98" t="str">
        <f t="shared" si="38"/>
        <v>Vinculación Universidad-Sociedad</v>
      </c>
      <c r="L364" s="98" t="s">
        <v>401</v>
      </c>
    </row>
    <row r="365" spans="3:12">
      <c r="C365" s="99" t="s">
        <v>123</v>
      </c>
      <c r="D365" s="543"/>
      <c r="E365" s="200">
        <f>D359/12</f>
        <v>1.6666666666666667</v>
      </c>
      <c r="F365" s="100">
        <v>36</v>
      </c>
      <c r="G365" s="97">
        <f t="shared" si="37"/>
        <v>60</v>
      </c>
      <c r="H365" s="161" t="s">
        <v>129</v>
      </c>
      <c r="I365" s="98" t="s">
        <v>942</v>
      </c>
      <c r="J365" s="98" t="str">
        <f>VLOOKUP(I365,Presupuesto!$B$11:$C$566,2,0)</f>
        <v>UTILES DE ESCRITORIO, OFICINA Y ENSE¥ANZA</v>
      </c>
      <c r="K365" s="98" t="str">
        <f t="shared" si="38"/>
        <v>Vinculación Universidad-Sociedad</v>
      </c>
      <c r="L365" s="98" t="s">
        <v>401</v>
      </c>
    </row>
    <row r="366" spans="3:12">
      <c r="C366" s="99" t="s">
        <v>34</v>
      </c>
      <c r="D366" s="543"/>
      <c r="E366" s="200">
        <f>D359/12</f>
        <v>1.6666666666666667</v>
      </c>
      <c r="F366" s="100">
        <v>80</v>
      </c>
      <c r="G366" s="97">
        <f t="shared" si="37"/>
        <v>133.33333333333334</v>
      </c>
      <c r="H366" s="161" t="s">
        <v>129</v>
      </c>
      <c r="I366" s="98" t="s">
        <v>942</v>
      </c>
      <c r="J366" s="98" t="str">
        <f>VLOOKUP(I366,Presupuesto!$B$11:$C$566,2,0)</f>
        <v>UTILES DE ESCRITORIO, OFICINA Y ENSE¥ANZA</v>
      </c>
      <c r="K366" s="98" t="str">
        <f t="shared" si="38"/>
        <v>Vinculación Universidad-Sociedad</v>
      </c>
      <c r="L366" s="98" t="s">
        <v>401</v>
      </c>
    </row>
    <row r="367" spans="3:12">
      <c r="C367" s="109" t="s">
        <v>52</v>
      </c>
      <c r="D367" s="543"/>
      <c r="E367" s="213">
        <v>0</v>
      </c>
      <c r="F367" s="119">
        <v>25</v>
      </c>
      <c r="G367" s="97">
        <f t="shared" si="37"/>
        <v>0</v>
      </c>
      <c r="H367" s="161" t="s">
        <v>129</v>
      </c>
      <c r="I367" s="98" t="s">
        <v>942</v>
      </c>
      <c r="J367" s="98" t="str">
        <f>VLOOKUP(I367,Presupuesto!$B$11:$C$566,2,0)</f>
        <v>UTILES DE ESCRITORIO, OFICINA Y ENSE¥ANZA</v>
      </c>
      <c r="K367" s="98" t="str">
        <f t="shared" si="38"/>
        <v>Vinculación Universidad-Sociedad</v>
      </c>
      <c r="L367" s="98" t="s">
        <v>401</v>
      </c>
    </row>
    <row r="368" spans="3:12" ht="15.75" thickBot="1">
      <c r="C368" s="217" t="s">
        <v>430</v>
      </c>
      <c r="D368" s="218">
        <v>0</v>
      </c>
      <c r="E368" s="332">
        <v>0</v>
      </c>
      <c r="F368" s="104">
        <f>HLOOKUP(C368,$AH$2:$BU$3,2,0)</f>
        <v>1150</v>
      </c>
      <c r="G368" s="105">
        <f>D368*E368*F368</f>
        <v>0</v>
      </c>
      <c r="H368" s="161" t="s">
        <v>129</v>
      </c>
      <c r="I368" s="333" t="s">
        <v>301</v>
      </c>
      <c r="J368" s="106" t="str">
        <f>VLOOKUP(I368,Presupuesto!$B$11:$C$566,2,0)</f>
        <v>VIATICOS (26200-00)</v>
      </c>
      <c r="K368" s="334" t="str">
        <f t="shared" si="38"/>
        <v>Vinculación Universidad-Sociedad</v>
      </c>
      <c r="L368" s="98" t="s">
        <v>401</v>
      </c>
    </row>
    <row r="370" spans="3:12" ht="15.75" thickBot="1"/>
    <row r="371" spans="3:12" ht="15.75" thickBot="1">
      <c r="C371" s="29" t="s">
        <v>43</v>
      </c>
      <c r="D371" s="30">
        <f>SUM(G378:G387)</f>
        <v>4278.333333333333</v>
      </c>
      <c r="E371" s="93"/>
      <c r="F371" s="93"/>
      <c r="G371" s="93"/>
      <c r="H371" s="76"/>
      <c r="I371" s="76"/>
      <c r="J371" s="76"/>
      <c r="K371" s="112"/>
      <c r="L371" s="464"/>
    </row>
    <row r="372" spans="3:12">
      <c r="C372" s="70"/>
      <c r="D372" s="31"/>
      <c r="E372" s="93"/>
      <c r="F372" s="93"/>
      <c r="G372" s="93"/>
      <c r="H372" s="76"/>
      <c r="I372" s="76"/>
      <c r="J372" s="76"/>
      <c r="K372" s="112"/>
      <c r="L372" s="464"/>
    </row>
    <row r="373" spans="3:12">
      <c r="C373" s="70"/>
      <c r="D373" s="31"/>
      <c r="E373" s="93"/>
      <c r="F373" s="93"/>
      <c r="G373" s="93"/>
      <c r="H373" s="76"/>
      <c r="I373" s="76"/>
      <c r="J373" s="76"/>
      <c r="K373" s="112"/>
      <c r="L373" s="464"/>
    </row>
    <row r="374" spans="3:12" ht="15.75">
      <c r="C374" s="202" t="s">
        <v>392</v>
      </c>
      <c r="D374" s="368" t="str">
        <f>'3. Vinculación Univ. Sociedad'!E21</f>
        <v>3.1.1.13</v>
      </c>
      <c r="E374" s="93"/>
      <c r="F374" s="93"/>
      <c r="G374" s="93"/>
      <c r="H374" s="76"/>
      <c r="I374" s="76"/>
      <c r="J374" s="76"/>
      <c r="K374" s="112"/>
      <c r="L374" s="464"/>
    </row>
    <row r="375" spans="3:12" ht="18.75">
      <c r="C375" s="211" t="str">
        <f>IFERROR(VLOOKUP(D374,'1. Desarrollo e Innov. Curricu.'!$E:$F,2,FALSE),IFERROR(VLOOKUP(D374,'2. Investigación Científica'!$E:$F,2,FALSE),IFERROR(VLOOKUP(D374,'3. Vinculación Univ. Sociedad'!$E:$F,2,FALSE),IFERROR(VLOOKUP(D374,'4. Docencia y Profesorado Univ.'!$E:$F,2,FALSE),IFERROR(VLOOKUP(D374,'5. Estudiantes y Graduados'!$E:$F,2,FALSE),IFERROR(VLOOKUP(D374,'11. Gestion Administrativa'!$E:$F,2,FALSE),IFERROR(VLOOKUP(D374,'13. Gestión Académica'!$E:$F,2,FALSE),IFERROR(VLOOKUP(D374,'8. Asegura. de la Calid. y M'!$E:$F,2,FALSE),IFERROR(VLOOKUP(D374,'6. Gestión del Conocimiento'!$E:$F,2,FALSE),IFERROR(VLOOKUP(D374,'15. Gobernabilidad y Proceso...'!$E:$F,2,FALSE),IFERROR(VLOOKUP(D374,'12. Gestión del Talento Humano'!$E:$F,2,FALSE),IFERROR(VLOOKUP(D374,'14. Internacional... de la E.S.'!$E:$F,2,FALSE),IFERROR(VLOOKUP(D374,'10. Posgrado'!$E:$F,2,FALSE),IFERROR(VLOOKUP(D374,'17. Gestión TIC'!$E:$F,2,FALSE),IFERROR(VLOOKUP(D374,'16. Desa. del Sistema Educ.Sup.'!$E:$F,2,FALSE),IFERROR(VLOOKUP(D374,'9. Cultura de Inno. Insti...'!$E:$F,2,FALSE),VLOOKUP(D374,'7. Lo Esencial de la Reforma U.'!$E:$F,2,0)))))))))))))))))</f>
        <v>Talleres de Grupos de Ayuda</v>
      </c>
      <c r="D375" s="31"/>
      <c r="E375" s="93"/>
      <c r="F375" s="93"/>
      <c r="G375" s="93"/>
      <c r="H375" s="76"/>
      <c r="I375" s="76"/>
      <c r="J375" s="76"/>
      <c r="K375" s="112"/>
      <c r="L375" s="464"/>
    </row>
    <row r="376" spans="3:12" ht="15.75" thickBot="1">
      <c r="C376" s="70"/>
      <c r="D376" s="31"/>
      <c r="E376" s="93"/>
      <c r="F376" s="93"/>
      <c r="G376" s="93"/>
      <c r="H376" s="76"/>
      <c r="I376" s="76"/>
      <c r="J376" s="76"/>
      <c r="K376" s="112"/>
      <c r="L376" s="464"/>
    </row>
    <row r="377" spans="3:12" ht="30.75" thickBot="1">
      <c r="C377" s="126" t="s">
        <v>44</v>
      </c>
      <c r="D377" s="129" t="s">
        <v>45</v>
      </c>
      <c r="E377" s="128" t="s">
        <v>55</v>
      </c>
      <c r="F377" s="128" t="s">
        <v>57</v>
      </c>
      <c r="G377" s="127" t="s">
        <v>27</v>
      </c>
      <c r="H377" s="133" t="s">
        <v>131</v>
      </c>
      <c r="I377" s="128" t="s">
        <v>46</v>
      </c>
      <c r="J377" s="128" t="s">
        <v>132</v>
      </c>
      <c r="K377" s="128" t="s">
        <v>410</v>
      </c>
      <c r="L377" s="128" t="s">
        <v>411</v>
      </c>
    </row>
    <row r="378" spans="3:12">
      <c r="C378" s="327" t="s">
        <v>47</v>
      </c>
      <c r="D378" s="542">
        <v>20</v>
      </c>
      <c r="E378" s="328"/>
      <c r="F378" s="115">
        <v>30000</v>
      </c>
      <c r="G378" s="329">
        <f t="shared" ref="G378:G386" si="39">E378*F378</f>
        <v>0</v>
      </c>
      <c r="H378" s="330" t="s">
        <v>129</v>
      </c>
      <c r="I378" s="116" t="s">
        <v>699</v>
      </c>
      <c r="J378" s="116" t="str">
        <f>VLOOKUP(I378,Presupuesto!$B$11:$C$566,2,0)</f>
        <v>SERVICIOS DE CAPACITACION.</v>
      </c>
      <c r="K378" s="331" t="s">
        <v>471</v>
      </c>
      <c r="L378" s="116" t="s">
        <v>404</v>
      </c>
    </row>
    <row r="379" spans="3:12">
      <c r="C379" s="99" t="s">
        <v>48</v>
      </c>
      <c r="D379" s="543"/>
      <c r="E379" s="200">
        <f>D378</f>
        <v>20</v>
      </c>
      <c r="F379" s="100">
        <v>50</v>
      </c>
      <c r="G379" s="97">
        <f t="shared" si="39"/>
        <v>1000</v>
      </c>
      <c r="H379" s="161" t="s">
        <v>129</v>
      </c>
      <c r="I379" s="98" t="s">
        <v>717</v>
      </c>
      <c r="J379" s="98" t="str">
        <f>VLOOKUP(I379,Presupuesto!$B$11:$C$566,2,0)</f>
        <v>SERVICIOS DE IMPRENTA PUBLIC.Y REPRODUCCION</v>
      </c>
      <c r="K379" s="98" t="str">
        <f>$K$226</f>
        <v>Vinculación Universidad-Sociedad</v>
      </c>
      <c r="L379" s="98" t="s">
        <v>404</v>
      </c>
    </row>
    <row r="380" spans="3:12">
      <c r="C380" s="99" t="s">
        <v>49</v>
      </c>
      <c r="D380" s="543"/>
      <c r="E380" s="200">
        <f>D378</f>
        <v>20</v>
      </c>
      <c r="F380" s="100">
        <v>150</v>
      </c>
      <c r="G380" s="97">
        <f t="shared" si="39"/>
        <v>3000</v>
      </c>
      <c r="H380" s="161" t="s">
        <v>129</v>
      </c>
      <c r="I380" s="98" t="s">
        <v>792</v>
      </c>
      <c r="J380" s="98" t="str">
        <f>VLOOKUP(I380,Presupuesto!$B$11:$C$566,2,0)</f>
        <v>ALIMENTOS B EBIDAS PARA PERSONAS</v>
      </c>
      <c r="K380" s="98" t="str">
        <f t="shared" ref="K380:K387" si="40">$K$226</f>
        <v>Vinculación Universidad-Sociedad</v>
      </c>
      <c r="L380" s="98" t="s">
        <v>404</v>
      </c>
    </row>
    <row r="381" spans="3:12">
      <c r="C381" s="99" t="s">
        <v>50</v>
      </c>
      <c r="D381" s="543"/>
      <c r="E381" s="151">
        <v>0</v>
      </c>
      <c r="F381" s="118">
        <v>10000</v>
      </c>
      <c r="G381" s="97">
        <f t="shared" si="39"/>
        <v>0</v>
      </c>
      <c r="H381" s="161" t="s">
        <v>129</v>
      </c>
      <c r="I381" s="322" t="s">
        <v>300</v>
      </c>
      <c r="J381" s="98" t="str">
        <f>VLOOKUP(I381,Presupuesto!$B$11:$C$566,2,0)</f>
        <v>PASAJES (26100-00)</v>
      </c>
      <c r="K381" s="98" t="str">
        <f t="shared" si="40"/>
        <v>Vinculación Universidad-Sociedad</v>
      </c>
      <c r="L381" s="98" t="s">
        <v>404</v>
      </c>
    </row>
    <row r="382" spans="3:12">
      <c r="C382" s="99" t="s">
        <v>417</v>
      </c>
      <c r="D382" s="543"/>
      <c r="E382" s="151">
        <v>0</v>
      </c>
      <c r="F382" s="118">
        <v>250</v>
      </c>
      <c r="G382" s="97">
        <f t="shared" si="39"/>
        <v>0</v>
      </c>
      <c r="H382" s="161" t="s">
        <v>129</v>
      </c>
      <c r="I382" s="98" t="s">
        <v>821</v>
      </c>
      <c r="J382" s="98" t="str">
        <f>VLOOKUP(I382,Presupuesto!$B$11:$C$566,2,0)</f>
        <v>PRODUCTOS PAPEL Y CARTON</v>
      </c>
      <c r="K382" s="98" t="str">
        <f t="shared" si="40"/>
        <v>Vinculación Universidad-Sociedad</v>
      </c>
      <c r="L382" s="98" t="s">
        <v>404</v>
      </c>
    </row>
    <row r="383" spans="3:12">
      <c r="C383" s="99" t="s">
        <v>51</v>
      </c>
      <c r="D383" s="543"/>
      <c r="E383" s="200">
        <f>(D378*25)/500</f>
        <v>1</v>
      </c>
      <c r="F383" s="100">
        <v>85</v>
      </c>
      <c r="G383" s="97">
        <f t="shared" si="39"/>
        <v>85</v>
      </c>
      <c r="H383" s="161" t="s">
        <v>129</v>
      </c>
      <c r="I383" s="98" t="s">
        <v>821</v>
      </c>
      <c r="J383" s="98" t="str">
        <f>VLOOKUP(I383,Presupuesto!$B$11:$C$566,2,0)</f>
        <v>PRODUCTOS PAPEL Y CARTON</v>
      </c>
      <c r="K383" s="98" t="str">
        <f t="shared" si="40"/>
        <v>Vinculación Universidad-Sociedad</v>
      </c>
      <c r="L383" s="98" t="s">
        <v>404</v>
      </c>
    </row>
    <row r="384" spans="3:12">
      <c r="C384" s="99" t="s">
        <v>123</v>
      </c>
      <c r="D384" s="543"/>
      <c r="E384" s="200">
        <f>D378/12</f>
        <v>1.6666666666666667</v>
      </c>
      <c r="F384" s="100">
        <v>36</v>
      </c>
      <c r="G384" s="97">
        <f t="shared" si="39"/>
        <v>60</v>
      </c>
      <c r="H384" s="161" t="s">
        <v>129</v>
      </c>
      <c r="I384" s="98" t="s">
        <v>942</v>
      </c>
      <c r="J384" s="98" t="str">
        <f>VLOOKUP(I384,Presupuesto!$B$11:$C$566,2,0)</f>
        <v>UTILES DE ESCRITORIO, OFICINA Y ENSE¥ANZA</v>
      </c>
      <c r="K384" s="98" t="str">
        <f t="shared" si="40"/>
        <v>Vinculación Universidad-Sociedad</v>
      </c>
      <c r="L384" s="98" t="s">
        <v>404</v>
      </c>
    </row>
    <row r="385" spans="3:12">
      <c r="C385" s="99" t="s">
        <v>34</v>
      </c>
      <c r="D385" s="543"/>
      <c r="E385" s="200">
        <f>D378/12</f>
        <v>1.6666666666666667</v>
      </c>
      <c r="F385" s="100">
        <v>80</v>
      </c>
      <c r="G385" s="97">
        <f t="shared" si="39"/>
        <v>133.33333333333334</v>
      </c>
      <c r="H385" s="161" t="s">
        <v>129</v>
      </c>
      <c r="I385" s="98" t="s">
        <v>942</v>
      </c>
      <c r="J385" s="98" t="str">
        <f>VLOOKUP(I385,Presupuesto!$B$11:$C$566,2,0)</f>
        <v>UTILES DE ESCRITORIO, OFICINA Y ENSE¥ANZA</v>
      </c>
      <c r="K385" s="98" t="str">
        <f t="shared" si="40"/>
        <v>Vinculación Universidad-Sociedad</v>
      </c>
      <c r="L385" s="98" t="s">
        <v>404</v>
      </c>
    </row>
    <row r="386" spans="3:12">
      <c r="C386" s="109" t="s">
        <v>52</v>
      </c>
      <c r="D386" s="543"/>
      <c r="E386" s="213">
        <v>0</v>
      </c>
      <c r="F386" s="119">
        <v>25</v>
      </c>
      <c r="G386" s="97">
        <f t="shared" si="39"/>
        <v>0</v>
      </c>
      <c r="H386" s="161" t="s">
        <v>129</v>
      </c>
      <c r="I386" s="98" t="s">
        <v>942</v>
      </c>
      <c r="J386" s="98" t="str">
        <f>VLOOKUP(I386,Presupuesto!$B$11:$C$566,2,0)</f>
        <v>UTILES DE ESCRITORIO, OFICINA Y ENSE¥ANZA</v>
      </c>
      <c r="K386" s="98" t="str">
        <f t="shared" si="40"/>
        <v>Vinculación Universidad-Sociedad</v>
      </c>
      <c r="L386" s="98" t="s">
        <v>404</v>
      </c>
    </row>
    <row r="387" spans="3:12" ht="15.75" thickBot="1">
      <c r="C387" s="217" t="s">
        <v>430</v>
      </c>
      <c r="D387" s="218">
        <v>0</v>
      </c>
      <c r="E387" s="332">
        <v>0</v>
      </c>
      <c r="F387" s="104">
        <f>HLOOKUP(C387,$AH$2:$BU$3,2,0)</f>
        <v>1150</v>
      </c>
      <c r="G387" s="105">
        <f>D387*E387*F387</f>
        <v>0</v>
      </c>
      <c r="H387" s="161" t="s">
        <v>129</v>
      </c>
      <c r="I387" s="333" t="s">
        <v>301</v>
      </c>
      <c r="J387" s="106" t="str">
        <f>VLOOKUP(I387,Presupuesto!$B$11:$C$566,2,0)</f>
        <v>VIATICOS (26200-00)</v>
      </c>
      <c r="K387" s="334" t="str">
        <f t="shared" si="40"/>
        <v>Vinculación Universidad-Sociedad</v>
      </c>
      <c r="L387" s="98" t="s">
        <v>404</v>
      </c>
    </row>
    <row r="389" spans="3:12" ht="15.75" thickBot="1"/>
    <row r="390" spans="3:12" ht="15.75" thickBot="1">
      <c r="C390" s="29" t="s">
        <v>43</v>
      </c>
      <c r="D390" s="30">
        <f>SUM(G397:G406)</f>
        <v>28556.666666666668</v>
      </c>
      <c r="E390" s="93"/>
      <c r="F390" s="93"/>
      <c r="G390" s="93"/>
      <c r="H390" s="76"/>
      <c r="I390" s="76"/>
      <c r="J390" s="76"/>
      <c r="K390" s="112"/>
      <c r="L390" s="464"/>
    </row>
    <row r="391" spans="3:12">
      <c r="C391" s="70"/>
      <c r="D391" s="31"/>
      <c r="E391" s="93"/>
      <c r="F391" s="93"/>
      <c r="G391" s="93"/>
      <c r="H391" s="76"/>
      <c r="I391" s="76"/>
      <c r="J391" s="76"/>
      <c r="K391" s="112"/>
      <c r="L391" s="464"/>
    </row>
    <row r="392" spans="3:12">
      <c r="C392" s="70"/>
      <c r="D392" s="31"/>
      <c r="E392" s="93"/>
      <c r="F392" s="93"/>
      <c r="G392" s="93"/>
      <c r="H392" s="76"/>
      <c r="I392" s="76"/>
      <c r="J392" s="76"/>
      <c r="K392" s="112"/>
      <c r="L392" s="464"/>
    </row>
    <row r="393" spans="3:12" ht="15.75">
      <c r="C393" s="202" t="s">
        <v>392</v>
      </c>
      <c r="D393" s="368" t="str">
        <f>'3. Vinculación Univ. Sociedad'!E22</f>
        <v>3.1.1.14</v>
      </c>
      <c r="E393" s="93"/>
      <c r="F393" s="93"/>
      <c r="G393" s="93"/>
      <c r="H393" s="76"/>
      <c r="I393" s="76"/>
      <c r="J393" s="76"/>
      <c r="K393" s="112"/>
      <c r="L393" s="464"/>
    </row>
    <row r="394" spans="3:12" ht="18.75">
      <c r="C394" s="211" t="str">
        <f>IFERROR(VLOOKUP(D393,'1. Desarrollo e Innov. Curricu.'!$E:$F,2,FALSE),IFERROR(VLOOKUP(D393,'2. Investigación Científica'!$E:$F,2,FALSE),IFERROR(VLOOKUP(D393,'3. Vinculación Univ. Sociedad'!$E:$F,2,FALSE),IFERROR(VLOOKUP(D393,'4. Docencia y Profesorado Univ.'!$E:$F,2,FALSE),IFERROR(VLOOKUP(D393,'5. Estudiantes y Graduados'!$E:$F,2,FALSE),IFERROR(VLOOKUP(D393,'11. Gestion Administrativa'!$E:$F,2,FALSE),IFERROR(VLOOKUP(D393,'13. Gestión Académica'!$E:$F,2,FALSE),IFERROR(VLOOKUP(D393,'8. Asegura. de la Calid. y M'!$E:$F,2,FALSE),IFERROR(VLOOKUP(D393,'6. Gestión del Conocimiento'!$E:$F,2,FALSE),IFERROR(VLOOKUP(D393,'15. Gobernabilidad y Proceso...'!$E:$F,2,FALSE),IFERROR(VLOOKUP(D393,'12. Gestión del Talento Humano'!$E:$F,2,FALSE),IFERROR(VLOOKUP(D393,'14. Internacional... de la E.S.'!$E:$F,2,FALSE),IFERROR(VLOOKUP(D393,'10. Posgrado'!$E:$F,2,FALSE),IFERROR(VLOOKUP(D393,'17. Gestión TIC'!$E:$F,2,FALSE),IFERROR(VLOOKUP(D393,'16. Desa. del Sistema Educ.Sup.'!$E:$F,2,FALSE),IFERROR(VLOOKUP(D393,'9. Cultura de Inno. Insti...'!$E:$F,2,FALSE),VLOOKUP(D393,'7. Lo Esencial de la Reforma U.'!$E:$F,2,0)))))))))))))))))</f>
        <v>Talleres de Terapia Ocupacional para el desarrollo de habilidades y destrezas</v>
      </c>
      <c r="D394" s="31"/>
      <c r="E394" s="93"/>
      <c r="F394" s="93"/>
      <c r="G394" s="93"/>
      <c r="H394" s="76"/>
      <c r="I394" s="76"/>
      <c r="J394" s="76"/>
      <c r="K394" s="112"/>
      <c r="L394" s="464"/>
    </row>
    <row r="395" spans="3:12" ht="15.75" thickBot="1">
      <c r="C395" s="70"/>
      <c r="D395" s="31"/>
      <c r="E395" s="93"/>
      <c r="F395" s="93"/>
      <c r="G395" s="93"/>
      <c r="H395" s="76"/>
      <c r="I395" s="76"/>
      <c r="J395" s="76"/>
      <c r="K395" s="112"/>
      <c r="L395" s="464"/>
    </row>
    <row r="396" spans="3:12" ht="30.75" thickBot="1">
      <c r="C396" s="126" t="s">
        <v>44</v>
      </c>
      <c r="D396" s="129" t="s">
        <v>45</v>
      </c>
      <c r="E396" s="128" t="s">
        <v>55</v>
      </c>
      <c r="F396" s="128" t="s">
        <v>57</v>
      </c>
      <c r="G396" s="127" t="s">
        <v>27</v>
      </c>
      <c r="H396" s="133" t="s">
        <v>131</v>
      </c>
      <c r="I396" s="128" t="s">
        <v>46</v>
      </c>
      <c r="J396" s="128" t="s">
        <v>132</v>
      </c>
      <c r="K396" s="128" t="s">
        <v>410</v>
      </c>
      <c r="L396" s="128" t="s">
        <v>411</v>
      </c>
    </row>
    <row r="397" spans="3:12">
      <c r="C397" s="327" t="s">
        <v>47</v>
      </c>
      <c r="D397" s="542">
        <v>40</v>
      </c>
      <c r="E397" s="328">
        <v>2</v>
      </c>
      <c r="F397" s="115">
        <v>10000</v>
      </c>
      <c r="G397" s="329">
        <f t="shared" ref="G397:G405" si="41">E397*F397</f>
        <v>20000</v>
      </c>
      <c r="H397" s="330" t="s">
        <v>129</v>
      </c>
      <c r="I397" s="116" t="s">
        <v>699</v>
      </c>
      <c r="J397" s="116" t="str">
        <f>VLOOKUP(I397,Presupuesto!$B$11:$C$566,2,0)</f>
        <v>SERVICIOS DE CAPACITACION.</v>
      </c>
      <c r="K397" s="331" t="s">
        <v>471</v>
      </c>
      <c r="L397" s="116" t="s">
        <v>398</v>
      </c>
    </row>
    <row r="398" spans="3:12">
      <c r="C398" s="99" t="s">
        <v>48</v>
      </c>
      <c r="D398" s="543"/>
      <c r="E398" s="200">
        <f>D397</f>
        <v>40</v>
      </c>
      <c r="F398" s="100">
        <v>50</v>
      </c>
      <c r="G398" s="97">
        <f t="shared" si="41"/>
        <v>2000</v>
      </c>
      <c r="H398" s="161" t="s">
        <v>129</v>
      </c>
      <c r="I398" s="98" t="s">
        <v>717</v>
      </c>
      <c r="J398" s="98" t="str">
        <f>VLOOKUP(I398,Presupuesto!$B$11:$C$566,2,0)</f>
        <v>SERVICIOS DE IMPRENTA PUBLIC.Y REPRODUCCION</v>
      </c>
      <c r="K398" s="98" t="str">
        <f>$K$226</f>
        <v>Vinculación Universidad-Sociedad</v>
      </c>
      <c r="L398" s="98" t="s">
        <v>398</v>
      </c>
    </row>
    <row r="399" spans="3:12">
      <c r="C399" s="99" t="s">
        <v>49</v>
      </c>
      <c r="D399" s="543"/>
      <c r="E399" s="200">
        <f>D397</f>
        <v>40</v>
      </c>
      <c r="F399" s="100">
        <v>150</v>
      </c>
      <c r="G399" s="97">
        <f t="shared" si="41"/>
        <v>6000</v>
      </c>
      <c r="H399" s="161" t="s">
        <v>129</v>
      </c>
      <c r="I399" s="98" t="s">
        <v>792</v>
      </c>
      <c r="J399" s="98" t="str">
        <f>VLOOKUP(I399,Presupuesto!$B$11:$C$566,2,0)</f>
        <v>ALIMENTOS B EBIDAS PARA PERSONAS</v>
      </c>
      <c r="K399" s="98" t="str">
        <f t="shared" ref="K399:K406" si="42">$K$226</f>
        <v>Vinculación Universidad-Sociedad</v>
      </c>
      <c r="L399" s="98" t="s">
        <v>398</v>
      </c>
    </row>
    <row r="400" spans="3:12">
      <c r="C400" s="99" t="s">
        <v>50</v>
      </c>
      <c r="D400" s="543"/>
      <c r="E400" s="151">
        <v>0</v>
      </c>
      <c r="F400" s="118">
        <v>10000</v>
      </c>
      <c r="G400" s="97">
        <f t="shared" si="41"/>
        <v>0</v>
      </c>
      <c r="H400" s="161" t="s">
        <v>129</v>
      </c>
      <c r="I400" s="322" t="s">
        <v>300</v>
      </c>
      <c r="J400" s="98" t="str">
        <f>VLOOKUP(I400,Presupuesto!$B$11:$C$566,2,0)</f>
        <v>PASAJES (26100-00)</v>
      </c>
      <c r="K400" s="98" t="str">
        <f t="shared" si="42"/>
        <v>Vinculación Universidad-Sociedad</v>
      </c>
      <c r="L400" s="98" t="s">
        <v>398</v>
      </c>
    </row>
    <row r="401" spans="3:12">
      <c r="C401" s="99" t="s">
        <v>417</v>
      </c>
      <c r="D401" s="543"/>
      <c r="E401" s="151">
        <v>0</v>
      </c>
      <c r="F401" s="118">
        <v>250</v>
      </c>
      <c r="G401" s="97">
        <f t="shared" si="41"/>
        <v>0</v>
      </c>
      <c r="H401" s="161" t="s">
        <v>129</v>
      </c>
      <c r="I401" s="98" t="s">
        <v>821</v>
      </c>
      <c r="J401" s="98" t="str">
        <f>VLOOKUP(I401,Presupuesto!$B$11:$C$566,2,0)</f>
        <v>PRODUCTOS PAPEL Y CARTON</v>
      </c>
      <c r="K401" s="98" t="str">
        <f t="shared" si="42"/>
        <v>Vinculación Universidad-Sociedad</v>
      </c>
      <c r="L401" s="98" t="s">
        <v>398</v>
      </c>
    </row>
    <row r="402" spans="3:12">
      <c r="C402" s="99" t="s">
        <v>51</v>
      </c>
      <c r="D402" s="543"/>
      <c r="E402" s="200">
        <f>(D397*25)/500</f>
        <v>2</v>
      </c>
      <c r="F402" s="100">
        <v>85</v>
      </c>
      <c r="G402" s="97">
        <f t="shared" si="41"/>
        <v>170</v>
      </c>
      <c r="H402" s="161" t="s">
        <v>129</v>
      </c>
      <c r="I402" s="98" t="s">
        <v>821</v>
      </c>
      <c r="J402" s="98" t="str">
        <f>VLOOKUP(I402,Presupuesto!$B$11:$C$566,2,0)</f>
        <v>PRODUCTOS PAPEL Y CARTON</v>
      </c>
      <c r="K402" s="98" t="str">
        <f t="shared" si="42"/>
        <v>Vinculación Universidad-Sociedad</v>
      </c>
      <c r="L402" s="98" t="s">
        <v>398</v>
      </c>
    </row>
    <row r="403" spans="3:12">
      <c r="C403" s="99" t="s">
        <v>123</v>
      </c>
      <c r="D403" s="543"/>
      <c r="E403" s="200">
        <f>D397/12</f>
        <v>3.3333333333333335</v>
      </c>
      <c r="F403" s="100">
        <v>36</v>
      </c>
      <c r="G403" s="97">
        <f t="shared" si="41"/>
        <v>120</v>
      </c>
      <c r="H403" s="161" t="s">
        <v>129</v>
      </c>
      <c r="I403" s="98" t="s">
        <v>942</v>
      </c>
      <c r="J403" s="98" t="str">
        <f>VLOOKUP(I403,Presupuesto!$B$11:$C$566,2,0)</f>
        <v>UTILES DE ESCRITORIO, OFICINA Y ENSE¥ANZA</v>
      </c>
      <c r="K403" s="98" t="str">
        <f t="shared" si="42"/>
        <v>Vinculación Universidad-Sociedad</v>
      </c>
      <c r="L403" s="98" t="s">
        <v>398</v>
      </c>
    </row>
    <row r="404" spans="3:12">
      <c r="C404" s="99" t="s">
        <v>34</v>
      </c>
      <c r="D404" s="543"/>
      <c r="E404" s="200">
        <f>D397/12</f>
        <v>3.3333333333333335</v>
      </c>
      <c r="F404" s="100">
        <v>80</v>
      </c>
      <c r="G404" s="97">
        <f t="shared" si="41"/>
        <v>266.66666666666669</v>
      </c>
      <c r="H404" s="161" t="s">
        <v>129</v>
      </c>
      <c r="I404" s="98" t="s">
        <v>942</v>
      </c>
      <c r="J404" s="98" t="str">
        <f>VLOOKUP(I404,Presupuesto!$B$11:$C$566,2,0)</f>
        <v>UTILES DE ESCRITORIO, OFICINA Y ENSE¥ANZA</v>
      </c>
      <c r="K404" s="98" t="str">
        <f t="shared" si="42"/>
        <v>Vinculación Universidad-Sociedad</v>
      </c>
      <c r="L404" s="98" t="s">
        <v>398</v>
      </c>
    </row>
    <row r="405" spans="3:12">
      <c r="C405" s="109" t="s">
        <v>52</v>
      </c>
      <c r="D405" s="543"/>
      <c r="E405" s="213">
        <v>0</v>
      </c>
      <c r="F405" s="119">
        <v>25</v>
      </c>
      <c r="G405" s="97">
        <f t="shared" si="41"/>
        <v>0</v>
      </c>
      <c r="H405" s="161" t="s">
        <v>129</v>
      </c>
      <c r="I405" s="98" t="s">
        <v>942</v>
      </c>
      <c r="J405" s="98" t="str">
        <f>VLOOKUP(I405,Presupuesto!$B$11:$C$566,2,0)</f>
        <v>UTILES DE ESCRITORIO, OFICINA Y ENSE¥ANZA</v>
      </c>
      <c r="K405" s="98" t="str">
        <f t="shared" si="42"/>
        <v>Vinculación Universidad-Sociedad</v>
      </c>
      <c r="L405" s="98" t="s">
        <v>398</v>
      </c>
    </row>
    <row r="406" spans="3:12" ht="15.75" thickBot="1">
      <c r="C406" s="217" t="s">
        <v>430</v>
      </c>
      <c r="D406" s="218">
        <v>0</v>
      </c>
      <c r="E406" s="332">
        <v>0</v>
      </c>
      <c r="F406" s="104">
        <f>HLOOKUP(C406,$AH$2:$BU$3,2,0)</f>
        <v>1150</v>
      </c>
      <c r="G406" s="105">
        <f>D406*E406*F406</f>
        <v>0</v>
      </c>
      <c r="H406" s="161" t="s">
        <v>129</v>
      </c>
      <c r="I406" s="333" t="s">
        <v>301</v>
      </c>
      <c r="J406" s="106" t="str">
        <f>VLOOKUP(I406,Presupuesto!$B$11:$C$566,2,0)</f>
        <v>VIATICOS (26200-00)</v>
      </c>
      <c r="K406" s="334" t="str">
        <f t="shared" si="42"/>
        <v>Vinculación Universidad-Sociedad</v>
      </c>
      <c r="L406" s="98" t="s">
        <v>398</v>
      </c>
    </row>
    <row r="408" spans="3:12" ht="15.75" thickBot="1"/>
    <row r="409" spans="3:12" ht="15.75" thickBot="1">
      <c r="C409" s="29" t="s">
        <v>43</v>
      </c>
      <c r="D409" s="30">
        <f>SUM(G416:G425)</f>
        <v>28556.666666666668</v>
      </c>
      <c r="E409" s="93"/>
      <c r="F409" s="93"/>
      <c r="G409" s="93"/>
      <c r="H409" s="76"/>
      <c r="I409" s="76"/>
      <c r="J409" s="76"/>
      <c r="K409" s="112"/>
      <c r="L409" s="464"/>
    </row>
    <row r="410" spans="3:12">
      <c r="C410" s="70"/>
      <c r="D410" s="31"/>
      <c r="E410" s="93"/>
      <c r="F410" s="93"/>
      <c r="G410" s="93"/>
      <c r="H410" s="76"/>
      <c r="I410" s="76"/>
      <c r="J410" s="76"/>
      <c r="K410" s="112"/>
      <c r="L410" s="464"/>
    </row>
    <row r="411" spans="3:12">
      <c r="C411" s="70"/>
      <c r="D411" s="31"/>
      <c r="E411" s="93"/>
      <c r="F411" s="93"/>
      <c r="G411" s="93"/>
      <c r="H411" s="76"/>
      <c r="I411" s="76"/>
      <c r="J411" s="76"/>
      <c r="K411" s="112"/>
      <c r="L411" s="464"/>
    </row>
    <row r="412" spans="3:12" ht="15.75">
      <c r="C412" s="202" t="s">
        <v>392</v>
      </c>
      <c r="D412" s="368" t="str">
        <f>'3. Vinculación Univ. Sociedad'!E22</f>
        <v>3.1.1.14</v>
      </c>
      <c r="E412" s="93"/>
      <c r="F412" s="93"/>
      <c r="G412" s="93"/>
      <c r="H412" s="76"/>
      <c r="I412" s="76"/>
      <c r="J412" s="76"/>
      <c r="K412" s="112"/>
      <c r="L412" s="464"/>
    </row>
    <row r="413" spans="3:12" ht="18.75">
      <c r="C413" s="211" t="str">
        <f>IFERROR(VLOOKUP(D412,'1. Desarrollo e Innov. Curricu.'!$E:$F,2,FALSE),IFERROR(VLOOKUP(D412,'2. Investigación Científica'!$E:$F,2,FALSE),IFERROR(VLOOKUP(D412,'3. Vinculación Univ. Sociedad'!$E:$F,2,FALSE),IFERROR(VLOOKUP(D412,'4. Docencia y Profesorado Univ.'!$E:$F,2,FALSE),IFERROR(VLOOKUP(D412,'5. Estudiantes y Graduados'!$E:$F,2,FALSE),IFERROR(VLOOKUP(D412,'11. Gestion Administrativa'!$E:$F,2,FALSE),IFERROR(VLOOKUP(D412,'13. Gestión Académica'!$E:$F,2,FALSE),IFERROR(VLOOKUP(D412,'8. Asegura. de la Calid. y M'!$E:$F,2,FALSE),IFERROR(VLOOKUP(D412,'6. Gestión del Conocimiento'!$E:$F,2,FALSE),IFERROR(VLOOKUP(D412,'15. Gobernabilidad y Proceso...'!$E:$F,2,FALSE),IFERROR(VLOOKUP(D412,'12. Gestión del Talento Humano'!$E:$F,2,FALSE),IFERROR(VLOOKUP(D412,'14. Internacional... de la E.S.'!$E:$F,2,FALSE),IFERROR(VLOOKUP(D412,'10. Posgrado'!$E:$F,2,FALSE),IFERROR(VLOOKUP(D412,'17. Gestión TIC'!$E:$F,2,FALSE),IFERROR(VLOOKUP(D412,'16. Desa. del Sistema Educ.Sup.'!$E:$F,2,FALSE),IFERROR(VLOOKUP(D412,'9. Cultura de Inno. Insti...'!$E:$F,2,FALSE),VLOOKUP(D412,'7. Lo Esencial de la Reforma U.'!$E:$F,2,0)))))))))))))))))</f>
        <v>Talleres de Terapia Ocupacional para el desarrollo de habilidades y destrezas</v>
      </c>
      <c r="D413" s="31"/>
      <c r="E413" s="93"/>
      <c r="F413" s="93"/>
      <c r="G413" s="93"/>
      <c r="H413" s="76"/>
      <c r="I413" s="76"/>
      <c r="J413" s="76"/>
      <c r="K413" s="112"/>
      <c r="L413" s="464"/>
    </row>
    <row r="414" spans="3:12" ht="15.75" thickBot="1">
      <c r="C414" s="70"/>
      <c r="D414" s="31"/>
      <c r="E414" s="93"/>
      <c r="F414" s="93"/>
      <c r="G414" s="93"/>
      <c r="H414" s="76"/>
      <c r="I414" s="76"/>
      <c r="J414" s="76"/>
      <c r="K414" s="112"/>
      <c r="L414" s="464"/>
    </row>
    <row r="415" spans="3:12" ht="30.75" thickBot="1">
      <c r="C415" s="126" t="s">
        <v>44</v>
      </c>
      <c r="D415" s="129" t="s">
        <v>45</v>
      </c>
      <c r="E415" s="128" t="s">
        <v>55</v>
      </c>
      <c r="F415" s="128" t="s">
        <v>57</v>
      </c>
      <c r="G415" s="127" t="s">
        <v>27</v>
      </c>
      <c r="H415" s="133" t="s">
        <v>131</v>
      </c>
      <c r="I415" s="128" t="s">
        <v>46</v>
      </c>
      <c r="J415" s="128" t="s">
        <v>132</v>
      </c>
      <c r="K415" s="128" t="s">
        <v>410</v>
      </c>
      <c r="L415" s="128" t="s">
        <v>411</v>
      </c>
    </row>
    <row r="416" spans="3:12">
      <c r="C416" s="327" t="s">
        <v>47</v>
      </c>
      <c r="D416" s="542">
        <v>40</v>
      </c>
      <c r="E416" s="328">
        <v>2</v>
      </c>
      <c r="F416" s="115">
        <v>10000</v>
      </c>
      <c r="G416" s="329">
        <f t="shared" ref="G416:G424" si="43">E416*F416</f>
        <v>20000</v>
      </c>
      <c r="H416" s="330" t="s">
        <v>129</v>
      </c>
      <c r="I416" s="116" t="s">
        <v>699</v>
      </c>
      <c r="J416" s="116" t="str">
        <f>VLOOKUP(I416,Presupuesto!$B$11:$C$566,2,0)</f>
        <v>SERVICIOS DE CAPACITACION.</v>
      </c>
      <c r="K416" s="331" t="s">
        <v>471</v>
      </c>
      <c r="L416" s="116" t="s">
        <v>401</v>
      </c>
    </row>
    <row r="417" spans="3:12">
      <c r="C417" s="99" t="s">
        <v>48</v>
      </c>
      <c r="D417" s="543"/>
      <c r="E417" s="200">
        <f>D416</f>
        <v>40</v>
      </c>
      <c r="F417" s="100">
        <v>50</v>
      </c>
      <c r="G417" s="97">
        <f t="shared" si="43"/>
        <v>2000</v>
      </c>
      <c r="H417" s="161" t="s">
        <v>129</v>
      </c>
      <c r="I417" s="98" t="s">
        <v>717</v>
      </c>
      <c r="J417" s="98" t="str">
        <f>VLOOKUP(I417,Presupuesto!$B$11:$C$566,2,0)</f>
        <v>SERVICIOS DE IMPRENTA PUBLIC.Y REPRODUCCION</v>
      </c>
      <c r="K417" s="98" t="str">
        <f>$K$226</f>
        <v>Vinculación Universidad-Sociedad</v>
      </c>
      <c r="L417" s="98" t="s">
        <v>401</v>
      </c>
    </row>
    <row r="418" spans="3:12">
      <c r="C418" s="99" t="s">
        <v>49</v>
      </c>
      <c r="D418" s="543"/>
      <c r="E418" s="200">
        <f>D416</f>
        <v>40</v>
      </c>
      <c r="F418" s="100">
        <v>150</v>
      </c>
      <c r="G418" s="97">
        <f t="shared" si="43"/>
        <v>6000</v>
      </c>
      <c r="H418" s="161" t="s">
        <v>129</v>
      </c>
      <c r="I418" s="98" t="s">
        <v>792</v>
      </c>
      <c r="J418" s="98" t="str">
        <f>VLOOKUP(I418,Presupuesto!$B$11:$C$566,2,0)</f>
        <v>ALIMENTOS B EBIDAS PARA PERSONAS</v>
      </c>
      <c r="K418" s="98" t="str">
        <f t="shared" ref="K418:K425" si="44">$K$226</f>
        <v>Vinculación Universidad-Sociedad</v>
      </c>
      <c r="L418" s="98" t="s">
        <v>401</v>
      </c>
    </row>
    <row r="419" spans="3:12">
      <c r="C419" s="99" t="s">
        <v>50</v>
      </c>
      <c r="D419" s="543"/>
      <c r="E419" s="151">
        <v>0</v>
      </c>
      <c r="F419" s="118">
        <v>10000</v>
      </c>
      <c r="G419" s="97">
        <f t="shared" si="43"/>
        <v>0</v>
      </c>
      <c r="H419" s="161" t="s">
        <v>129</v>
      </c>
      <c r="I419" s="322" t="s">
        <v>300</v>
      </c>
      <c r="J419" s="98" t="str">
        <f>VLOOKUP(I419,Presupuesto!$B$11:$C$566,2,0)</f>
        <v>PASAJES (26100-00)</v>
      </c>
      <c r="K419" s="98" t="str">
        <f t="shared" si="44"/>
        <v>Vinculación Universidad-Sociedad</v>
      </c>
      <c r="L419" s="98" t="s">
        <v>401</v>
      </c>
    </row>
    <row r="420" spans="3:12">
      <c r="C420" s="99" t="s">
        <v>417</v>
      </c>
      <c r="D420" s="543"/>
      <c r="E420" s="151">
        <v>0</v>
      </c>
      <c r="F420" s="118">
        <v>250</v>
      </c>
      <c r="G420" s="97">
        <f t="shared" si="43"/>
        <v>0</v>
      </c>
      <c r="H420" s="161" t="s">
        <v>129</v>
      </c>
      <c r="I420" s="98" t="s">
        <v>821</v>
      </c>
      <c r="J420" s="98" t="str">
        <f>VLOOKUP(I420,Presupuesto!$B$11:$C$566,2,0)</f>
        <v>PRODUCTOS PAPEL Y CARTON</v>
      </c>
      <c r="K420" s="98" t="str">
        <f t="shared" si="44"/>
        <v>Vinculación Universidad-Sociedad</v>
      </c>
      <c r="L420" s="98" t="s">
        <v>401</v>
      </c>
    </row>
    <row r="421" spans="3:12">
      <c r="C421" s="99" t="s">
        <v>51</v>
      </c>
      <c r="D421" s="543"/>
      <c r="E421" s="200">
        <f>(D416*25)/500</f>
        <v>2</v>
      </c>
      <c r="F421" s="100">
        <v>85</v>
      </c>
      <c r="G421" s="97">
        <f t="shared" si="43"/>
        <v>170</v>
      </c>
      <c r="H421" s="161" t="s">
        <v>129</v>
      </c>
      <c r="I421" s="98" t="s">
        <v>821</v>
      </c>
      <c r="J421" s="98" t="str">
        <f>VLOOKUP(I421,Presupuesto!$B$11:$C$566,2,0)</f>
        <v>PRODUCTOS PAPEL Y CARTON</v>
      </c>
      <c r="K421" s="98" t="str">
        <f t="shared" si="44"/>
        <v>Vinculación Universidad-Sociedad</v>
      </c>
      <c r="L421" s="98" t="s">
        <v>401</v>
      </c>
    </row>
    <row r="422" spans="3:12">
      <c r="C422" s="99" t="s">
        <v>123</v>
      </c>
      <c r="D422" s="543"/>
      <c r="E422" s="200">
        <f>D416/12</f>
        <v>3.3333333333333335</v>
      </c>
      <c r="F422" s="100">
        <v>36</v>
      </c>
      <c r="G422" s="97">
        <f t="shared" si="43"/>
        <v>120</v>
      </c>
      <c r="H422" s="161" t="s">
        <v>129</v>
      </c>
      <c r="I422" s="98" t="s">
        <v>942</v>
      </c>
      <c r="J422" s="98" t="str">
        <f>VLOOKUP(I422,Presupuesto!$B$11:$C$566,2,0)</f>
        <v>UTILES DE ESCRITORIO, OFICINA Y ENSE¥ANZA</v>
      </c>
      <c r="K422" s="98" t="str">
        <f t="shared" si="44"/>
        <v>Vinculación Universidad-Sociedad</v>
      </c>
      <c r="L422" s="98" t="s">
        <v>401</v>
      </c>
    </row>
    <row r="423" spans="3:12">
      <c r="C423" s="99" t="s">
        <v>34</v>
      </c>
      <c r="D423" s="543"/>
      <c r="E423" s="200">
        <f>D416/12</f>
        <v>3.3333333333333335</v>
      </c>
      <c r="F423" s="100">
        <v>80</v>
      </c>
      <c r="G423" s="97">
        <f t="shared" si="43"/>
        <v>266.66666666666669</v>
      </c>
      <c r="H423" s="161" t="s">
        <v>129</v>
      </c>
      <c r="I423" s="98" t="s">
        <v>942</v>
      </c>
      <c r="J423" s="98" t="str">
        <f>VLOOKUP(I423,Presupuesto!$B$11:$C$566,2,0)</f>
        <v>UTILES DE ESCRITORIO, OFICINA Y ENSE¥ANZA</v>
      </c>
      <c r="K423" s="98" t="str">
        <f t="shared" si="44"/>
        <v>Vinculación Universidad-Sociedad</v>
      </c>
      <c r="L423" s="98" t="s">
        <v>401</v>
      </c>
    </row>
    <row r="424" spans="3:12">
      <c r="C424" s="109" t="s">
        <v>52</v>
      </c>
      <c r="D424" s="543"/>
      <c r="E424" s="213">
        <v>0</v>
      </c>
      <c r="F424" s="119">
        <v>25</v>
      </c>
      <c r="G424" s="97">
        <f t="shared" si="43"/>
        <v>0</v>
      </c>
      <c r="H424" s="161" t="s">
        <v>129</v>
      </c>
      <c r="I424" s="98" t="s">
        <v>942</v>
      </c>
      <c r="J424" s="98" t="str">
        <f>VLOOKUP(I424,Presupuesto!$B$11:$C$566,2,0)</f>
        <v>UTILES DE ESCRITORIO, OFICINA Y ENSE¥ANZA</v>
      </c>
      <c r="K424" s="98" t="str">
        <f t="shared" si="44"/>
        <v>Vinculación Universidad-Sociedad</v>
      </c>
      <c r="L424" s="98" t="s">
        <v>401</v>
      </c>
    </row>
    <row r="425" spans="3:12" ht="15.75" thickBot="1">
      <c r="C425" s="217" t="s">
        <v>430</v>
      </c>
      <c r="D425" s="218">
        <v>0</v>
      </c>
      <c r="E425" s="332">
        <v>0</v>
      </c>
      <c r="F425" s="104">
        <f>HLOOKUP(C425,$AH$2:$BU$3,2,0)</f>
        <v>1150</v>
      </c>
      <c r="G425" s="105">
        <f>D425*E425*F425</f>
        <v>0</v>
      </c>
      <c r="H425" s="161" t="s">
        <v>129</v>
      </c>
      <c r="I425" s="333" t="s">
        <v>301</v>
      </c>
      <c r="J425" s="106" t="str">
        <f>VLOOKUP(I425,Presupuesto!$B$11:$C$566,2,0)</f>
        <v>VIATICOS (26200-00)</v>
      </c>
      <c r="K425" s="334" t="str">
        <f t="shared" si="44"/>
        <v>Vinculación Universidad-Sociedad</v>
      </c>
      <c r="L425" s="98" t="s">
        <v>401</v>
      </c>
    </row>
    <row r="427" spans="3:12" ht="15.75" thickBot="1"/>
    <row r="428" spans="3:12" ht="15.75" thickBot="1">
      <c r="C428" s="29" t="s">
        <v>43</v>
      </c>
      <c r="D428" s="30">
        <f>SUM(G435:G444)</f>
        <v>28556.666666666668</v>
      </c>
      <c r="E428" s="93"/>
      <c r="F428" s="93"/>
      <c r="G428" s="93"/>
      <c r="H428" s="76"/>
      <c r="I428" s="76"/>
      <c r="J428" s="76"/>
      <c r="K428" s="112"/>
      <c r="L428" s="464"/>
    </row>
    <row r="429" spans="3:12">
      <c r="C429" s="70"/>
      <c r="D429" s="31"/>
      <c r="E429" s="93"/>
      <c r="F429" s="93"/>
      <c r="G429" s="93"/>
      <c r="H429" s="76"/>
      <c r="I429" s="76"/>
      <c r="J429" s="76"/>
      <c r="K429" s="112"/>
      <c r="L429" s="464"/>
    </row>
    <row r="430" spans="3:12">
      <c r="C430" s="70"/>
      <c r="D430" s="31"/>
      <c r="E430" s="93"/>
      <c r="F430" s="93"/>
      <c r="G430" s="93"/>
      <c r="H430" s="76"/>
      <c r="I430" s="76"/>
      <c r="J430" s="76"/>
      <c r="K430" s="112"/>
      <c r="L430" s="464"/>
    </row>
    <row r="431" spans="3:12" ht="15.75">
      <c r="C431" s="202" t="s">
        <v>392</v>
      </c>
      <c r="D431" s="368" t="str">
        <f>'3. Vinculación Univ. Sociedad'!E22</f>
        <v>3.1.1.14</v>
      </c>
      <c r="E431" s="93"/>
      <c r="F431" s="93"/>
      <c r="G431" s="93"/>
      <c r="H431" s="76"/>
      <c r="I431" s="76"/>
      <c r="J431" s="76"/>
      <c r="K431" s="112"/>
      <c r="L431" s="464"/>
    </row>
    <row r="432" spans="3:12" ht="18.75">
      <c r="C432" s="211" t="str">
        <f>IFERROR(VLOOKUP(D431,'1. Desarrollo e Innov. Curricu.'!$E:$F,2,FALSE),IFERROR(VLOOKUP(D431,'2. Investigación Científica'!$E:$F,2,FALSE),IFERROR(VLOOKUP(D431,'3. Vinculación Univ. Sociedad'!$E:$F,2,FALSE),IFERROR(VLOOKUP(D431,'4. Docencia y Profesorado Univ.'!$E:$F,2,FALSE),IFERROR(VLOOKUP(D431,'5. Estudiantes y Graduados'!$E:$F,2,FALSE),IFERROR(VLOOKUP(D431,'11. Gestion Administrativa'!$E:$F,2,FALSE),IFERROR(VLOOKUP(D431,'13. Gestión Académica'!$E:$F,2,FALSE),IFERROR(VLOOKUP(D431,'8. Asegura. de la Calid. y M'!$E:$F,2,FALSE),IFERROR(VLOOKUP(D431,'6. Gestión del Conocimiento'!$E:$F,2,FALSE),IFERROR(VLOOKUP(D431,'15. Gobernabilidad y Proceso...'!$E:$F,2,FALSE),IFERROR(VLOOKUP(D431,'12. Gestión del Talento Humano'!$E:$F,2,FALSE),IFERROR(VLOOKUP(D431,'14. Internacional... de la E.S.'!$E:$F,2,FALSE),IFERROR(VLOOKUP(D431,'10. Posgrado'!$E:$F,2,FALSE),IFERROR(VLOOKUP(D431,'17. Gestión TIC'!$E:$F,2,FALSE),IFERROR(VLOOKUP(D431,'16. Desa. del Sistema Educ.Sup.'!$E:$F,2,FALSE),IFERROR(VLOOKUP(D431,'9. Cultura de Inno. Insti...'!$E:$F,2,FALSE),VLOOKUP(D431,'7. Lo Esencial de la Reforma U.'!$E:$F,2,0)))))))))))))))))</f>
        <v>Talleres de Terapia Ocupacional para el desarrollo de habilidades y destrezas</v>
      </c>
      <c r="D432" s="31"/>
      <c r="E432" s="93"/>
      <c r="F432" s="93"/>
      <c r="G432" s="93"/>
      <c r="H432" s="76"/>
      <c r="I432" s="76"/>
      <c r="J432" s="76"/>
      <c r="K432" s="112"/>
      <c r="L432" s="464"/>
    </row>
    <row r="433" spans="3:12" ht="15.75" thickBot="1">
      <c r="C433" s="70"/>
      <c r="D433" s="31"/>
      <c r="E433" s="93"/>
      <c r="F433" s="93"/>
      <c r="G433" s="93"/>
      <c r="H433" s="76"/>
      <c r="I433" s="76"/>
      <c r="J433" s="76"/>
      <c r="K433" s="112"/>
      <c r="L433" s="464"/>
    </row>
    <row r="434" spans="3:12" ht="30.75" thickBot="1">
      <c r="C434" s="126" t="s">
        <v>44</v>
      </c>
      <c r="D434" s="129" t="s">
        <v>45</v>
      </c>
      <c r="E434" s="128" t="s">
        <v>55</v>
      </c>
      <c r="F434" s="128" t="s">
        <v>57</v>
      </c>
      <c r="G434" s="127" t="s">
        <v>27</v>
      </c>
      <c r="H434" s="133" t="s">
        <v>131</v>
      </c>
      <c r="I434" s="128" t="s">
        <v>46</v>
      </c>
      <c r="J434" s="128" t="s">
        <v>132</v>
      </c>
      <c r="K434" s="128" t="s">
        <v>410</v>
      </c>
      <c r="L434" s="128" t="s">
        <v>411</v>
      </c>
    </row>
    <row r="435" spans="3:12">
      <c r="C435" s="327" t="s">
        <v>47</v>
      </c>
      <c r="D435" s="542">
        <v>40</v>
      </c>
      <c r="E435" s="328">
        <v>2</v>
      </c>
      <c r="F435" s="115">
        <v>10000</v>
      </c>
      <c r="G435" s="329">
        <f t="shared" ref="G435:G443" si="45">E435*F435</f>
        <v>20000</v>
      </c>
      <c r="H435" s="330" t="s">
        <v>129</v>
      </c>
      <c r="I435" s="116" t="s">
        <v>699</v>
      </c>
      <c r="J435" s="116" t="str">
        <f>VLOOKUP(I435,Presupuesto!$B$11:$C$566,2,0)</f>
        <v>SERVICIOS DE CAPACITACION.</v>
      </c>
      <c r="K435" s="331" t="s">
        <v>471</v>
      </c>
      <c r="L435" s="116" t="s">
        <v>404</v>
      </c>
    </row>
    <row r="436" spans="3:12">
      <c r="C436" s="99" t="s">
        <v>48</v>
      </c>
      <c r="D436" s="543"/>
      <c r="E436" s="200">
        <f>D435</f>
        <v>40</v>
      </c>
      <c r="F436" s="100">
        <v>50</v>
      </c>
      <c r="G436" s="97">
        <f t="shared" si="45"/>
        <v>2000</v>
      </c>
      <c r="H436" s="161" t="s">
        <v>129</v>
      </c>
      <c r="I436" s="98" t="s">
        <v>717</v>
      </c>
      <c r="J436" s="98" t="str">
        <f>VLOOKUP(I436,Presupuesto!$B$11:$C$566,2,0)</f>
        <v>SERVICIOS DE IMPRENTA PUBLIC.Y REPRODUCCION</v>
      </c>
      <c r="K436" s="98" t="str">
        <f>$K$226</f>
        <v>Vinculación Universidad-Sociedad</v>
      </c>
      <c r="L436" s="98" t="s">
        <v>404</v>
      </c>
    </row>
    <row r="437" spans="3:12">
      <c r="C437" s="99" t="s">
        <v>49</v>
      </c>
      <c r="D437" s="543"/>
      <c r="E437" s="200">
        <f>D435</f>
        <v>40</v>
      </c>
      <c r="F437" s="100">
        <v>150</v>
      </c>
      <c r="G437" s="97">
        <f t="shared" si="45"/>
        <v>6000</v>
      </c>
      <c r="H437" s="161" t="s">
        <v>129</v>
      </c>
      <c r="I437" s="98" t="s">
        <v>792</v>
      </c>
      <c r="J437" s="98" t="str">
        <f>VLOOKUP(I437,Presupuesto!$B$11:$C$566,2,0)</f>
        <v>ALIMENTOS B EBIDAS PARA PERSONAS</v>
      </c>
      <c r="K437" s="98" t="str">
        <f t="shared" ref="K437:K444" si="46">$K$226</f>
        <v>Vinculación Universidad-Sociedad</v>
      </c>
      <c r="L437" s="98" t="s">
        <v>404</v>
      </c>
    </row>
    <row r="438" spans="3:12">
      <c r="C438" s="99" t="s">
        <v>50</v>
      </c>
      <c r="D438" s="543"/>
      <c r="E438" s="151">
        <v>0</v>
      </c>
      <c r="F438" s="118">
        <v>10000</v>
      </c>
      <c r="G438" s="97">
        <f t="shared" si="45"/>
        <v>0</v>
      </c>
      <c r="H438" s="161" t="s">
        <v>129</v>
      </c>
      <c r="I438" s="322" t="s">
        <v>300</v>
      </c>
      <c r="J438" s="98" t="str">
        <f>VLOOKUP(I438,Presupuesto!$B$11:$C$566,2,0)</f>
        <v>PASAJES (26100-00)</v>
      </c>
      <c r="K438" s="98" t="str">
        <f t="shared" si="46"/>
        <v>Vinculación Universidad-Sociedad</v>
      </c>
      <c r="L438" s="98" t="s">
        <v>404</v>
      </c>
    </row>
    <row r="439" spans="3:12">
      <c r="C439" s="99" t="s">
        <v>417</v>
      </c>
      <c r="D439" s="543"/>
      <c r="E439" s="151">
        <v>0</v>
      </c>
      <c r="F439" s="118">
        <v>250</v>
      </c>
      <c r="G439" s="97">
        <f t="shared" si="45"/>
        <v>0</v>
      </c>
      <c r="H439" s="161" t="s">
        <v>129</v>
      </c>
      <c r="I439" s="98" t="s">
        <v>821</v>
      </c>
      <c r="J439" s="98" t="str">
        <f>VLOOKUP(I439,Presupuesto!$B$11:$C$566,2,0)</f>
        <v>PRODUCTOS PAPEL Y CARTON</v>
      </c>
      <c r="K439" s="98" t="str">
        <f t="shared" si="46"/>
        <v>Vinculación Universidad-Sociedad</v>
      </c>
      <c r="L439" s="98" t="s">
        <v>404</v>
      </c>
    </row>
    <row r="440" spans="3:12">
      <c r="C440" s="99" t="s">
        <v>51</v>
      </c>
      <c r="D440" s="543"/>
      <c r="E440" s="200">
        <f>(D435*25)/500</f>
        <v>2</v>
      </c>
      <c r="F440" s="100">
        <v>85</v>
      </c>
      <c r="G440" s="97">
        <f t="shared" si="45"/>
        <v>170</v>
      </c>
      <c r="H440" s="161" t="s">
        <v>129</v>
      </c>
      <c r="I440" s="98" t="s">
        <v>821</v>
      </c>
      <c r="J440" s="98" t="str">
        <f>VLOOKUP(I440,Presupuesto!$B$11:$C$566,2,0)</f>
        <v>PRODUCTOS PAPEL Y CARTON</v>
      </c>
      <c r="K440" s="98" t="str">
        <f t="shared" si="46"/>
        <v>Vinculación Universidad-Sociedad</v>
      </c>
      <c r="L440" s="98" t="s">
        <v>404</v>
      </c>
    </row>
    <row r="441" spans="3:12">
      <c r="C441" s="99" t="s">
        <v>123</v>
      </c>
      <c r="D441" s="543"/>
      <c r="E441" s="200">
        <f>D435/12</f>
        <v>3.3333333333333335</v>
      </c>
      <c r="F441" s="100">
        <v>36</v>
      </c>
      <c r="G441" s="97">
        <f t="shared" si="45"/>
        <v>120</v>
      </c>
      <c r="H441" s="161" t="s">
        <v>129</v>
      </c>
      <c r="I441" s="98" t="s">
        <v>942</v>
      </c>
      <c r="J441" s="98" t="str">
        <f>VLOOKUP(I441,Presupuesto!$B$11:$C$566,2,0)</f>
        <v>UTILES DE ESCRITORIO, OFICINA Y ENSE¥ANZA</v>
      </c>
      <c r="K441" s="98" t="str">
        <f t="shared" si="46"/>
        <v>Vinculación Universidad-Sociedad</v>
      </c>
      <c r="L441" s="98" t="s">
        <v>404</v>
      </c>
    </row>
    <row r="442" spans="3:12">
      <c r="C442" s="99" t="s">
        <v>34</v>
      </c>
      <c r="D442" s="543"/>
      <c r="E442" s="200">
        <f>D435/12</f>
        <v>3.3333333333333335</v>
      </c>
      <c r="F442" s="100">
        <v>80</v>
      </c>
      <c r="G442" s="97">
        <f t="shared" si="45"/>
        <v>266.66666666666669</v>
      </c>
      <c r="H442" s="161" t="s">
        <v>129</v>
      </c>
      <c r="I442" s="98" t="s">
        <v>942</v>
      </c>
      <c r="J442" s="98" t="str">
        <f>VLOOKUP(I442,Presupuesto!$B$11:$C$566,2,0)</f>
        <v>UTILES DE ESCRITORIO, OFICINA Y ENSE¥ANZA</v>
      </c>
      <c r="K442" s="98" t="str">
        <f t="shared" si="46"/>
        <v>Vinculación Universidad-Sociedad</v>
      </c>
      <c r="L442" s="98" t="s">
        <v>404</v>
      </c>
    </row>
    <row r="443" spans="3:12">
      <c r="C443" s="109" t="s">
        <v>52</v>
      </c>
      <c r="D443" s="543"/>
      <c r="E443" s="213">
        <v>0</v>
      </c>
      <c r="F443" s="119">
        <v>25</v>
      </c>
      <c r="G443" s="97">
        <f t="shared" si="45"/>
        <v>0</v>
      </c>
      <c r="H443" s="161" t="s">
        <v>129</v>
      </c>
      <c r="I443" s="98" t="s">
        <v>942</v>
      </c>
      <c r="J443" s="98" t="str">
        <f>VLOOKUP(I443,Presupuesto!$B$11:$C$566,2,0)</f>
        <v>UTILES DE ESCRITORIO, OFICINA Y ENSE¥ANZA</v>
      </c>
      <c r="K443" s="98" t="str">
        <f t="shared" si="46"/>
        <v>Vinculación Universidad-Sociedad</v>
      </c>
      <c r="L443" s="98" t="s">
        <v>404</v>
      </c>
    </row>
    <row r="444" spans="3:12" ht="15.75" thickBot="1">
      <c r="C444" s="217" t="s">
        <v>430</v>
      </c>
      <c r="D444" s="218">
        <v>0</v>
      </c>
      <c r="E444" s="332">
        <v>0</v>
      </c>
      <c r="F444" s="104">
        <f>HLOOKUP(C444,$AH$2:$BU$3,2,0)</f>
        <v>1150</v>
      </c>
      <c r="G444" s="105">
        <f>D444*E444*F444</f>
        <v>0</v>
      </c>
      <c r="H444" s="161" t="s">
        <v>129</v>
      </c>
      <c r="I444" s="333" t="s">
        <v>301</v>
      </c>
      <c r="J444" s="106" t="str">
        <f>VLOOKUP(I444,Presupuesto!$B$11:$C$566,2,0)</f>
        <v>VIATICOS (26200-00)</v>
      </c>
      <c r="K444" s="334" t="str">
        <f t="shared" si="46"/>
        <v>Vinculación Universidad-Sociedad</v>
      </c>
      <c r="L444" s="98" t="s">
        <v>404</v>
      </c>
    </row>
    <row r="446" spans="3:12" ht="15.75" thickBot="1"/>
    <row r="447" spans="3:12" ht="15.75" thickBot="1">
      <c r="C447" s="29" t="s">
        <v>43</v>
      </c>
      <c r="D447" s="30">
        <f>SUM(G454:G463)</f>
        <v>4278.333333333333</v>
      </c>
      <c r="E447" s="93"/>
      <c r="F447" s="93"/>
      <c r="G447" s="93"/>
      <c r="H447" s="76"/>
      <c r="I447" s="76"/>
      <c r="J447" s="76"/>
      <c r="K447" s="112"/>
      <c r="L447" s="464"/>
    </row>
    <row r="448" spans="3:12">
      <c r="C448" s="70"/>
      <c r="D448" s="31"/>
      <c r="E448" s="93"/>
      <c r="F448" s="93"/>
      <c r="G448" s="93"/>
      <c r="H448" s="76"/>
      <c r="I448" s="76"/>
      <c r="J448" s="76"/>
      <c r="K448" s="112"/>
      <c r="L448" s="464"/>
    </row>
    <row r="449" spans="3:12">
      <c r="C449" s="70"/>
      <c r="D449" s="31"/>
      <c r="E449" s="93"/>
      <c r="F449" s="93"/>
      <c r="G449" s="93"/>
      <c r="H449" s="76"/>
      <c r="I449" s="76"/>
      <c r="J449" s="76"/>
      <c r="K449" s="112"/>
      <c r="L449" s="464"/>
    </row>
    <row r="450" spans="3:12" ht="15.75">
      <c r="C450" s="202" t="s">
        <v>392</v>
      </c>
      <c r="D450" s="368" t="str">
        <f>'3. Vinculación Univ. Sociedad'!E25</f>
        <v>3.1.1.17</v>
      </c>
      <c r="E450" s="93"/>
      <c r="F450" s="93"/>
      <c r="G450" s="93"/>
      <c r="H450" s="76"/>
      <c r="I450" s="76"/>
      <c r="J450" s="76"/>
      <c r="K450" s="112"/>
      <c r="L450" s="464"/>
    </row>
    <row r="451" spans="3:12" ht="18.75">
      <c r="C451" s="211" t="str">
        <f>IFERROR(VLOOKUP(D450,'1. Desarrollo e Innov. Curricu.'!$E:$F,2,FALSE),IFERROR(VLOOKUP(D450,'2. Investigación Científica'!$E:$F,2,FALSE),IFERROR(VLOOKUP(D450,'3. Vinculación Univ. Sociedad'!$E:$F,2,FALSE),IFERROR(VLOOKUP(D450,'4. Docencia y Profesorado Univ.'!$E:$F,2,FALSE),IFERROR(VLOOKUP(D450,'5. Estudiantes y Graduados'!$E:$F,2,FALSE),IFERROR(VLOOKUP(D450,'11. Gestion Administrativa'!$E:$F,2,FALSE),IFERROR(VLOOKUP(D450,'13. Gestión Académica'!$E:$F,2,FALSE),IFERROR(VLOOKUP(D450,'8. Asegura. de la Calid. y M'!$E:$F,2,FALSE),IFERROR(VLOOKUP(D450,'6. Gestión del Conocimiento'!$E:$F,2,FALSE),IFERROR(VLOOKUP(D450,'15. Gobernabilidad y Proceso...'!$E:$F,2,FALSE),IFERROR(VLOOKUP(D450,'12. Gestión del Talento Humano'!$E:$F,2,FALSE),IFERROR(VLOOKUP(D450,'14. Internacional... de la E.S.'!$E:$F,2,FALSE),IFERROR(VLOOKUP(D450,'10. Posgrado'!$E:$F,2,FALSE),IFERROR(VLOOKUP(D450,'17. Gestión TIC'!$E:$F,2,FALSE),IFERROR(VLOOKUP(D450,'16. Desa. del Sistema Educ.Sup.'!$E:$F,2,FALSE),IFERROR(VLOOKUP(D450,'9. Cultura de Inno. Insti...'!$E:$F,2,FALSE),VLOOKUP(D450,'7. Lo Esencial de la Reforma U.'!$E:$F,2,0)))))))))))))))))</f>
        <v>Taller Grupos de ayuda infantil</v>
      </c>
      <c r="D451" s="31"/>
      <c r="E451" s="93"/>
      <c r="F451" s="93"/>
      <c r="G451" s="93"/>
      <c r="H451" s="76"/>
      <c r="I451" s="76"/>
      <c r="J451" s="76"/>
      <c r="K451" s="112"/>
      <c r="L451" s="464"/>
    </row>
    <row r="452" spans="3:12" ht="15.75" thickBot="1">
      <c r="C452" s="70"/>
      <c r="D452" s="31"/>
      <c r="E452" s="93"/>
      <c r="F452" s="93"/>
      <c r="G452" s="93"/>
      <c r="H452" s="76"/>
      <c r="I452" s="76"/>
      <c r="J452" s="76"/>
      <c r="K452" s="112"/>
      <c r="L452" s="464"/>
    </row>
    <row r="453" spans="3:12" ht="30.75" thickBot="1">
      <c r="C453" s="126" t="s">
        <v>44</v>
      </c>
      <c r="D453" s="129" t="s">
        <v>45</v>
      </c>
      <c r="E453" s="128" t="s">
        <v>55</v>
      </c>
      <c r="F453" s="128" t="s">
        <v>57</v>
      </c>
      <c r="G453" s="127" t="s">
        <v>27</v>
      </c>
      <c r="H453" s="133" t="s">
        <v>131</v>
      </c>
      <c r="I453" s="128" t="s">
        <v>46</v>
      </c>
      <c r="J453" s="128" t="s">
        <v>132</v>
      </c>
      <c r="K453" s="128" t="s">
        <v>410</v>
      </c>
      <c r="L453" s="128" t="s">
        <v>411</v>
      </c>
    </row>
    <row r="454" spans="3:12">
      <c r="C454" s="327" t="s">
        <v>47</v>
      </c>
      <c r="D454" s="542">
        <v>20</v>
      </c>
      <c r="E454" s="328">
        <v>0</v>
      </c>
      <c r="F454" s="115">
        <v>10000</v>
      </c>
      <c r="G454" s="329">
        <f t="shared" ref="G454:G462" si="47">E454*F454</f>
        <v>0</v>
      </c>
      <c r="H454" s="330" t="s">
        <v>129</v>
      </c>
      <c r="I454" s="116" t="s">
        <v>699</v>
      </c>
      <c r="J454" s="116" t="str">
        <f>VLOOKUP(I454,Presupuesto!$B$11:$C$566,2,0)</f>
        <v>SERVICIOS DE CAPACITACION.</v>
      </c>
      <c r="K454" s="331" t="s">
        <v>471</v>
      </c>
      <c r="L454" s="116" t="s">
        <v>398</v>
      </c>
    </row>
    <row r="455" spans="3:12">
      <c r="C455" s="99" t="s">
        <v>48</v>
      </c>
      <c r="D455" s="543"/>
      <c r="E455" s="200">
        <f>D454</f>
        <v>20</v>
      </c>
      <c r="F455" s="100">
        <v>50</v>
      </c>
      <c r="G455" s="97">
        <f t="shared" si="47"/>
        <v>1000</v>
      </c>
      <c r="H455" s="161" t="s">
        <v>129</v>
      </c>
      <c r="I455" s="98" t="s">
        <v>717</v>
      </c>
      <c r="J455" s="98" t="str">
        <f>VLOOKUP(I455,Presupuesto!$B$11:$C$566,2,0)</f>
        <v>SERVICIOS DE IMPRENTA PUBLIC.Y REPRODUCCION</v>
      </c>
      <c r="K455" s="98" t="str">
        <f>$K$226</f>
        <v>Vinculación Universidad-Sociedad</v>
      </c>
      <c r="L455" s="98" t="s">
        <v>398</v>
      </c>
    </row>
    <row r="456" spans="3:12">
      <c r="C456" s="99" t="s">
        <v>49</v>
      </c>
      <c r="D456" s="543"/>
      <c r="E456" s="200">
        <f>D454</f>
        <v>20</v>
      </c>
      <c r="F456" s="100">
        <v>150</v>
      </c>
      <c r="G456" s="97">
        <f t="shared" si="47"/>
        <v>3000</v>
      </c>
      <c r="H456" s="161" t="s">
        <v>129</v>
      </c>
      <c r="I456" s="98" t="s">
        <v>792</v>
      </c>
      <c r="J456" s="98" t="str">
        <f>VLOOKUP(I456,Presupuesto!$B$11:$C$566,2,0)</f>
        <v>ALIMENTOS B EBIDAS PARA PERSONAS</v>
      </c>
      <c r="K456" s="98" t="str">
        <f t="shared" ref="K456:K463" si="48">$K$226</f>
        <v>Vinculación Universidad-Sociedad</v>
      </c>
      <c r="L456" s="98" t="s">
        <v>398</v>
      </c>
    </row>
    <row r="457" spans="3:12">
      <c r="C457" s="99" t="s">
        <v>50</v>
      </c>
      <c r="D457" s="543"/>
      <c r="E457" s="151">
        <v>0</v>
      </c>
      <c r="F457" s="118">
        <v>10000</v>
      </c>
      <c r="G457" s="97">
        <f t="shared" si="47"/>
        <v>0</v>
      </c>
      <c r="H457" s="161" t="s">
        <v>129</v>
      </c>
      <c r="I457" s="322" t="s">
        <v>300</v>
      </c>
      <c r="J457" s="98" t="str">
        <f>VLOOKUP(I457,Presupuesto!$B$11:$C$566,2,0)</f>
        <v>PASAJES (26100-00)</v>
      </c>
      <c r="K457" s="98" t="str">
        <f t="shared" si="48"/>
        <v>Vinculación Universidad-Sociedad</v>
      </c>
      <c r="L457" s="98" t="s">
        <v>398</v>
      </c>
    </row>
    <row r="458" spans="3:12">
      <c r="C458" s="99" t="s">
        <v>417</v>
      </c>
      <c r="D458" s="543"/>
      <c r="E458" s="151">
        <v>0</v>
      </c>
      <c r="F458" s="118">
        <v>250</v>
      </c>
      <c r="G458" s="97">
        <f t="shared" si="47"/>
        <v>0</v>
      </c>
      <c r="H458" s="161" t="s">
        <v>129</v>
      </c>
      <c r="I458" s="98" t="s">
        <v>821</v>
      </c>
      <c r="J458" s="98" t="str">
        <f>VLOOKUP(I458,Presupuesto!$B$11:$C$566,2,0)</f>
        <v>PRODUCTOS PAPEL Y CARTON</v>
      </c>
      <c r="K458" s="98" t="str">
        <f t="shared" si="48"/>
        <v>Vinculación Universidad-Sociedad</v>
      </c>
      <c r="L458" s="98" t="s">
        <v>398</v>
      </c>
    </row>
    <row r="459" spans="3:12">
      <c r="C459" s="99" t="s">
        <v>51</v>
      </c>
      <c r="D459" s="543"/>
      <c r="E459" s="200">
        <f>(D454*25)/500</f>
        <v>1</v>
      </c>
      <c r="F459" s="100">
        <v>85</v>
      </c>
      <c r="G459" s="97">
        <f t="shared" si="47"/>
        <v>85</v>
      </c>
      <c r="H459" s="161" t="s">
        <v>129</v>
      </c>
      <c r="I459" s="98" t="s">
        <v>821</v>
      </c>
      <c r="J459" s="98" t="str">
        <f>VLOOKUP(I459,Presupuesto!$B$11:$C$566,2,0)</f>
        <v>PRODUCTOS PAPEL Y CARTON</v>
      </c>
      <c r="K459" s="98" t="str">
        <f t="shared" si="48"/>
        <v>Vinculación Universidad-Sociedad</v>
      </c>
      <c r="L459" s="98" t="s">
        <v>398</v>
      </c>
    </row>
    <row r="460" spans="3:12">
      <c r="C460" s="99" t="s">
        <v>123</v>
      </c>
      <c r="D460" s="543"/>
      <c r="E460" s="200">
        <f>D454/12</f>
        <v>1.6666666666666667</v>
      </c>
      <c r="F460" s="100">
        <v>36</v>
      </c>
      <c r="G460" s="97">
        <f t="shared" si="47"/>
        <v>60</v>
      </c>
      <c r="H460" s="161" t="s">
        <v>129</v>
      </c>
      <c r="I460" s="98" t="s">
        <v>942</v>
      </c>
      <c r="J460" s="98" t="str">
        <f>VLOOKUP(I460,Presupuesto!$B$11:$C$566,2,0)</f>
        <v>UTILES DE ESCRITORIO, OFICINA Y ENSE¥ANZA</v>
      </c>
      <c r="K460" s="98" t="str">
        <f t="shared" si="48"/>
        <v>Vinculación Universidad-Sociedad</v>
      </c>
      <c r="L460" s="98" t="s">
        <v>398</v>
      </c>
    </row>
    <row r="461" spans="3:12">
      <c r="C461" s="99" t="s">
        <v>34</v>
      </c>
      <c r="D461" s="543"/>
      <c r="E461" s="200">
        <f>D454/12</f>
        <v>1.6666666666666667</v>
      </c>
      <c r="F461" s="100">
        <v>80</v>
      </c>
      <c r="G461" s="97">
        <f t="shared" si="47"/>
        <v>133.33333333333334</v>
      </c>
      <c r="H461" s="161" t="s">
        <v>129</v>
      </c>
      <c r="I461" s="98" t="s">
        <v>942</v>
      </c>
      <c r="J461" s="98" t="str">
        <f>VLOOKUP(I461,Presupuesto!$B$11:$C$566,2,0)</f>
        <v>UTILES DE ESCRITORIO, OFICINA Y ENSE¥ANZA</v>
      </c>
      <c r="K461" s="98" t="str">
        <f t="shared" si="48"/>
        <v>Vinculación Universidad-Sociedad</v>
      </c>
      <c r="L461" s="98" t="s">
        <v>398</v>
      </c>
    </row>
    <row r="462" spans="3:12">
      <c r="C462" s="109" t="s">
        <v>52</v>
      </c>
      <c r="D462" s="543"/>
      <c r="E462" s="213">
        <v>0</v>
      </c>
      <c r="F462" s="119">
        <v>25</v>
      </c>
      <c r="G462" s="97">
        <f t="shared" si="47"/>
        <v>0</v>
      </c>
      <c r="H462" s="161" t="s">
        <v>129</v>
      </c>
      <c r="I462" s="98" t="s">
        <v>942</v>
      </c>
      <c r="J462" s="98" t="str">
        <f>VLOOKUP(I462,Presupuesto!$B$11:$C$566,2,0)</f>
        <v>UTILES DE ESCRITORIO, OFICINA Y ENSE¥ANZA</v>
      </c>
      <c r="K462" s="98" t="str">
        <f t="shared" si="48"/>
        <v>Vinculación Universidad-Sociedad</v>
      </c>
      <c r="L462" s="98" t="s">
        <v>398</v>
      </c>
    </row>
    <row r="463" spans="3:12" ht="15.75" thickBot="1">
      <c r="C463" s="217" t="s">
        <v>430</v>
      </c>
      <c r="D463" s="218">
        <v>0</v>
      </c>
      <c r="E463" s="332">
        <v>0</v>
      </c>
      <c r="F463" s="104">
        <f>HLOOKUP(C463,$AH$2:$BU$3,2,0)</f>
        <v>1150</v>
      </c>
      <c r="G463" s="105">
        <f>D463*E463*F463</f>
        <v>0</v>
      </c>
      <c r="H463" s="161" t="s">
        <v>129</v>
      </c>
      <c r="I463" s="333" t="s">
        <v>301</v>
      </c>
      <c r="J463" s="106" t="str">
        <f>VLOOKUP(I463,Presupuesto!$B$11:$C$566,2,0)</f>
        <v>VIATICOS (26200-00)</v>
      </c>
      <c r="K463" s="334" t="str">
        <f t="shared" si="48"/>
        <v>Vinculación Universidad-Sociedad</v>
      </c>
      <c r="L463" s="98" t="s">
        <v>398</v>
      </c>
    </row>
    <row r="465" spans="3:12" ht="15.75" thickBot="1"/>
    <row r="466" spans="3:12" ht="15.75" thickBot="1">
      <c r="C466" s="29" t="s">
        <v>43</v>
      </c>
      <c r="D466" s="30">
        <f>SUM(G473:G482)</f>
        <v>4278.333333333333</v>
      </c>
      <c r="E466" s="93"/>
      <c r="F466" s="93"/>
      <c r="G466" s="93"/>
      <c r="H466" s="76"/>
      <c r="I466" s="76"/>
      <c r="J466" s="76"/>
      <c r="K466" s="112"/>
      <c r="L466" s="464"/>
    </row>
    <row r="467" spans="3:12">
      <c r="C467" s="70"/>
      <c r="D467" s="31"/>
      <c r="E467" s="93"/>
      <c r="F467" s="93"/>
      <c r="G467" s="93"/>
      <c r="H467" s="76"/>
      <c r="I467" s="76"/>
      <c r="J467" s="76"/>
      <c r="K467" s="112"/>
      <c r="L467" s="464"/>
    </row>
    <row r="468" spans="3:12">
      <c r="C468" s="70"/>
      <c r="D468" s="31"/>
      <c r="E468" s="93"/>
      <c r="F468" s="93"/>
      <c r="G468" s="93"/>
      <c r="H468" s="76"/>
      <c r="I468" s="76"/>
      <c r="J468" s="76"/>
      <c r="K468" s="112"/>
      <c r="L468" s="464"/>
    </row>
    <row r="469" spans="3:12" ht="15.75">
      <c r="C469" s="202" t="s">
        <v>392</v>
      </c>
      <c r="D469" s="368" t="str">
        <f>'3. Vinculación Univ. Sociedad'!E25</f>
        <v>3.1.1.17</v>
      </c>
      <c r="E469" s="93"/>
      <c r="F469" s="93"/>
      <c r="G469" s="93"/>
      <c r="H469" s="76"/>
      <c r="I469" s="76"/>
      <c r="J469" s="76"/>
      <c r="K469" s="112"/>
      <c r="L469" s="464"/>
    </row>
    <row r="470" spans="3:12" ht="18.75">
      <c r="C470" s="211" t="str">
        <f>IFERROR(VLOOKUP(D469,'1. Desarrollo e Innov. Curricu.'!$E:$F,2,FALSE),IFERROR(VLOOKUP(D469,'2. Investigación Científica'!$E:$F,2,FALSE),IFERROR(VLOOKUP(D469,'3. Vinculación Univ. Sociedad'!$E:$F,2,FALSE),IFERROR(VLOOKUP(D469,'4. Docencia y Profesorado Univ.'!$E:$F,2,FALSE),IFERROR(VLOOKUP(D469,'5. Estudiantes y Graduados'!$E:$F,2,FALSE),IFERROR(VLOOKUP(D469,'11. Gestion Administrativa'!$E:$F,2,FALSE),IFERROR(VLOOKUP(D469,'13. Gestión Académica'!$E:$F,2,FALSE),IFERROR(VLOOKUP(D469,'8. Asegura. de la Calid. y M'!$E:$F,2,FALSE),IFERROR(VLOOKUP(D469,'6. Gestión del Conocimiento'!$E:$F,2,FALSE),IFERROR(VLOOKUP(D469,'15. Gobernabilidad y Proceso...'!$E:$F,2,FALSE),IFERROR(VLOOKUP(D469,'12. Gestión del Talento Humano'!$E:$F,2,FALSE),IFERROR(VLOOKUP(D469,'14. Internacional... de la E.S.'!$E:$F,2,FALSE),IFERROR(VLOOKUP(D469,'10. Posgrado'!$E:$F,2,FALSE),IFERROR(VLOOKUP(D469,'17. Gestión TIC'!$E:$F,2,FALSE),IFERROR(VLOOKUP(D469,'16. Desa. del Sistema Educ.Sup.'!$E:$F,2,FALSE),IFERROR(VLOOKUP(D469,'9. Cultura de Inno. Insti...'!$E:$F,2,FALSE),VLOOKUP(D469,'7. Lo Esencial de la Reforma U.'!$E:$F,2,0)))))))))))))))))</f>
        <v>Taller Grupos de ayuda infantil</v>
      </c>
      <c r="D470" s="31"/>
      <c r="E470" s="93"/>
      <c r="F470" s="93"/>
      <c r="G470" s="93"/>
      <c r="H470" s="76"/>
      <c r="I470" s="76"/>
      <c r="J470" s="76"/>
      <c r="K470" s="112"/>
      <c r="L470" s="464"/>
    </row>
    <row r="471" spans="3:12" ht="15.75" thickBot="1">
      <c r="C471" s="70"/>
      <c r="D471" s="31"/>
      <c r="E471" s="93"/>
      <c r="F471" s="93"/>
      <c r="G471" s="93"/>
      <c r="H471" s="76"/>
      <c r="I471" s="76"/>
      <c r="J471" s="76"/>
      <c r="K471" s="112"/>
      <c r="L471" s="464"/>
    </row>
    <row r="472" spans="3:12" ht="30.75" thickBot="1">
      <c r="C472" s="126" t="s">
        <v>44</v>
      </c>
      <c r="D472" s="129" t="s">
        <v>45</v>
      </c>
      <c r="E472" s="128" t="s">
        <v>55</v>
      </c>
      <c r="F472" s="128" t="s">
        <v>57</v>
      </c>
      <c r="G472" s="127" t="s">
        <v>27</v>
      </c>
      <c r="H472" s="133" t="s">
        <v>131</v>
      </c>
      <c r="I472" s="128" t="s">
        <v>46</v>
      </c>
      <c r="J472" s="128" t="s">
        <v>132</v>
      </c>
      <c r="K472" s="128" t="s">
        <v>410</v>
      </c>
      <c r="L472" s="128" t="s">
        <v>411</v>
      </c>
    </row>
    <row r="473" spans="3:12">
      <c r="C473" s="327" t="s">
        <v>47</v>
      </c>
      <c r="D473" s="542">
        <v>20</v>
      </c>
      <c r="E473" s="328">
        <v>0</v>
      </c>
      <c r="F473" s="115">
        <v>10000</v>
      </c>
      <c r="G473" s="329">
        <f t="shared" ref="G473:G481" si="49">E473*F473</f>
        <v>0</v>
      </c>
      <c r="H473" s="330" t="s">
        <v>129</v>
      </c>
      <c r="I473" s="116" t="s">
        <v>699</v>
      </c>
      <c r="J473" s="116" t="str">
        <f>VLOOKUP(I473,Presupuesto!$B$11:$C$566,2,0)</f>
        <v>SERVICIOS DE CAPACITACION.</v>
      </c>
      <c r="K473" s="331" t="s">
        <v>471</v>
      </c>
      <c r="L473" s="116" t="s">
        <v>404</v>
      </c>
    </row>
    <row r="474" spans="3:12">
      <c r="C474" s="99" t="s">
        <v>48</v>
      </c>
      <c r="D474" s="543"/>
      <c r="E474" s="200">
        <f>D473</f>
        <v>20</v>
      </c>
      <c r="F474" s="100">
        <v>50</v>
      </c>
      <c r="G474" s="97">
        <f t="shared" si="49"/>
        <v>1000</v>
      </c>
      <c r="H474" s="161" t="s">
        <v>129</v>
      </c>
      <c r="I474" s="98" t="s">
        <v>717</v>
      </c>
      <c r="J474" s="98" t="str">
        <f>VLOOKUP(I474,Presupuesto!$B$11:$C$566,2,0)</f>
        <v>SERVICIOS DE IMPRENTA PUBLIC.Y REPRODUCCION</v>
      </c>
      <c r="K474" s="98" t="str">
        <f>$K$226</f>
        <v>Vinculación Universidad-Sociedad</v>
      </c>
      <c r="L474" s="98" t="s">
        <v>404</v>
      </c>
    </row>
    <row r="475" spans="3:12">
      <c r="C475" s="99" t="s">
        <v>49</v>
      </c>
      <c r="D475" s="543"/>
      <c r="E475" s="200">
        <f>D473</f>
        <v>20</v>
      </c>
      <c r="F475" s="100">
        <v>150</v>
      </c>
      <c r="G475" s="97">
        <f t="shared" si="49"/>
        <v>3000</v>
      </c>
      <c r="H475" s="161" t="s">
        <v>129</v>
      </c>
      <c r="I475" s="98" t="s">
        <v>792</v>
      </c>
      <c r="J475" s="98" t="str">
        <f>VLOOKUP(I475,Presupuesto!$B$11:$C$566,2,0)</f>
        <v>ALIMENTOS B EBIDAS PARA PERSONAS</v>
      </c>
      <c r="K475" s="98" t="str">
        <f t="shared" ref="K475:K482" si="50">$K$226</f>
        <v>Vinculación Universidad-Sociedad</v>
      </c>
      <c r="L475" s="98" t="s">
        <v>404</v>
      </c>
    </row>
    <row r="476" spans="3:12">
      <c r="C476" s="99" t="s">
        <v>50</v>
      </c>
      <c r="D476" s="543"/>
      <c r="E476" s="151">
        <v>0</v>
      </c>
      <c r="F476" s="118">
        <v>10000</v>
      </c>
      <c r="G476" s="97">
        <f t="shared" si="49"/>
        <v>0</v>
      </c>
      <c r="H476" s="161" t="s">
        <v>129</v>
      </c>
      <c r="I476" s="322" t="s">
        <v>300</v>
      </c>
      <c r="J476" s="98" t="str">
        <f>VLOOKUP(I476,Presupuesto!$B$11:$C$566,2,0)</f>
        <v>PASAJES (26100-00)</v>
      </c>
      <c r="K476" s="98" t="str">
        <f t="shared" si="50"/>
        <v>Vinculación Universidad-Sociedad</v>
      </c>
      <c r="L476" s="98" t="s">
        <v>404</v>
      </c>
    </row>
    <row r="477" spans="3:12">
      <c r="C477" s="99" t="s">
        <v>417</v>
      </c>
      <c r="D477" s="543"/>
      <c r="E477" s="151">
        <v>0</v>
      </c>
      <c r="F477" s="118">
        <v>250</v>
      </c>
      <c r="G477" s="97">
        <f t="shared" si="49"/>
        <v>0</v>
      </c>
      <c r="H477" s="161" t="s">
        <v>129</v>
      </c>
      <c r="I477" s="98" t="s">
        <v>821</v>
      </c>
      <c r="J477" s="98" t="str">
        <f>VLOOKUP(I477,Presupuesto!$B$11:$C$566,2,0)</f>
        <v>PRODUCTOS PAPEL Y CARTON</v>
      </c>
      <c r="K477" s="98" t="str">
        <f t="shared" si="50"/>
        <v>Vinculación Universidad-Sociedad</v>
      </c>
      <c r="L477" s="98" t="s">
        <v>404</v>
      </c>
    </row>
    <row r="478" spans="3:12">
      <c r="C478" s="99" t="s">
        <v>51</v>
      </c>
      <c r="D478" s="543"/>
      <c r="E478" s="200">
        <f>(D473*25)/500</f>
        <v>1</v>
      </c>
      <c r="F478" s="100">
        <v>85</v>
      </c>
      <c r="G478" s="97">
        <f t="shared" si="49"/>
        <v>85</v>
      </c>
      <c r="H478" s="161" t="s">
        <v>129</v>
      </c>
      <c r="I478" s="98" t="s">
        <v>821</v>
      </c>
      <c r="J478" s="98" t="str">
        <f>VLOOKUP(I478,Presupuesto!$B$11:$C$566,2,0)</f>
        <v>PRODUCTOS PAPEL Y CARTON</v>
      </c>
      <c r="K478" s="98" t="str">
        <f t="shared" si="50"/>
        <v>Vinculación Universidad-Sociedad</v>
      </c>
      <c r="L478" s="98" t="s">
        <v>404</v>
      </c>
    </row>
    <row r="479" spans="3:12">
      <c r="C479" s="99" t="s">
        <v>123</v>
      </c>
      <c r="D479" s="543"/>
      <c r="E479" s="200">
        <f>D473/12</f>
        <v>1.6666666666666667</v>
      </c>
      <c r="F479" s="100">
        <v>36</v>
      </c>
      <c r="G479" s="97">
        <f t="shared" si="49"/>
        <v>60</v>
      </c>
      <c r="H479" s="161" t="s">
        <v>129</v>
      </c>
      <c r="I479" s="98" t="s">
        <v>942</v>
      </c>
      <c r="J479" s="98" t="str">
        <f>VLOOKUP(I479,Presupuesto!$B$11:$C$566,2,0)</f>
        <v>UTILES DE ESCRITORIO, OFICINA Y ENSE¥ANZA</v>
      </c>
      <c r="K479" s="98" t="str">
        <f t="shared" si="50"/>
        <v>Vinculación Universidad-Sociedad</v>
      </c>
      <c r="L479" s="98" t="s">
        <v>404</v>
      </c>
    </row>
    <row r="480" spans="3:12">
      <c r="C480" s="99" t="s">
        <v>34</v>
      </c>
      <c r="D480" s="543"/>
      <c r="E480" s="200">
        <f>D473/12</f>
        <v>1.6666666666666667</v>
      </c>
      <c r="F480" s="100">
        <v>80</v>
      </c>
      <c r="G480" s="97">
        <f t="shared" si="49"/>
        <v>133.33333333333334</v>
      </c>
      <c r="H480" s="161" t="s">
        <v>129</v>
      </c>
      <c r="I480" s="98" t="s">
        <v>942</v>
      </c>
      <c r="J480" s="98" t="str">
        <f>VLOOKUP(I480,Presupuesto!$B$11:$C$566,2,0)</f>
        <v>UTILES DE ESCRITORIO, OFICINA Y ENSE¥ANZA</v>
      </c>
      <c r="K480" s="98" t="str">
        <f t="shared" si="50"/>
        <v>Vinculación Universidad-Sociedad</v>
      </c>
      <c r="L480" s="98" t="s">
        <v>404</v>
      </c>
    </row>
    <row r="481" spans="3:12">
      <c r="C481" s="109" t="s">
        <v>52</v>
      </c>
      <c r="D481" s="543"/>
      <c r="E481" s="213">
        <v>0</v>
      </c>
      <c r="F481" s="119">
        <v>25</v>
      </c>
      <c r="G481" s="97">
        <f t="shared" si="49"/>
        <v>0</v>
      </c>
      <c r="H481" s="161" t="s">
        <v>129</v>
      </c>
      <c r="I481" s="98" t="s">
        <v>942</v>
      </c>
      <c r="J481" s="98" t="str">
        <f>VLOOKUP(I481,Presupuesto!$B$11:$C$566,2,0)</f>
        <v>UTILES DE ESCRITORIO, OFICINA Y ENSE¥ANZA</v>
      </c>
      <c r="K481" s="98" t="str">
        <f t="shared" si="50"/>
        <v>Vinculación Universidad-Sociedad</v>
      </c>
      <c r="L481" s="98" t="s">
        <v>404</v>
      </c>
    </row>
    <row r="482" spans="3:12" ht="15.75" thickBot="1">
      <c r="C482" s="217" t="s">
        <v>430</v>
      </c>
      <c r="D482" s="218">
        <v>0</v>
      </c>
      <c r="E482" s="332">
        <v>0</v>
      </c>
      <c r="F482" s="104">
        <f>HLOOKUP(C482,$AH$2:$BU$3,2,0)</f>
        <v>1150</v>
      </c>
      <c r="G482" s="105">
        <f>D482*E482*F482</f>
        <v>0</v>
      </c>
      <c r="H482" s="161" t="s">
        <v>129</v>
      </c>
      <c r="I482" s="333" t="s">
        <v>301</v>
      </c>
      <c r="J482" s="106" t="str">
        <f>VLOOKUP(I482,Presupuesto!$B$11:$C$566,2,0)</f>
        <v>VIATICOS (26200-00)</v>
      </c>
      <c r="K482" s="334" t="str">
        <f t="shared" si="50"/>
        <v>Vinculación Universidad-Sociedad</v>
      </c>
      <c r="L482" s="98" t="s">
        <v>404</v>
      </c>
    </row>
  </sheetData>
  <protectedRanges>
    <protectedRange password="DE9D" sqref="D16:F26 H16:I17 I18:I26 K16:L26 K36 K55 K74 K93 K112 K131 K150 K169 K188 K207 K226 K245 K264 K283 K302 K321 K340 K359 K378 K397 K416 K435 K454 K473" name="bloqueo"/>
  </protectedRanges>
  <mergeCells count="25">
    <mergeCell ref="D454:D462"/>
    <mergeCell ref="D473:D481"/>
    <mergeCell ref="D207:D215"/>
    <mergeCell ref="D226:D234"/>
    <mergeCell ref="D112:D120"/>
    <mergeCell ref="D131:D139"/>
    <mergeCell ref="D150:D158"/>
    <mergeCell ref="D169:D177"/>
    <mergeCell ref="D188:D196"/>
    <mergeCell ref="D245:D253"/>
    <mergeCell ref="D264:D272"/>
    <mergeCell ref="D283:D291"/>
    <mergeCell ref="D302:D310"/>
    <mergeCell ref="D321:D329"/>
    <mergeCell ref="D435:D443"/>
    <mergeCell ref="D340:D348"/>
    <mergeCell ref="D359:D367"/>
    <mergeCell ref="D378:D386"/>
    <mergeCell ref="D397:D405"/>
    <mergeCell ref="D416:D424"/>
    <mergeCell ref="D17:D25"/>
    <mergeCell ref="D36:D44"/>
    <mergeCell ref="D55:D63"/>
    <mergeCell ref="D74:D82"/>
    <mergeCell ref="D93:D101"/>
  </mergeCells>
  <dataValidations count="6">
    <dataValidation type="list" allowBlank="1" showInputMessage="1" showErrorMessage="1" sqref="C26 C45 C64 C83 C102 C121 C140 C159 C178 C197 C216 C235 C254 C273 C292 C311 C330 C349 C368 C387 C406 C425 C444 C463 C482">
      <formula1>$AH$2:$BU$2</formula1>
    </dataValidation>
    <dataValidation type="list" allowBlank="1" showInputMessage="1" showErrorMessage="1" errorTitle="¡Ingreso Inválido!" error="Seleccione una opción de la lista" promptTitle="Mes Requerido" prompt="Seleccione el mes en el que requiere el recurso." sqref="L473:L482 L17:L26 L36:L45 L55:L64 L74:L83 L93:L102 L112:L121 L131:L140 L150:L159 L169:L178 L188:L197 L207:L216 L226:L235 L245:L254 L264:L273 L283:L292 L302:L311 L321:L330 L340:L349 L359:L368 L416:L425 L397:L406 L435:L444 L378:L387 L454:L463">
      <formula1>$U$2:$AF$2</formula1>
    </dataValidation>
    <dataValidation type="list" allowBlank="1" showInputMessage="1" showErrorMessage="1" errorTitle="¡Ingreso no valido!" error="Favor ingrese un elemento de la lista." promptTitle="Tipo de Presupuesto" prompt="Seleccione una opción de la lista." sqref="H36:H45 H55:H64 H74:H83 H93:H102 H112:H121 H131:H140 H150:H159 H169:H178 H188:H197 H207:H216 H226:H235 H245:H254 H264:H273 H283:H292 H302:H311 H321:H330 H340:H349 H359:H368 H378:H387 H397:H406 H416:H425 H435:H444 H17:H26 H454:H463 H473:H482">
      <formula1>$S$2:$T$2</formula1>
    </dataValidation>
    <dataValidation type="list" allowBlank="1" showInputMessage="1" showErrorMessage="1" errorTitle="¡Ingreso Inválido!" error="Verifique el valor ingresado.&#10;" sqref="I17:I26 I36:I45 I55:I64 I74:I83 I93:I102 I112:I121 I131:I140 I150:I159 I169:I178 I188:I197 I207:I216 I226:I235 I245:I254 I264:I273 I283:I292 I302:I311 I321:I330 I340:I349 I359:I368 I378:I387 I397:I406 I416:I425 I435:I444 I454:I463 I473:I482">
      <formula1>$A$1:$UI$1</formula1>
    </dataValidation>
    <dataValidation type="list" allowBlank="1" showInputMessage="1" showErrorMessage="1" sqref="K18:K26 K37:K45 K56:K64 K75:K83 K94:K102 K113:K121 K132:K140 K151:K159 K170:K178 K189:K197 K208:K216 K227:K235 K246:K254 K265:K273 K284:K292 K303:K311 K322:K330 K341:K349 K360:K368 K379:K387 K398:K406 K417:K425 K436:K444 K455:K463 K474:K482">
      <formula1>$A$2:$P$2</formula1>
    </dataValidation>
    <dataValidation type="list" allowBlank="1" showInputMessage="1" showErrorMessage="1" errorTitle="¡Ingreso Inválido!" error="Seleccione una opción de la lista." promptTitle="Dimensión Estratégica" prompt="Seleccione una opción de la lista." sqref="K17 K454 K36 K55 K74 K93 K112 K131 K150 K169 K188 K207 K226 K245 K264 K283 K302 K321 K340 K359 K378 K397 K416 K435 K473">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51" zoomScale="84" zoomScaleNormal="84" workbookViewId="0">
      <selection activeCell="K17" sqref="K17"/>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61">
        <f>SUMIF(C:C,$C$10,D:D)</f>
        <v>486000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486000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8" t="str">
        <f>'3. Vinculación Univ. Sociedad'!E13</f>
        <v>3.1.1.5</v>
      </c>
      <c r="E13" s="93"/>
      <c r="F13" s="93"/>
      <c r="G13" s="93"/>
      <c r="H13" s="76"/>
      <c r="I13" s="76"/>
      <c r="J13" s="76"/>
      <c r="K13" s="153"/>
      <c r="CA13" s="303"/>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Fortalecer las diferentes áreas administrativas del CJG</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131</v>
      </c>
      <c r="I16" s="136" t="s">
        <v>46</v>
      </c>
      <c r="J16" s="136" t="s">
        <v>132</v>
      </c>
      <c r="K16" s="136" t="s">
        <v>410</v>
      </c>
      <c r="L16" s="136" t="s">
        <v>411</v>
      </c>
      <c r="CA16" s="303"/>
    </row>
    <row r="17" spans="3:79" ht="15.75" thickBot="1">
      <c r="C17" s="137" t="s">
        <v>482</v>
      </c>
      <c r="D17" s="199"/>
      <c r="E17" s="152">
        <v>12</v>
      </c>
      <c r="F17" s="304">
        <f>HLOOKUP($C17,$BZ$2:$CM$3,2,0)</f>
        <v>43674.39</v>
      </c>
      <c r="G17" s="113">
        <f>D17*E17*F17</f>
        <v>0</v>
      </c>
      <c r="H17" s="166" t="s">
        <v>1503</v>
      </c>
      <c r="I17" s="114" t="s">
        <v>496</v>
      </c>
      <c r="J17" s="114" t="str">
        <f>VLOOKUP(I17,Presupuesto!$B$11:$C$565,2,0)</f>
        <v>SUELDOS Y SALARIOS PERMANENTES</v>
      </c>
      <c r="K17" s="331" t="s">
        <v>471</v>
      </c>
      <c r="L17" s="98" t="s">
        <v>395</v>
      </c>
      <c r="CA17" s="303"/>
    </row>
    <row r="18" spans="3:79">
      <c r="C18" s="171" t="s">
        <v>58</v>
      </c>
      <c r="D18" s="163"/>
      <c r="E18" s="154">
        <v>0</v>
      </c>
      <c r="F18" s="100">
        <f>IF(E17=0,"",(G17/E17)/12*E17)</f>
        <v>0</v>
      </c>
      <c r="G18" s="97">
        <f>F18</f>
        <v>0</v>
      </c>
      <c r="H18" s="164" t="s">
        <v>1503</v>
      </c>
      <c r="I18" s="116" t="s">
        <v>516</v>
      </c>
      <c r="J18" s="116" t="str">
        <f>VLOOKUP(I18,Presupuesto!$B$11:$C$565,2,0)</f>
        <v>AGUINALDO Y DECIMO CUARTO MES</v>
      </c>
      <c r="K18" s="98" t="str">
        <f t="shared" ref="K18:K49" si="0">$K$17</f>
        <v>Vinculación Universidad-Sociedad</v>
      </c>
      <c r="L18" s="98" t="s">
        <v>395</v>
      </c>
      <c r="CA18" s="303"/>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Vinculación Universidad-Sociedad</v>
      </c>
      <c r="L19" s="98" t="s">
        <v>395</v>
      </c>
      <c r="CA19" s="303"/>
    </row>
    <row r="20" spans="3:79" ht="15.75" thickBot="1">
      <c r="C20" s="137" t="s">
        <v>483</v>
      </c>
      <c r="D20" s="199"/>
      <c r="E20" s="152">
        <v>12</v>
      </c>
      <c r="F20" s="304">
        <f>HLOOKUP($C20,$BZ$2:$CM$3,2,0)</f>
        <v>39703.99</v>
      </c>
      <c r="G20" s="113">
        <f>D20*E20*F20</f>
        <v>0</v>
      </c>
      <c r="H20" s="166"/>
      <c r="I20" s="114" t="s">
        <v>496</v>
      </c>
      <c r="J20" s="114" t="str">
        <f>VLOOKUP(I20,Presupuesto!$B$11:$C$565,2,0)</f>
        <v>SUELDOS Y SALARIOS PERMANENTES</v>
      </c>
      <c r="K20" s="98" t="str">
        <f t="shared" si="0"/>
        <v>Vinculación Universidad-Sociedad</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Vinculación Universidad-Sociedad</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Vinculación Universidad-Sociedad</v>
      </c>
      <c r="L22" s="98" t="s">
        <v>395</v>
      </c>
    </row>
    <row r="23" spans="3:79" ht="15.75" thickBot="1">
      <c r="C23" s="137" t="s">
        <v>484</v>
      </c>
      <c r="D23" s="199"/>
      <c r="E23" s="152">
        <v>12</v>
      </c>
      <c r="F23" s="304">
        <f>HLOOKUP($C23,$BZ$2:$CM$3,2,0)</f>
        <v>35733.589999999997</v>
      </c>
      <c r="G23" s="113">
        <f>D23*E23*F23</f>
        <v>0</v>
      </c>
      <c r="H23" s="166"/>
      <c r="I23" s="114" t="s">
        <v>496</v>
      </c>
      <c r="J23" s="114" t="str">
        <f>VLOOKUP(I23,Presupuesto!$B$11:$C$565,2,0)</f>
        <v>SUELDOS Y SALARIOS PERMANENTES</v>
      </c>
      <c r="K23" s="98" t="str">
        <f t="shared" si="0"/>
        <v>Vinculación Universidad-Sociedad</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Vinculación Universidad-Sociedad</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Vinculación Universidad-Sociedad</v>
      </c>
      <c r="L25" s="98" t="s">
        <v>395</v>
      </c>
    </row>
    <row r="26" spans="3:79" ht="15.75" thickBot="1">
      <c r="C26" s="137" t="s">
        <v>485</v>
      </c>
      <c r="D26" s="199"/>
      <c r="E26" s="152">
        <v>12</v>
      </c>
      <c r="F26" s="304">
        <f>HLOOKUP($C26,$BZ$2:$CM$3,2,0)</f>
        <v>31763.19</v>
      </c>
      <c r="G26" s="113">
        <f>D26*E26*F26</f>
        <v>0</v>
      </c>
      <c r="H26" s="166"/>
      <c r="I26" s="114" t="s">
        <v>496</v>
      </c>
      <c r="J26" s="114" t="str">
        <f>VLOOKUP(I26,Presupuesto!$B$11:$C$565,2,0)</f>
        <v>SUELDOS Y SALARIOS PERMANENTES</v>
      </c>
      <c r="K26" s="98" t="str">
        <f t="shared" si="0"/>
        <v>Vinculación Universidad-Sociedad</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Vinculación Universidad-Sociedad</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Vinculación Universidad-Sociedad</v>
      </c>
      <c r="L28" s="98" t="s">
        <v>395</v>
      </c>
    </row>
    <row r="29" spans="3:79" ht="15.75" thickBot="1">
      <c r="C29" s="137" t="s">
        <v>486</v>
      </c>
      <c r="D29" s="199"/>
      <c r="E29" s="152">
        <v>12</v>
      </c>
      <c r="F29" s="304">
        <f>HLOOKUP($C29,$BZ$2:$CM$3,2,0)</f>
        <v>29777.99</v>
      </c>
      <c r="G29" s="113">
        <f>D29*E29*F29</f>
        <v>0</v>
      </c>
      <c r="H29" s="166"/>
      <c r="I29" s="114" t="s">
        <v>496</v>
      </c>
      <c r="J29" s="114" t="str">
        <f>VLOOKUP(I29,Presupuesto!$B$11:$C$565,2,0)</f>
        <v>SUELDOS Y SALARIOS PERMANENTES</v>
      </c>
      <c r="K29" s="98" t="str">
        <f t="shared" si="0"/>
        <v>Vinculación Universidad-Sociedad</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Vinculación Universidad-Sociedad</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Vinculación Universidad-Sociedad</v>
      </c>
      <c r="L31" s="98" t="s">
        <v>395</v>
      </c>
    </row>
    <row r="32" spans="3:79" ht="15.75" thickBot="1">
      <c r="C32" s="137" t="s">
        <v>487</v>
      </c>
      <c r="D32" s="199"/>
      <c r="E32" s="152">
        <v>12</v>
      </c>
      <c r="F32" s="304">
        <f>HLOOKUP($C32,$BZ$2:$CM$3,2,0)</f>
        <v>27792.79</v>
      </c>
      <c r="G32" s="113">
        <f>D32*E32*F32</f>
        <v>0</v>
      </c>
      <c r="H32" s="166"/>
      <c r="I32" s="114" t="s">
        <v>496</v>
      </c>
      <c r="J32" s="114" t="str">
        <f>VLOOKUP(I32,Presupuesto!$B$11:$C$565,2,0)</f>
        <v>SUELDOS Y SALARIOS PERMANENTES</v>
      </c>
      <c r="K32" s="98" t="str">
        <f t="shared" si="0"/>
        <v>Vinculación Universidad-Sociedad</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Vinculación Universidad-Sociedad</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Vinculación Universidad-Sociedad</v>
      </c>
      <c r="L34" s="98" t="s">
        <v>395</v>
      </c>
    </row>
    <row r="35" spans="3:12" ht="15.75" thickBot="1">
      <c r="C35" s="137" t="s">
        <v>488</v>
      </c>
      <c r="D35" s="199"/>
      <c r="E35" s="152">
        <v>12</v>
      </c>
      <c r="F35" s="304">
        <f>HLOOKUP($C35,$BZ$2:$CM$3,2,0)</f>
        <v>18859.39</v>
      </c>
      <c r="G35" s="113">
        <f>D35*E35*F35</f>
        <v>0</v>
      </c>
      <c r="H35" s="166"/>
      <c r="I35" s="114" t="s">
        <v>496</v>
      </c>
      <c r="J35" s="114" t="str">
        <f>VLOOKUP(I35,Presupuesto!$B$11:$C$565,2,0)</f>
        <v>SUELDOS Y SALARIOS PERMANENTES</v>
      </c>
      <c r="K35" s="98" t="str">
        <f t="shared" si="0"/>
        <v>Vinculación Universidad-Sociedad</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Vinculación Universidad-Sociedad</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Vinculación Universidad-Sociedad</v>
      </c>
      <c r="L37" s="98" t="s">
        <v>395</v>
      </c>
    </row>
    <row r="38" spans="3:12" ht="15.75" thickBot="1">
      <c r="C38" s="137" t="s">
        <v>489</v>
      </c>
      <c r="D38" s="199"/>
      <c r="E38" s="152">
        <v>12</v>
      </c>
      <c r="F38" s="304">
        <f>HLOOKUP($C38,$BZ$2:$CM$3,2,0)</f>
        <v>17866.8</v>
      </c>
      <c r="G38" s="113">
        <f>D38*E38*F38</f>
        <v>0</v>
      </c>
      <c r="H38" s="166"/>
      <c r="I38" s="114" t="s">
        <v>496</v>
      </c>
      <c r="J38" s="114" t="str">
        <f>VLOOKUP(I38,Presupuesto!$B$11:$C$565,2,0)</f>
        <v>SUELDOS Y SALARIOS PERMANENTES</v>
      </c>
      <c r="K38" s="98" t="str">
        <f t="shared" si="0"/>
        <v>Vinculación Universidad-Sociedad</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Vinculación Universidad-Sociedad</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Vinculación Universidad-Sociedad</v>
      </c>
      <c r="L40" s="98" t="s">
        <v>395</v>
      </c>
    </row>
    <row r="41" spans="3:12" ht="15.75" thickBot="1">
      <c r="C41" s="137" t="s">
        <v>490</v>
      </c>
      <c r="D41" s="199"/>
      <c r="E41" s="152">
        <v>12</v>
      </c>
      <c r="F41" s="304">
        <f>HLOOKUP($C41,$BZ$2:$CM$3,2,0)</f>
        <v>13896.4</v>
      </c>
      <c r="G41" s="113">
        <f>D41*E41*F41</f>
        <v>0</v>
      </c>
      <c r="H41" s="166"/>
      <c r="I41" s="114" t="s">
        <v>496</v>
      </c>
      <c r="J41" s="114" t="str">
        <f>VLOOKUP(I41,Presupuesto!$B$11:$C$565,2,0)</f>
        <v>SUELDOS Y SALARIOS PERMANENTES</v>
      </c>
      <c r="K41" s="98" t="str">
        <f t="shared" si="0"/>
        <v>Vinculación Universidad-Sociedad</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Vinculación Universidad-Sociedad</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Vinculación Universidad-Sociedad</v>
      </c>
      <c r="L43" s="98" t="s">
        <v>395</v>
      </c>
    </row>
    <row r="44" spans="3:12" ht="15.75" thickBot="1">
      <c r="C44" s="137" t="s">
        <v>491</v>
      </c>
      <c r="D44" s="199"/>
      <c r="E44" s="152">
        <v>12</v>
      </c>
      <c r="F44" s="304">
        <f>HLOOKUP($C44,$BZ$2:$CM$3,2,0)</f>
        <v>15004.09</v>
      </c>
      <c r="G44" s="113">
        <f>D44*E44*F44</f>
        <v>0</v>
      </c>
      <c r="H44" s="166"/>
      <c r="I44" s="114" t="s">
        <v>496</v>
      </c>
      <c r="J44" s="114" t="str">
        <f>VLOOKUP(I44,Presupuesto!$B$11:$C$565,2,0)</f>
        <v>SUELDOS Y SALARIOS PERMANENTES</v>
      </c>
      <c r="K44" s="98" t="str">
        <f t="shared" si="0"/>
        <v>Vinculación Universidad-Sociedad</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Vinculación Universidad-Sociedad</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Vinculación Universidad-Sociedad</v>
      </c>
      <c r="L46" s="98" t="s">
        <v>395</v>
      </c>
    </row>
    <row r="47" spans="3:12" ht="15.75" thickBot="1">
      <c r="C47" s="137" t="s">
        <v>492</v>
      </c>
      <c r="D47" s="199"/>
      <c r="E47" s="152">
        <v>12</v>
      </c>
      <c r="F47" s="304">
        <f>HLOOKUP($C47,$BZ$2:$CM$3,2,0)</f>
        <v>13238.9</v>
      </c>
      <c r="G47" s="113">
        <f>D47*E47*F47</f>
        <v>0</v>
      </c>
      <c r="H47" s="166"/>
      <c r="I47" s="114" t="s">
        <v>496</v>
      </c>
      <c r="J47" s="114" t="str">
        <f>VLOOKUP(I47,Presupuesto!$B$11:$C$565,2,0)</f>
        <v>SUELDOS Y SALARIOS PERMANENTES</v>
      </c>
      <c r="K47" s="98" t="str">
        <f t="shared" si="0"/>
        <v>Vinculación Universidad-Sociedad</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Vinculación Universidad-Sociedad</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Vinculación Universidad-Sociedad</v>
      </c>
      <c r="L49" s="98" t="s">
        <v>395</v>
      </c>
    </row>
    <row r="50" spans="3:12" ht="15.75" thickBot="1">
      <c r="C50" s="137" t="s">
        <v>493</v>
      </c>
      <c r="D50" s="199"/>
      <c r="E50" s="152">
        <v>12</v>
      </c>
      <c r="F50" s="304">
        <f>HLOOKUP($C50,$BZ$2:$CM$3,2,0)</f>
        <v>12356.31</v>
      </c>
      <c r="G50" s="113">
        <f>D50*E50*F50</f>
        <v>0</v>
      </c>
      <c r="H50" s="166"/>
      <c r="I50" s="114" t="s">
        <v>496</v>
      </c>
      <c r="J50" s="114" t="str">
        <f>VLOOKUP(I50,Presupuesto!$B$11:$C$565,2,0)</f>
        <v>SUELDOS Y SALARIOS PERMANENTES</v>
      </c>
      <c r="K50" s="98" t="str">
        <f t="shared" ref="K50:K67" si="1">$K$17</f>
        <v>Vinculación Universidad-Sociedad</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Vinculación Universidad-Sociedad</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Vinculación Universidad-Sociedad</v>
      </c>
      <c r="L52" s="98" t="s">
        <v>395</v>
      </c>
    </row>
    <row r="53" spans="3:12" ht="15.75" thickBot="1">
      <c r="C53" s="137" t="s">
        <v>494</v>
      </c>
      <c r="D53" s="199"/>
      <c r="E53" s="152">
        <v>12</v>
      </c>
      <c r="F53" s="304">
        <f>HLOOKUP($C53,$BZ$2:$CM$3,2,0)</f>
        <v>463.22</v>
      </c>
      <c r="G53" s="113">
        <f>D53*E53*F53</f>
        <v>0</v>
      </c>
      <c r="H53" s="166"/>
      <c r="I53" s="114" t="s">
        <v>496</v>
      </c>
      <c r="J53" s="114" t="str">
        <f>VLOOKUP(I53,Presupuesto!$B$11:$C$565,2,0)</f>
        <v>SUELDOS Y SALARIOS PERMANENTES</v>
      </c>
      <c r="K53" s="98" t="str">
        <f t="shared" si="1"/>
        <v>Vinculación Universidad-Sociedad</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Vinculación Universidad-Sociedad</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Vinculación Universidad-Sociedad</v>
      </c>
      <c r="L55" s="98" t="s">
        <v>395</v>
      </c>
    </row>
    <row r="56" spans="3:12" ht="15.75" thickBot="1">
      <c r="C56" s="137" t="s">
        <v>495</v>
      </c>
      <c r="D56" s="199"/>
      <c r="E56" s="152">
        <v>12</v>
      </c>
      <c r="F56" s="304">
        <f>HLOOKUP($C56,$BZ$2:$CM$3,2,0)</f>
        <v>2007.3</v>
      </c>
      <c r="G56" s="113">
        <f>D56*E56*F56</f>
        <v>0</v>
      </c>
      <c r="H56" s="166"/>
      <c r="I56" s="114" t="s">
        <v>496</v>
      </c>
      <c r="J56" s="114" t="str">
        <f>VLOOKUP(I56,Presupuesto!$B$11:$C$565,2,0)</f>
        <v>SUELDOS Y SALARIOS PERMANENTES</v>
      </c>
      <c r="K56" s="98" t="str">
        <f t="shared" si="1"/>
        <v>Vinculación Universidad-Sociedad</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Vinculación Universidad-Sociedad</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Vinculación Universidad-Sociedad</v>
      </c>
      <c r="L58" s="98" t="s">
        <v>395</v>
      </c>
    </row>
    <row r="59" spans="3:12" ht="15.75" thickBot="1">
      <c r="C59" s="140" t="s">
        <v>83</v>
      </c>
      <c r="D59" s="199"/>
      <c r="E59" s="152">
        <v>12</v>
      </c>
      <c r="F59" s="139">
        <v>30000</v>
      </c>
      <c r="G59" s="113">
        <f>D59*E59*F59</f>
        <v>0</v>
      </c>
      <c r="H59" s="166"/>
      <c r="I59" s="114" t="s">
        <v>564</v>
      </c>
      <c r="J59" s="114" t="str">
        <f>VLOOKUP(I59,Presupuesto!$B$11:$C$565,2,0)</f>
        <v>CONTRATOS ESPECIALES</v>
      </c>
      <c r="K59" s="98" t="str">
        <f t="shared" si="1"/>
        <v>Vinculación Universidad-Sociedad</v>
      </c>
      <c r="L59" s="98" t="s">
        <v>395</v>
      </c>
    </row>
    <row r="60" spans="3:12">
      <c r="C60" s="171" t="s">
        <v>58</v>
      </c>
      <c r="D60" s="163"/>
      <c r="E60" s="154">
        <v>0</v>
      </c>
      <c r="F60" s="117">
        <f>IF(E59=0,"",(G59/E59)/12*E59)</f>
        <v>0</v>
      </c>
      <c r="G60" s="97">
        <f>F60</f>
        <v>0</v>
      </c>
      <c r="H60" s="164"/>
      <c r="I60" s="101" t="s">
        <v>564</v>
      </c>
      <c r="J60" s="101" t="str">
        <f>VLOOKUP(I60,Presupuesto!$B$11:$C$565,2,0)</f>
        <v>CONTRATOS ESPECIALES</v>
      </c>
      <c r="K60" s="98" t="str">
        <f t="shared" si="1"/>
        <v>Vinculación Universidad-Sociedad</v>
      </c>
      <c r="L60" s="98" t="s">
        <v>395</v>
      </c>
    </row>
    <row r="61" spans="3:12" ht="15.75" thickBot="1">
      <c r="C61" s="172" t="s">
        <v>59</v>
      </c>
      <c r="D61" s="163"/>
      <c r="E61" s="154">
        <v>0</v>
      </c>
      <c r="F61" s="100">
        <f>IF(E59&lt;6,"",((E59-6)/12)*(G59/E59))</f>
        <v>0</v>
      </c>
      <c r="G61" s="97">
        <f>F61</f>
        <v>0</v>
      </c>
      <c r="H61" s="164"/>
      <c r="I61" s="101" t="s">
        <v>564</v>
      </c>
      <c r="J61" s="101" t="str">
        <f>VLOOKUP(I61,Presupuesto!$B$11:$C$565,2,0)</f>
        <v>CONTRATOS ESPECIALES</v>
      </c>
      <c r="K61" s="98" t="str">
        <f t="shared" si="1"/>
        <v>Vinculación Universidad-Sociedad</v>
      </c>
      <c r="L61" s="98" t="s">
        <v>395</v>
      </c>
    </row>
    <row r="62" spans="3:12" ht="15.75" thickBot="1">
      <c r="C62" s="140" t="s">
        <v>61</v>
      </c>
      <c r="D62" s="199">
        <v>2</v>
      </c>
      <c r="E62" s="152">
        <v>12</v>
      </c>
      <c r="F62" s="118">
        <v>9000</v>
      </c>
      <c r="G62" s="113">
        <f>D62*E62*F62</f>
        <v>216000</v>
      </c>
      <c r="H62" s="166" t="s">
        <v>1503</v>
      </c>
      <c r="I62" s="114" t="s">
        <v>705</v>
      </c>
      <c r="J62" s="114" t="str">
        <f>VLOOKUP(I62,Presupuesto!$B$11:$C$565,2,0)</f>
        <v>OTROS SERVICIOS TECNICOS Y PROFESIONALES</v>
      </c>
      <c r="K62" s="98" t="str">
        <f t="shared" si="1"/>
        <v>Vinculación Universidad-Sociedad</v>
      </c>
      <c r="L62" s="98" t="s">
        <v>395</v>
      </c>
    </row>
    <row r="63" spans="3:12">
      <c r="C63" s="171" t="s">
        <v>58</v>
      </c>
      <c r="D63" s="163"/>
      <c r="E63" s="154"/>
      <c r="F63" s="119">
        <f>IF(E62=0,"",(G62/E62)/12*E62)</f>
        <v>18000</v>
      </c>
      <c r="G63" s="97">
        <f>F63</f>
        <v>18000</v>
      </c>
      <c r="H63" s="164" t="s">
        <v>1503</v>
      </c>
      <c r="I63" s="101" t="s">
        <v>705</v>
      </c>
      <c r="J63" s="101" t="str">
        <f>VLOOKUP(I63,Presupuesto!$B$11:$C$565,2,0)</f>
        <v>OTROS SERVICIOS TECNICOS Y PROFESIONALES</v>
      </c>
      <c r="K63" s="98" t="str">
        <f t="shared" si="1"/>
        <v>Vinculación Universidad-Sociedad</v>
      </c>
      <c r="L63" s="98" t="s">
        <v>395</v>
      </c>
    </row>
    <row r="64" spans="3:12" ht="15.75" thickBot="1">
      <c r="C64" s="172" t="s">
        <v>59</v>
      </c>
      <c r="D64" s="163"/>
      <c r="E64" s="154"/>
      <c r="F64" s="105">
        <f>IF(E62&lt;6,"",((E62-6)/12)*(G62/E62))</f>
        <v>9000</v>
      </c>
      <c r="G64" s="97">
        <f>F64</f>
        <v>9000</v>
      </c>
      <c r="H64" s="164" t="s">
        <v>1503</v>
      </c>
      <c r="I64" s="101" t="s">
        <v>705</v>
      </c>
      <c r="J64" s="101" t="str">
        <f>VLOOKUP(I64,Presupuesto!$B$11:$C$565,2,0)</f>
        <v>OTROS SERVICIOS TECNICOS Y PROFESIONALES</v>
      </c>
      <c r="K64" s="98" t="str">
        <f t="shared" si="1"/>
        <v>Vinculación Universidad-Sociedad</v>
      </c>
      <c r="L64" s="98" t="s">
        <v>395</v>
      </c>
    </row>
    <row r="65" spans="3:12" ht="15.75" thickBot="1">
      <c r="C65" s="140" t="s">
        <v>61</v>
      </c>
      <c r="D65" s="199">
        <v>1</v>
      </c>
      <c r="E65" s="152">
        <v>12</v>
      </c>
      <c r="F65" s="118">
        <v>18000</v>
      </c>
      <c r="G65" s="113">
        <f>D65*E65*F65</f>
        <v>216000</v>
      </c>
      <c r="H65" s="166" t="s">
        <v>1503</v>
      </c>
      <c r="I65" s="114" t="s">
        <v>496</v>
      </c>
      <c r="J65" s="114" t="str">
        <f>VLOOKUP(I65,Presupuesto!$B$11:$C$565,2,0)</f>
        <v>SUELDOS Y SALARIOS PERMANENTES</v>
      </c>
      <c r="K65" s="98" t="str">
        <f t="shared" si="1"/>
        <v>Vinculación Universidad-Sociedad</v>
      </c>
      <c r="L65" s="98" t="s">
        <v>395</v>
      </c>
    </row>
    <row r="66" spans="3:12">
      <c r="C66" s="171" t="s">
        <v>58</v>
      </c>
      <c r="D66" s="169"/>
      <c r="E66" s="131"/>
      <c r="F66" s="119">
        <f>IF(E65=0,"",(G65/E65)/12*E65)</f>
        <v>18000</v>
      </c>
      <c r="G66" s="120">
        <f>F66</f>
        <v>18000</v>
      </c>
      <c r="H66" s="164" t="s">
        <v>1503</v>
      </c>
      <c r="I66" s="101" t="s">
        <v>516</v>
      </c>
      <c r="J66" s="101" t="str">
        <f>VLOOKUP(I66,Presupuesto!$B$11:$C$565,2,0)</f>
        <v>AGUINALDO Y DECIMO CUARTO MES</v>
      </c>
      <c r="K66" s="98" t="str">
        <f t="shared" si="1"/>
        <v>Vinculación Universidad-Sociedad</v>
      </c>
      <c r="L66" s="98" t="s">
        <v>395</v>
      </c>
    </row>
    <row r="67" spans="3:12" ht="15.75" thickBot="1">
      <c r="C67" s="173" t="s">
        <v>59</v>
      </c>
      <c r="D67" s="162"/>
      <c r="E67" s="132"/>
      <c r="F67" s="105">
        <f>IF(E65&lt;6,"",((E65-6)/12)*(G65/E65))</f>
        <v>9000</v>
      </c>
      <c r="G67" s="105">
        <f>F67</f>
        <v>9000</v>
      </c>
      <c r="H67" s="162" t="s">
        <v>1503</v>
      </c>
      <c r="I67" s="106" t="s">
        <v>519</v>
      </c>
      <c r="J67" s="124" t="str">
        <f>VLOOKUP(I67,Presupuesto!$B$11:$C$565,2,0)</f>
        <v>DECIMOCUARTO MES</v>
      </c>
      <c r="K67" s="106" t="str">
        <f t="shared" si="1"/>
        <v>Vinculación Universidad-Sociedad</v>
      </c>
      <c r="L67" s="98" t="s">
        <v>395</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68"/>
      <c r="E73" s="93"/>
      <c r="F73" s="93"/>
      <c r="G73" s="93"/>
      <c r="H73" s="76"/>
      <c r="I73" s="76"/>
      <c r="J73" s="76"/>
      <c r="K73" s="153"/>
    </row>
    <row r="74" spans="3:12" ht="18.7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482</v>
      </c>
      <c r="D77" s="199"/>
      <c r="E77" s="152">
        <v>12</v>
      </c>
      <c r="F77" s="304">
        <f>HLOOKUP($C77,$BZ$2:$CM$3,2,0)</f>
        <v>43674.39</v>
      </c>
      <c r="G77" s="113">
        <f>D77*E77*F77</f>
        <v>0</v>
      </c>
      <c r="H77" s="166"/>
      <c r="I77" s="114" t="s">
        <v>496</v>
      </c>
      <c r="J77" s="114" t="str">
        <f>VLOOKUP(I77,Presupuesto!$B$11:$C$565,2,0)</f>
        <v>SUELDOS Y SALARIOS PERMANENTES</v>
      </c>
      <c r="K77" s="219" t="s">
        <v>1454</v>
      </c>
      <c r="L77" s="98" t="s">
        <v>394</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c r="C80" s="137" t="s">
        <v>483</v>
      </c>
      <c r="D80" s="199"/>
      <c r="E80" s="152">
        <v>12</v>
      </c>
      <c r="F80" s="304">
        <f>HLOOKUP($C80,$BZ$2:$CM$3,2,0)</f>
        <v>39703.99</v>
      </c>
      <c r="G80" s="113">
        <f>D80*E80*F80</f>
        <v>0</v>
      </c>
      <c r="H80" s="166"/>
      <c r="I80" s="114" t="s">
        <v>496</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c r="C83" s="137" t="s">
        <v>484</v>
      </c>
      <c r="D83" s="199"/>
      <c r="E83" s="152">
        <v>12</v>
      </c>
      <c r="F83" s="304">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c r="C86" s="137" t="s">
        <v>485</v>
      </c>
      <c r="D86" s="199"/>
      <c r="E86" s="152">
        <v>12</v>
      </c>
      <c r="F86" s="304">
        <f>HLOOKUP($C86,$BZ$2:$CM$3,2,0)</f>
        <v>31763.19</v>
      </c>
      <c r="G86" s="113">
        <f>D86*E86*F86</f>
        <v>0</v>
      </c>
      <c r="H86" s="166"/>
      <c r="I86" s="114" t="s">
        <v>496</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c r="C89" s="137" t="s">
        <v>486</v>
      </c>
      <c r="D89" s="199"/>
      <c r="E89" s="152">
        <v>12</v>
      </c>
      <c r="F89" s="304">
        <f>HLOOKUP($C89,$BZ$2:$CM$3,2,0)</f>
        <v>29777.99</v>
      </c>
      <c r="G89" s="113">
        <f>D89*E89*F89</f>
        <v>0</v>
      </c>
      <c r="H89" s="166"/>
      <c r="I89" s="114" t="s">
        <v>496</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c r="C92" s="137" t="s">
        <v>487</v>
      </c>
      <c r="D92" s="199"/>
      <c r="E92" s="152">
        <v>12</v>
      </c>
      <c r="F92" s="304">
        <f>HLOOKUP($C92,$BZ$2:$CM$3,2,0)</f>
        <v>27792.79</v>
      </c>
      <c r="G92" s="113">
        <f>D92*E92*F92</f>
        <v>0</v>
      </c>
      <c r="H92" s="166"/>
      <c r="I92" s="114" t="s">
        <v>496</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c r="C95" s="137" t="s">
        <v>488</v>
      </c>
      <c r="D95" s="199"/>
      <c r="E95" s="152">
        <v>12</v>
      </c>
      <c r="F95" s="304">
        <f>HLOOKUP($C95,$BZ$2:$CM$3,2,0)</f>
        <v>18859.39</v>
      </c>
      <c r="G95" s="113">
        <f>D95*E95*F95</f>
        <v>0</v>
      </c>
      <c r="H95" s="166"/>
      <c r="I95" s="114" t="s">
        <v>496</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c r="C98" s="137" t="s">
        <v>489</v>
      </c>
      <c r="D98" s="199"/>
      <c r="E98" s="152">
        <v>12</v>
      </c>
      <c r="F98" s="304">
        <f>HLOOKUP($C98,$BZ$2:$CM$3,2,0)</f>
        <v>17866.8</v>
      </c>
      <c r="G98" s="113">
        <f>D98*E98*F98</f>
        <v>0</v>
      </c>
      <c r="H98" s="166"/>
      <c r="I98" s="114" t="s">
        <v>496</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c r="C101" s="137" t="s">
        <v>490</v>
      </c>
      <c r="D101" s="199"/>
      <c r="E101" s="152">
        <v>12</v>
      </c>
      <c r="F101" s="304">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c r="C104" s="137" t="s">
        <v>491</v>
      </c>
      <c r="D104" s="199"/>
      <c r="E104" s="152">
        <v>12</v>
      </c>
      <c r="F104" s="304">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c r="C107" s="137" t="s">
        <v>492</v>
      </c>
      <c r="D107" s="199"/>
      <c r="E107" s="152">
        <v>12</v>
      </c>
      <c r="F107" s="304">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c r="C110" s="137" t="s">
        <v>493</v>
      </c>
      <c r="D110" s="199"/>
      <c r="E110" s="152">
        <v>12</v>
      </c>
      <c r="F110" s="304">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c r="C113" s="137" t="s">
        <v>494</v>
      </c>
      <c r="D113" s="199"/>
      <c r="E113" s="152">
        <v>12</v>
      </c>
      <c r="F113" s="304">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c r="C116" s="137" t="s">
        <v>495</v>
      </c>
      <c r="D116" s="199"/>
      <c r="E116" s="152">
        <v>12</v>
      </c>
      <c r="F116" s="304">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68"/>
      <c r="E133" s="93"/>
      <c r="F133" s="93"/>
      <c r="G133" s="93"/>
      <c r="H133" s="76"/>
      <c r="I133" s="76"/>
      <c r="J133" s="76"/>
      <c r="K133" s="153"/>
    </row>
    <row r="134" spans="3:12" ht="18.7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482</v>
      </c>
      <c r="D137" s="199"/>
      <c r="E137" s="152">
        <v>12</v>
      </c>
      <c r="F137" s="304">
        <f>HLOOKUP($C137,$BZ$2:$CM$3,2,0)</f>
        <v>43674.39</v>
      </c>
      <c r="G137" s="113">
        <f>D137*E137*F137</f>
        <v>0</v>
      </c>
      <c r="H137" s="166"/>
      <c r="I137" s="114" t="s">
        <v>496</v>
      </c>
      <c r="J137" s="114" t="str">
        <f>VLOOKUP(I137,Presupuesto!$B$11:$C$565,2,0)</f>
        <v>SUELDOS Y SALARIOS PERMANENTES</v>
      </c>
      <c r="K137" s="219" t="s">
        <v>1454</v>
      </c>
      <c r="L137" s="98" t="s">
        <v>394</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c r="C140" s="137" t="s">
        <v>483</v>
      </c>
      <c r="D140" s="199"/>
      <c r="E140" s="152">
        <v>12</v>
      </c>
      <c r="F140" s="304">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c r="C143" s="137" t="s">
        <v>484</v>
      </c>
      <c r="D143" s="199"/>
      <c r="E143" s="152">
        <v>12</v>
      </c>
      <c r="F143" s="304">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c r="C146" s="137" t="s">
        <v>485</v>
      </c>
      <c r="D146" s="199"/>
      <c r="E146" s="152">
        <v>12</v>
      </c>
      <c r="F146" s="304">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c r="C149" s="137" t="s">
        <v>486</v>
      </c>
      <c r="D149" s="199"/>
      <c r="E149" s="152">
        <v>12</v>
      </c>
      <c r="F149" s="304">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c r="C152" s="137" t="s">
        <v>487</v>
      </c>
      <c r="D152" s="199"/>
      <c r="E152" s="152">
        <v>12</v>
      </c>
      <c r="F152" s="304">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c r="C155" s="137" t="s">
        <v>488</v>
      </c>
      <c r="D155" s="199"/>
      <c r="E155" s="152">
        <v>12</v>
      </c>
      <c r="F155" s="304">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c r="C158" s="137" t="s">
        <v>489</v>
      </c>
      <c r="D158" s="199"/>
      <c r="E158" s="152">
        <v>12</v>
      </c>
      <c r="F158" s="304">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c r="C161" s="137" t="s">
        <v>490</v>
      </c>
      <c r="D161" s="199"/>
      <c r="E161" s="152">
        <v>12</v>
      </c>
      <c r="F161" s="304">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c r="C164" s="137" t="s">
        <v>491</v>
      </c>
      <c r="D164" s="199"/>
      <c r="E164" s="152">
        <v>12</v>
      </c>
      <c r="F164" s="304">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c r="C167" s="137" t="s">
        <v>492</v>
      </c>
      <c r="D167" s="199"/>
      <c r="E167" s="152">
        <v>12</v>
      </c>
      <c r="F167" s="304">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c r="C170" s="137" t="s">
        <v>493</v>
      </c>
      <c r="D170" s="199"/>
      <c r="E170" s="152">
        <v>12</v>
      </c>
      <c r="F170" s="304">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c r="C173" s="137" t="s">
        <v>494</v>
      </c>
      <c r="D173" s="199"/>
      <c r="E173" s="152">
        <v>12</v>
      </c>
      <c r="F173" s="304">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c r="C176" s="137" t="s">
        <v>495</v>
      </c>
      <c r="D176" s="199"/>
      <c r="E176" s="152">
        <v>12</v>
      </c>
      <c r="F176" s="304">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68"/>
      <c r="E193" s="93"/>
      <c r="F193" s="93"/>
      <c r="G193" s="93"/>
      <c r="H193" s="76"/>
      <c r="I193" s="76"/>
      <c r="J193" s="76"/>
      <c r="K193" s="153"/>
    </row>
    <row r="194" spans="3:12" ht="18.7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482</v>
      </c>
      <c r="D197" s="199"/>
      <c r="E197" s="152">
        <v>12</v>
      </c>
      <c r="F197" s="304">
        <f>HLOOKUP($C197,$BZ$2:$CM$3,2,0)</f>
        <v>43674.39</v>
      </c>
      <c r="G197" s="113">
        <f>D197*E197*F197</f>
        <v>0</v>
      </c>
      <c r="H197" s="166"/>
      <c r="I197" s="114" t="s">
        <v>496</v>
      </c>
      <c r="J197" s="114" t="str">
        <f>VLOOKUP(I197,Presupuesto!$B$11:$C$565,2,0)</f>
        <v>SUELDOS Y SALARIOS PERMANENTES</v>
      </c>
      <c r="K197" s="219" t="s">
        <v>1454</v>
      </c>
      <c r="L197" s="98" t="s">
        <v>394</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c r="C200" s="137" t="s">
        <v>483</v>
      </c>
      <c r="D200" s="199"/>
      <c r="E200" s="152">
        <v>12</v>
      </c>
      <c r="F200" s="304">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c r="C203" s="137" t="s">
        <v>484</v>
      </c>
      <c r="D203" s="199"/>
      <c r="E203" s="152">
        <v>12</v>
      </c>
      <c r="F203" s="304">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c r="C206" s="137" t="s">
        <v>485</v>
      </c>
      <c r="D206" s="199"/>
      <c r="E206" s="152">
        <v>12</v>
      </c>
      <c r="F206" s="304">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c r="C209" s="137" t="s">
        <v>486</v>
      </c>
      <c r="D209" s="199"/>
      <c r="E209" s="152">
        <v>12</v>
      </c>
      <c r="F209" s="304">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c r="C212" s="137" t="s">
        <v>487</v>
      </c>
      <c r="D212" s="199"/>
      <c r="E212" s="152">
        <v>12</v>
      </c>
      <c r="F212" s="304">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c r="C215" s="137" t="s">
        <v>488</v>
      </c>
      <c r="D215" s="199"/>
      <c r="E215" s="152">
        <v>12</v>
      </c>
      <c r="F215" s="304">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c r="C218" s="137" t="s">
        <v>489</v>
      </c>
      <c r="D218" s="199"/>
      <c r="E218" s="152">
        <v>12</v>
      </c>
      <c r="F218" s="304">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c r="C221" s="137" t="s">
        <v>490</v>
      </c>
      <c r="D221" s="199"/>
      <c r="E221" s="152">
        <v>12</v>
      </c>
      <c r="F221" s="304">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c r="C224" s="137" t="s">
        <v>491</v>
      </c>
      <c r="D224" s="199"/>
      <c r="E224" s="152">
        <v>12</v>
      </c>
      <c r="F224" s="304">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c r="C227" s="137" t="s">
        <v>492</v>
      </c>
      <c r="D227" s="199"/>
      <c r="E227" s="152">
        <v>12</v>
      </c>
      <c r="F227" s="304">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c r="C230" s="137" t="s">
        <v>493</v>
      </c>
      <c r="D230" s="199"/>
      <c r="E230" s="152">
        <v>12</v>
      </c>
      <c r="F230" s="304">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c r="C233" s="137" t="s">
        <v>494</v>
      </c>
      <c r="D233" s="199"/>
      <c r="E233" s="152">
        <v>12</v>
      </c>
      <c r="F233" s="304">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c r="C236" s="137" t="s">
        <v>495</v>
      </c>
      <c r="D236" s="199"/>
      <c r="E236" s="152">
        <v>12</v>
      </c>
      <c r="F236" s="304">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68"/>
      <c r="E253" s="93"/>
      <c r="F253" s="93"/>
      <c r="G253" s="93"/>
      <c r="H253" s="76"/>
      <c r="I253" s="76"/>
      <c r="J253" s="76"/>
      <c r="K253" s="153"/>
    </row>
    <row r="254" spans="3:12" ht="18.7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482</v>
      </c>
      <c r="D257" s="199"/>
      <c r="E257" s="152">
        <v>12</v>
      </c>
      <c r="F257" s="304">
        <f>HLOOKUP($C257,$BZ$2:$CM$3,2,0)</f>
        <v>43674.39</v>
      </c>
      <c r="G257" s="113">
        <f>D257*E257*F257</f>
        <v>0</v>
      </c>
      <c r="H257" s="166"/>
      <c r="I257" s="114" t="s">
        <v>496</v>
      </c>
      <c r="J257" s="114" t="str">
        <f>VLOOKUP(I257,Presupuesto!$B$11:$C$565,2,0)</f>
        <v>SUELDOS Y SALARIOS PERMANENTES</v>
      </c>
      <c r="K257" s="219" t="s">
        <v>1454</v>
      </c>
      <c r="L257" s="98" t="s">
        <v>394</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c r="C260" s="137" t="s">
        <v>483</v>
      </c>
      <c r="D260" s="199"/>
      <c r="E260" s="152">
        <v>12</v>
      </c>
      <c r="F260" s="304">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c r="C263" s="137" t="s">
        <v>484</v>
      </c>
      <c r="D263" s="199"/>
      <c r="E263" s="152">
        <v>12</v>
      </c>
      <c r="F263" s="304">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c r="C266" s="137" t="s">
        <v>485</v>
      </c>
      <c r="D266" s="199"/>
      <c r="E266" s="152">
        <v>12</v>
      </c>
      <c r="F266" s="304">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c r="C269" s="137" t="s">
        <v>486</v>
      </c>
      <c r="D269" s="199"/>
      <c r="E269" s="152">
        <v>12</v>
      </c>
      <c r="F269" s="304">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c r="C272" s="137" t="s">
        <v>487</v>
      </c>
      <c r="D272" s="199"/>
      <c r="E272" s="152">
        <v>12</v>
      </c>
      <c r="F272" s="304">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c r="C275" s="137" t="s">
        <v>488</v>
      </c>
      <c r="D275" s="199"/>
      <c r="E275" s="152">
        <v>12</v>
      </c>
      <c r="F275" s="304">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c r="C278" s="137" t="s">
        <v>489</v>
      </c>
      <c r="D278" s="199"/>
      <c r="E278" s="152">
        <v>12</v>
      </c>
      <c r="F278" s="304">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c r="C281" s="137" t="s">
        <v>490</v>
      </c>
      <c r="D281" s="199"/>
      <c r="E281" s="152">
        <v>12</v>
      </c>
      <c r="F281" s="304">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c r="C284" s="137" t="s">
        <v>491</v>
      </c>
      <c r="D284" s="199"/>
      <c r="E284" s="152">
        <v>12</v>
      </c>
      <c r="F284" s="304">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c r="C287" s="137" t="s">
        <v>492</v>
      </c>
      <c r="D287" s="199"/>
      <c r="E287" s="152">
        <v>12</v>
      </c>
      <c r="F287" s="304">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c r="C290" s="137" t="s">
        <v>493</v>
      </c>
      <c r="D290" s="199"/>
      <c r="E290" s="152">
        <v>12</v>
      </c>
      <c r="F290" s="304">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c r="C293" s="137" t="s">
        <v>494</v>
      </c>
      <c r="D293" s="199"/>
      <c r="E293" s="152">
        <v>12</v>
      </c>
      <c r="F293" s="304">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c r="C296" s="137" t="s">
        <v>495</v>
      </c>
      <c r="D296" s="199"/>
      <c r="E296" s="152">
        <v>12</v>
      </c>
      <c r="F296" s="304">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68"/>
      <c r="E313" s="93"/>
      <c r="F313" s="93"/>
      <c r="G313" s="93"/>
      <c r="H313" s="76"/>
      <c r="I313" s="76"/>
      <c r="J313" s="76"/>
      <c r="K313" s="153"/>
    </row>
    <row r="314" spans="3:12" ht="18.7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482</v>
      </c>
      <c r="D317" s="199"/>
      <c r="E317" s="152">
        <v>12</v>
      </c>
      <c r="F317" s="304">
        <f>HLOOKUP($C317,$BZ$2:$CM$3,2,0)</f>
        <v>43674.39</v>
      </c>
      <c r="G317" s="113">
        <f>D317*E317*F317</f>
        <v>0</v>
      </c>
      <c r="H317" s="166"/>
      <c r="I317" s="114" t="s">
        <v>496</v>
      </c>
      <c r="J317" s="114" t="str">
        <f>VLOOKUP(I317,Presupuesto!$B$11:$C$565,2,0)</f>
        <v>SUELDOS Y SALARIOS PERMANENTES</v>
      </c>
      <c r="K317" s="219" t="s">
        <v>1454</v>
      </c>
      <c r="L317" s="98" t="s">
        <v>394</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c r="C320" s="137" t="s">
        <v>483</v>
      </c>
      <c r="D320" s="199"/>
      <c r="E320" s="152">
        <v>12</v>
      </c>
      <c r="F320" s="304">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c r="C323" s="137" t="s">
        <v>484</v>
      </c>
      <c r="D323" s="199"/>
      <c r="E323" s="152">
        <v>12</v>
      </c>
      <c r="F323" s="304">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c r="C326" s="137" t="s">
        <v>485</v>
      </c>
      <c r="D326" s="199"/>
      <c r="E326" s="152">
        <v>12</v>
      </c>
      <c r="F326" s="304">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c r="C329" s="137" t="s">
        <v>486</v>
      </c>
      <c r="D329" s="199"/>
      <c r="E329" s="152">
        <v>12</v>
      </c>
      <c r="F329" s="304">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c r="C332" s="137" t="s">
        <v>487</v>
      </c>
      <c r="D332" s="199"/>
      <c r="E332" s="152">
        <v>12</v>
      </c>
      <c r="F332" s="304">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c r="C335" s="137" t="s">
        <v>488</v>
      </c>
      <c r="D335" s="199"/>
      <c r="E335" s="152">
        <v>12</v>
      </c>
      <c r="F335" s="304">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c r="C338" s="137" t="s">
        <v>489</v>
      </c>
      <c r="D338" s="199"/>
      <c r="E338" s="152">
        <v>12</v>
      </c>
      <c r="F338" s="304">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c r="C341" s="137" t="s">
        <v>490</v>
      </c>
      <c r="D341" s="199"/>
      <c r="E341" s="152">
        <v>12</v>
      </c>
      <c r="F341" s="304">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c r="C344" s="137" t="s">
        <v>491</v>
      </c>
      <c r="D344" s="199"/>
      <c r="E344" s="152">
        <v>12</v>
      </c>
      <c r="F344" s="304">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c r="C347" s="137" t="s">
        <v>492</v>
      </c>
      <c r="D347" s="199"/>
      <c r="E347" s="152">
        <v>12</v>
      </c>
      <c r="F347" s="304">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c r="C350" s="137" t="s">
        <v>493</v>
      </c>
      <c r="D350" s="199"/>
      <c r="E350" s="152">
        <v>12</v>
      </c>
      <c r="F350" s="304">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c r="C353" s="137" t="s">
        <v>494</v>
      </c>
      <c r="D353" s="199"/>
      <c r="E353" s="152">
        <v>12</v>
      </c>
      <c r="F353" s="304">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c r="C356" s="137" t="s">
        <v>495</v>
      </c>
      <c r="D356" s="199"/>
      <c r="E356" s="152">
        <v>12</v>
      </c>
      <c r="F356" s="304">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68"/>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482</v>
      </c>
      <c r="D377" s="199"/>
      <c r="E377" s="152">
        <v>12</v>
      </c>
      <c r="F377" s="304">
        <f>HLOOKUP($C377,$BZ$2:$CM$3,2,0)</f>
        <v>43674.39</v>
      </c>
      <c r="G377" s="113">
        <f>D377*E377*F377</f>
        <v>0</v>
      </c>
      <c r="H377" s="166"/>
      <c r="I377" s="114" t="s">
        <v>496</v>
      </c>
      <c r="J377" s="114" t="str">
        <f>VLOOKUP(I377,Presupuesto!$B$11:$C$565,2,0)</f>
        <v>SUELDOS Y SALARIOS PERMANENTES</v>
      </c>
      <c r="K377" s="219" t="s">
        <v>1454</v>
      </c>
      <c r="L377" s="98" t="s">
        <v>394</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c r="C380" s="137" t="s">
        <v>483</v>
      </c>
      <c r="D380" s="199"/>
      <c r="E380" s="152">
        <v>12</v>
      </c>
      <c r="F380" s="304">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c r="C383" s="137" t="s">
        <v>484</v>
      </c>
      <c r="D383" s="199"/>
      <c r="E383" s="152">
        <v>12</v>
      </c>
      <c r="F383" s="304">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c r="C386" s="137" t="s">
        <v>485</v>
      </c>
      <c r="D386" s="199"/>
      <c r="E386" s="152">
        <v>12</v>
      </c>
      <c r="F386" s="304">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c r="C389" s="137" t="s">
        <v>486</v>
      </c>
      <c r="D389" s="199"/>
      <c r="E389" s="152">
        <v>12</v>
      </c>
      <c r="F389" s="304">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c r="C392" s="137" t="s">
        <v>487</v>
      </c>
      <c r="D392" s="199"/>
      <c r="E392" s="152">
        <v>12</v>
      </c>
      <c r="F392" s="304">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c r="C395" s="137" t="s">
        <v>488</v>
      </c>
      <c r="D395" s="199"/>
      <c r="E395" s="152">
        <v>12</v>
      </c>
      <c r="F395" s="304">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c r="C398" s="137" t="s">
        <v>489</v>
      </c>
      <c r="D398" s="199"/>
      <c r="E398" s="152">
        <v>12</v>
      </c>
      <c r="F398" s="304">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c r="C401" s="137" t="s">
        <v>490</v>
      </c>
      <c r="D401" s="199"/>
      <c r="E401" s="152">
        <v>12</v>
      </c>
      <c r="F401" s="304">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c r="C404" s="137" t="s">
        <v>491</v>
      </c>
      <c r="D404" s="199"/>
      <c r="E404" s="152">
        <v>12</v>
      </c>
      <c r="F404" s="304">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c r="C407" s="137" t="s">
        <v>492</v>
      </c>
      <c r="D407" s="199"/>
      <c r="E407" s="152">
        <v>12</v>
      </c>
      <c r="F407" s="304">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c r="C410" s="137" t="s">
        <v>493</v>
      </c>
      <c r="D410" s="199"/>
      <c r="E410" s="152">
        <v>12</v>
      </c>
      <c r="F410" s="304">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c r="C413" s="137" t="s">
        <v>494</v>
      </c>
      <c r="D413" s="199"/>
      <c r="E413" s="152">
        <v>12</v>
      </c>
      <c r="F413" s="304">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c r="C416" s="137" t="s">
        <v>495</v>
      </c>
      <c r="D416" s="199"/>
      <c r="E416" s="152">
        <v>12</v>
      </c>
      <c r="F416" s="304">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68"/>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482</v>
      </c>
      <c r="D437" s="199"/>
      <c r="E437" s="152">
        <v>12</v>
      </c>
      <c r="F437" s="304">
        <f>HLOOKUP($C437,$BZ$2:$CM$3,2,0)</f>
        <v>43674.39</v>
      </c>
      <c r="G437" s="113">
        <f>D437*E437*F437</f>
        <v>0</v>
      </c>
      <c r="H437" s="166"/>
      <c r="I437" s="114" t="s">
        <v>496</v>
      </c>
      <c r="J437" s="114" t="str">
        <f>VLOOKUP(I437,Presupuesto!$B$11:$C$565,2,0)</f>
        <v>SUELDOS Y SALARIOS PERMANENTES</v>
      </c>
      <c r="K437" s="219" t="s">
        <v>1454</v>
      </c>
      <c r="L437" s="98" t="s">
        <v>394</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c r="C440" s="137" t="s">
        <v>483</v>
      </c>
      <c r="D440" s="199"/>
      <c r="E440" s="152">
        <v>12</v>
      </c>
      <c r="F440" s="304">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c r="C443" s="137" t="s">
        <v>484</v>
      </c>
      <c r="D443" s="199"/>
      <c r="E443" s="152">
        <v>12</v>
      </c>
      <c r="F443" s="304">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c r="C446" s="137" t="s">
        <v>485</v>
      </c>
      <c r="D446" s="199"/>
      <c r="E446" s="152">
        <v>12</v>
      </c>
      <c r="F446" s="304">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c r="C449" s="137" t="s">
        <v>486</v>
      </c>
      <c r="D449" s="199"/>
      <c r="E449" s="152">
        <v>12</v>
      </c>
      <c r="F449" s="304">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c r="C452" s="137" t="s">
        <v>487</v>
      </c>
      <c r="D452" s="199"/>
      <c r="E452" s="152">
        <v>12</v>
      </c>
      <c r="F452" s="304">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c r="C455" s="137" t="s">
        <v>488</v>
      </c>
      <c r="D455" s="199"/>
      <c r="E455" s="152">
        <v>12</v>
      </c>
      <c r="F455" s="304">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c r="C458" s="137" t="s">
        <v>489</v>
      </c>
      <c r="D458" s="199"/>
      <c r="E458" s="152">
        <v>12</v>
      </c>
      <c r="F458" s="304">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c r="C461" s="137" t="s">
        <v>490</v>
      </c>
      <c r="D461" s="199"/>
      <c r="E461" s="152">
        <v>12</v>
      </c>
      <c r="F461" s="304">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c r="C464" s="137" t="s">
        <v>491</v>
      </c>
      <c r="D464" s="199"/>
      <c r="E464" s="152">
        <v>12</v>
      </c>
      <c r="F464" s="304">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c r="C467" s="137" t="s">
        <v>492</v>
      </c>
      <c r="D467" s="199"/>
      <c r="E467" s="152">
        <v>12</v>
      </c>
      <c r="F467" s="304">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c r="C470" s="137" t="s">
        <v>493</v>
      </c>
      <c r="D470" s="199"/>
      <c r="E470" s="152">
        <v>12</v>
      </c>
      <c r="F470" s="304">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c r="C473" s="137" t="s">
        <v>494</v>
      </c>
      <c r="D473" s="199"/>
      <c r="E473" s="152">
        <v>12</v>
      </c>
      <c r="F473" s="304">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c r="C476" s="137" t="s">
        <v>495</v>
      </c>
      <c r="D476" s="199"/>
      <c r="E476" s="152">
        <v>12</v>
      </c>
      <c r="F476" s="304">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68"/>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482</v>
      </c>
      <c r="D497" s="199"/>
      <c r="E497" s="152">
        <v>12</v>
      </c>
      <c r="F497" s="304">
        <f>HLOOKUP($C497,$BZ$2:$CM$3,2,0)</f>
        <v>43674.39</v>
      </c>
      <c r="G497" s="113">
        <f>D497*E497*F497</f>
        <v>0</v>
      </c>
      <c r="H497" s="166"/>
      <c r="I497" s="114" t="s">
        <v>496</v>
      </c>
      <c r="J497" s="114" t="str">
        <f>VLOOKUP(I497,Presupuesto!$B$11:$C$565,2,0)</f>
        <v>SUELDOS Y SALARIOS PERMANENTES</v>
      </c>
      <c r="K497" s="219" t="s">
        <v>1454</v>
      </c>
      <c r="L497" s="98" t="s">
        <v>394</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c r="C500" s="137" t="s">
        <v>483</v>
      </c>
      <c r="D500" s="199"/>
      <c r="E500" s="152">
        <v>12</v>
      </c>
      <c r="F500" s="304">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c r="C503" s="137" t="s">
        <v>484</v>
      </c>
      <c r="D503" s="199"/>
      <c r="E503" s="152">
        <v>12</v>
      </c>
      <c r="F503" s="304">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c r="C506" s="137" t="s">
        <v>485</v>
      </c>
      <c r="D506" s="199"/>
      <c r="E506" s="152">
        <v>12</v>
      </c>
      <c r="F506" s="304">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c r="C509" s="137" t="s">
        <v>486</v>
      </c>
      <c r="D509" s="199"/>
      <c r="E509" s="152">
        <v>12</v>
      </c>
      <c r="F509" s="304">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c r="C512" s="137" t="s">
        <v>487</v>
      </c>
      <c r="D512" s="199"/>
      <c r="E512" s="152">
        <v>12</v>
      </c>
      <c r="F512" s="304">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c r="C515" s="137" t="s">
        <v>488</v>
      </c>
      <c r="D515" s="199"/>
      <c r="E515" s="152">
        <v>12</v>
      </c>
      <c r="F515" s="304">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c r="C518" s="137" t="s">
        <v>489</v>
      </c>
      <c r="D518" s="199"/>
      <c r="E518" s="152">
        <v>12</v>
      </c>
      <c r="F518" s="304">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c r="C521" s="137" t="s">
        <v>490</v>
      </c>
      <c r="D521" s="199"/>
      <c r="E521" s="152">
        <v>12</v>
      </c>
      <c r="F521" s="304">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c r="C524" s="137" t="s">
        <v>491</v>
      </c>
      <c r="D524" s="199"/>
      <c r="E524" s="152">
        <v>12</v>
      </c>
      <c r="F524" s="304">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c r="C527" s="137" t="s">
        <v>492</v>
      </c>
      <c r="D527" s="199"/>
      <c r="E527" s="152">
        <v>12</v>
      </c>
      <c r="F527" s="304">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c r="C530" s="137" t="s">
        <v>493</v>
      </c>
      <c r="D530" s="199"/>
      <c r="E530" s="152">
        <v>12</v>
      </c>
      <c r="F530" s="304">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c r="C533" s="137" t="s">
        <v>494</v>
      </c>
      <c r="D533" s="199"/>
      <c r="E533" s="152">
        <v>12</v>
      </c>
      <c r="F533" s="304">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c r="C536" s="137" t="s">
        <v>495</v>
      </c>
      <c r="D536" s="199"/>
      <c r="E536" s="152">
        <v>12</v>
      </c>
      <c r="F536" s="304">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68"/>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482</v>
      </c>
      <c r="D557" s="199"/>
      <c r="E557" s="152">
        <v>12</v>
      </c>
      <c r="F557" s="304">
        <f>HLOOKUP($C557,$BZ$2:$CM$3,2,0)</f>
        <v>43674.39</v>
      </c>
      <c r="G557" s="113">
        <f>D557*E557*F557</f>
        <v>0</v>
      </c>
      <c r="H557" s="166"/>
      <c r="I557" s="114" t="s">
        <v>496</v>
      </c>
      <c r="J557" s="114" t="str">
        <f>VLOOKUP(I557,Presupuesto!$B$11:$C$565,2,0)</f>
        <v>SUELDOS Y SALARIOS PERMANENTES</v>
      </c>
      <c r="K557" s="219" t="s">
        <v>1454</v>
      </c>
      <c r="L557" s="98" t="s">
        <v>394</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c r="C560" s="137" t="s">
        <v>483</v>
      </c>
      <c r="D560" s="199"/>
      <c r="E560" s="152">
        <v>12</v>
      </c>
      <c r="F560" s="304">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c r="C563" s="137" t="s">
        <v>484</v>
      </c>
      <c r="D563" s="199"/>
      <c r="E563" s="152">
        <v>12</v>
      </c>
      <c r="F563" s="304">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c r="C566" s="137" t="s">
        <v>485</v>
      </c>
      <c r="D566" s="199"/>
      <c r="E566" s="152">
        <v>12</v>
      </c>
      <c r="F566" s="304">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c r="C569" s="137" t="s">
        <v>486</v>
      </c>
      <c r="D569" s="199"/>
      <c r="E569" s="152">
        <v>12</v>
      </c>
      <c r="F569" s="304">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c r="C572" s="137" t="s">
        <v>487</v>
      </c>
      <c r="D572" s="199"/>
      <c r="E572" s="152">
        <v>12</v>
      </c>
      <c r="F572" s="304">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c r="C575" s="137" t="s">
        <v>488</v>
      </c>
      <c r="D575" s="199"/>
      <c r="E575" s="152">
        <v>12</v>
      </c>
      <c r="F575" s="304">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c r="C578" s="137" t="s">
        <v>489</v>
      </c>
      <c r="D578" s="199"/>
      <c r="E578" s="152">
        <v>12</v>
      </c>
      <c r="F578" s="304">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c r="C581" s="137" t="s">
        <v>490</v>
      </c>
      <c r="D581" s="199"/>
      <c r="E581" s="152">
        <v>12</v>
      </c>
      <c r="F581" s="304">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c r="C584" s="137" t="s">
        <v>491</v>
      </c>
      <c r="D584" s="199"/>
      <c r="E584" s="152">
        <v>12</v>
      </c>
      <c r="F584" s="304">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c r="C587" s="137" t="s">
        <v>492</v>
      </c>
      <c r="D587" s="199"/>
      <c r="E587" s="152">
        <v>12</v>
      </c>
      <c r="F587" s="304">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c r="C590" s="137" t="s">
        <v>493</v>
      </c>
      <c r="D590" s="199"/>
      <c r="E590" s="152">
        <v>12</v>
      </c>
      <c r="F590" s="304">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c r="C593" s="137" t="s">
        <v>494</v>
      </c>
      <c r="D593" s="199"/>
      <c r="E593" s="152">
        <v>12</v>
      </c>
      <c r="F593" s="304">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c r="C596" s="137" t="s">
        <v>495</v>
      </c>
      <c r="D596" s="199"/>
      <c r="E596" s="152">
        <v>12</v>
      </c>
      <c r="F596" s="304">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68"/>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482</v>
      </c>
      <c r="D617" s="199"/>
      <c r="E617" s="152">
        <v>12</v>
      </c>
      <c r="F617" s="304">
        <f>HLOOKUP($C617,$BZ$2:$CM$3,2,0)</f>
        <v>43674.39</v>
      </c>
      <c r="G617" s="113">
        <f>D617*E617*F617</f>
        <v>0</v>
      </c>
      <c r="H617" s="166"/>
      <c r="I617" s="114" t="s">
        <v>496</v>
      </c>
      <c r="J617" s="114" t="str">
        <f>VLOOKUP(I617,Presupuesto!$B$11:$C$565,2,0)</f>
        <v>SUELDOS Y SALARIOS PERMANENTES</v>
      </c>
      <c r="K617" s="219" t="s">
        <v>1454</v>
      </c>
      <c r="L617" s="98" t="s">
        <v>394</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c r="C620" s="137" t="s">
        <v>483</v>
      </c>
      <c r="D620" s="199"/>
      <c r="E620" s="152">
        <v>12</v>
      </c>
      <c r="F620" s="304">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c r="C623" s="137" t="s">
        <v>484</v>
      </c>
      <c r="D623" s="199"/>
      <c r="E623" s="152">
        <v>12</v>
      </c>
      <c r="F623" s="304">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c r="C626" s="137" t="s">
        <v>485</v>
      </c>
      <c r="D626" s="199"/>
      <c r="E626" s="152">
        <v>12</v>
      </c>
      <c r="F626" s="304">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c r="C629" s="137" t="s">
        <v>486</v>
      </c>
      <c r="D629" s="199"/>
      <c r="E629" s="152">
        <v>12</v>
      </c>
      <c r="F629" s="304">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c r="C632" s="137" t="s">
        <v>487</v>
      </c>
      <c r="D632" s="199"/>
      <c r="E632" s="152">
        <v>12</v>
      </c>
      <c r="F632" s="304">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c r="C635" s="137" t="s">
        <v>488</v>
      </c>
      <c r="D635" s="199"/>
      <c r="E635" s="152">
        <v>12</v>
      </c>
      <c r="F635" s="304">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c r="C638" s="137" t="s">
        <v>489</v>
      </c>
      <c r="D638" s="199"/>
      <c r="E638" s="152">
        <v>12</v>
      </c>
      <c r="F638" s="304">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c r="C641" s="137" t="s">
        <v>490</v>
      </c>
      <c r="D641" s="199"/>
      <c r="E641" s="152">
        <v>12</v>
      </c>
      <c r="F641" s="304">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c r="C644" s="137" t="s">
        <v>491</v>
      </c>
      <c r="D644" s="199"/>
      <c r="E644" s="152">
        <v>12</v>
      </c>
      <c r="F644" s="304">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c r="C647" s="137" t="s">
        <v>492</v>
      </c>
      <c r="D647" s="199"/>
      <c r="E647" s="152">
        <v>12</v>
      </c>
      <c r="F647" s="304">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c r="C650" s="137" t="s">
        <v>493</v>
      </c>
      <c r="D650" s="199"/>
      <c r="E650" s="152">
        <v>12</v>
      </c>
      <c r="F650" s="304">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c r="C653" s="137" t="s">
        <v>494</v>
      </c>
      <c r="D653" s="199"/>
      <c r="E653" s="152">
        <v>12</v>
      </c>
      <c r="F653" s="304">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c r="C656" s="137" t="s">
        <v>495</v>
      </c>
      <c r="D656" s="199"/>
      <c r="E656" s="152">
        <v>12</v>
      </c>
      <c r="F656" s="304">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68"/>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482</v>
      </c>
      <c r="D677" s="199"/>
      <c r="E677" s="152">
        <v>12</v>
      </c>
      <c r="F677" s="304">
        <f>HLOOKUP($C677,$BZ$2:$CM$3,2,0)</f>
        <v>43674.39</v>
      </c>
      <c r="G677" s="113">
        <f>D677*E677*F677</f>
        <v>0</v>
      </c>
      <c r="H677" s="166"/>
      <c r="I677" s="114" t="s">
        <v>496</v>
      </c>
      <c r="J677" s="114" t="str">
        <f>VLOOKUP(I677,Presupuesto!$B$11:$C$565,2,0)</f>
        <v>SUELDOS Y SALARIOS PERMANENTES</v>
      </c>
      <c r="K677" s="219" t="s">
        <v>1454</v>
      </c>
      <c r="L677" s="98" t="s">
        <v>394</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c r="C680" s="137" t="s">
        <v>483</v>
      </c>
      <c r="D680" s="199"/>
      <c r="E680" s="152">
        <v>12</v>
      </c>
      <c r="F680" s="304">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c r="C683" s="137" t="s">
        <v>484</v>
      </c>
      <c r="D683" s="199"/>
      <c r="E683" s="152">
        <v>12</v>
      </c>
      <c r="F683" s="304">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c r="C686" s="137" t="s">
        <v>485</v>
      </c>
      <c r="D686" s="199"/>
      <c r="E686" s="152">
        <v>12</v>
      </c>
      <c r="F686" s="304">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c r="C689" s="137" t="s">
        <v>486</v>
      </c>
      <c r="D689" s="199"/>
      <c r="E689" s="152">
        <v>12</v>
      </c>
      <c r="F689" s="304">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c r="C692" s="137" t="s">
        <v>487</v>
      </c>
      <c r="D692" s="199"/>
      <c r="E692" s="152">
        <v>12</v>
      </c>
      <c r="F692" s="304">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c r="C695" s="137" t="s">
        <v>488</v>
      </c>
      <c r="D695" s="199"/>
      <c r="E695" s="152">
        <v>12</v>
      </c>
      <c r="F695" s="304">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c r="C698" s="137" t="s">
        <v>489</v>
      </c>
      <c r="D698" s="199"/>
      <c r="E698" s="152">
        <v>12</v>
      </c>
      <c r="F698" s="304">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c r="C701" s="137" t="s">
        <v>490</v>
      </c>
      <c r="D701" s="199"/>
      <c r="E701" s="152">
        <v>12</v>
      </c>
      <c r="F701" s="304">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c r="C704" s="137" t="s">
        <v>491</v>
      </c>
      <c r="D704" s="199"/>
      <c r="E704" s="152">
        <v>12</v>
      </c>
      <c r="F704" s="304">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c r="C707" s="137" t="s">
        <v>492</v>
      </c>
      <c r="D707" s="199"/>
      <c r="E707" s="152">
        <v>12</v>
      </c>
      <c r="F707" s="304">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c r="C710" s="137" t="s">
        <v>493</v>
      </c>
      <c r="D710" s="199"/>
      <c r="E710" s="152">
        <v>12</v>
      </c>
      <c r="F710" s="304">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c r="C713" s="137" t="s">
        <v>494</v>
      </c>
      <c r="D713" s="199"/>
      <c r="E713" s="152">
        <v>12</v>
      </c>
      <c r="F713" s="304">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c r="C716" s="137" t="s">
        <v>495</v>
      </c>
      <c r="D716" s="199"/>
      <c r="E716" s="152">
        <v>12</v>
      </c>
      <c r="F716" s="304">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68"/>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482</v>
      </c>
      <c r="D737" s="199"/>
      <c r="E737" s="152">
        <v>12</v>
      </c>
      <c r="F737" s="304">
        <f>HLOOKUP($C737,$BZ$2:$CM$3,2,0)</f>
        <v>43674.39</v>
      </c>
      <c r="G737" s="113">
        <f>D737*E737*F737</f>
        <v>0</v>
      </c>
      <c r="H737" s="166"/>
      <c r="I737" s="114" t="s">
        <v>496</v>
      </c>
      <c r="J737" s="114" t="str">
        <f>VLOOKUP(I737,Presupuesto!$B$11:$C$565,2,0)</f>
        <v>SUELDOS Y SALARIOS PERMANENTES</v>
      </c>
      <c r="K737" s="219" t="s">
        <v>1454</v>
      </c>
      <c r="L737" s="98" t="s">
        <v>394</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c r="C740" s="137" t="s">
        <v>483</v>
      </c>
      <c r="D740" s="199"/>
      <c r="E740" s="152">
        <v>12</v>
      </c>
      <c r="F740" s="304">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c r="C743" s="137" t="s">
        <v>484</v>
      </c>
      <c r="D743" s="199"/>
      <c r="E743" s="152">
        <v>12</v>
      </c>
      <c r="F743" s="304">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c r="C746" s="137" t="s">
        <v>485</v>
      </c>
      <c r="D746" s="199"/>
      <c r="E746" s="152">
        <v>12</v>
      </c>
      <c r="F746" s="304">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c r="C749" s="137" t="s">
        <v>486</v>
      </c>
      <c r="D749" s="199"/>
      <c r="E749" s="152">
        <v>12</v>
      </c>
      <c r="F749" s="304">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c r="C752" s="137" t="s">
        <v>487</v>
      </c>
      <c r="D752" s="199"/>
      <c r="E752" s="152">
        <v>12</v>
      </c>
      <c r="F752" s="304">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c r="C755" s="137" t="s">
        <v>488</v>
      </c>
      <c r="D755" s="199"/>
      <c r="E755" s="152">
        <v>12</v>
      </c>
      <c r="F755" s="304">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c r="C758" s="137" t="s">
        <v>489</v>
      </c>
      <c r="D758" s="199"/>
      <c r="E758" s="152">
        <v>12</v>
      </c>
      <c r="F758" s="304">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c r="C761" s="137" t="s">
        <v>490</v>
      </c>
      <c r="D761" s="199"/>
      <c r="E761" s="152">
        <v>12</v>
      </c>
      <c r="F761" s="304">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c r="C764" s="137" t="s">
        <v>491</v>
      </c>
      <c r="D764" s="199"/>
      <c r="E764" s="152">
        <v>12</v>
      </c>
      <c r="F764" s="304">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c r="C767" s="137" t="s">
        <v>492</v>
      </c>
      <c r="D767" s="199"/>
      <c r="E767" s="152">
        <v>12</v>
      </c>
      <c r="F767" s="304">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c r="C770" s="137" t="s">
        <v>493</v>
      </c>
      <c r="D770" s="199"/>
      <c r="E770" s="152">
        <v>12</v>
      </c>
      <c r="F770" s="304">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c r="C773" s="137" t="s">
        <v>494</v>
      </c>
      <c r="D773" s="199"/>
      <c r="E773" s="152">
        <v>12</v>
      </c>
      <c r="F773" s="304">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c r="C776" s="137" t="s">
        <v>495</v>
      </c>
      <c r="D776" s="199"/>
      <c r="E776" s="152">
        <v>12</v>
      </c>
      <c r="F776" s="304">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68"/>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482</v>
      </c>
      <c r="D797" s="199"/>
      <c r="E797" s="152">
        <v>12</v>
      </c>
      <c r="F797" s="304">
        <f>HLOOKUP($C797,$BZ$2:$CM$3,2,0)</f>
        <v>43674.39</v>
      </c>
      <c r="G797" s="113">
        <f>D797*E797*F797</f>
        <v>0</v>
      </c>
      <c r="H797" s="166"/>
      <c r="I797" s="114" t="s">
        <v>496</v>
      </c>
      <c r="J797" s="114" t="str">
        <f>VLOOKUP(I797,Presupuesto!$B$11:$C$565,2,0)</f>
        <v>SUELDOS Y SALARIOS PERMANENTES</v>
      </c>
      <c r="K797" s="219" t="s">
        <v>1454</v>
      </c>
      <c r="L797" s="98" t="s">
        <v>394</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c r="C800" s="137" t="s">
        <v>483</v>
      </c>
      <c r="D800" s="199"/>
      <c r="E800" s="152">
        <v>12</v>
      </c>
      <c r="F800" s="304">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c r="C803" s="137" t="s">
        <v>484</v>
      </c>
      <c r="D803" s="199"/>
      <c r="E803" s="152">
        <v>12</v>
      </c>
      <c r="F803" s="304">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c r="C806" s="137" t="s">
        <v>485</v>
      </c>
      <c r="D806" s="199"/>
      <c r="E806" s="152">
        <v>12</v>
      </c>
      <c r="F806" s="304">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c r="C809" s="137" t="s">
        <v>486</v>
      </c>
      <c r="D809" s="199"/>
      <c r="E809" s="152">
        <v>12</v>
      </c>
      <c r="F809" s="304">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c r="C812" s="137" t="s">
        <v>487</v>
      </c>
      <c r="D812" s="199"/>
      <c r="E812" s="152">
        <v>12</v>
      </c>
      <c r="F812" s="304">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c r="C815" s="137" t="s">
        <v>488</v>
      </c>
      <c r="D815" s="199"/>
      <c r="E815" s="152">
        <v>12</v>
      </c>
      <c r="F815" s="304">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c r="C818" s="137" t="s">
        <v>489</v>
      </c>
      <c r="D818" s="199"/>
      <c r="E818" s="152">
        <v>12</v>
      </c>
      <c r="F818" s="304">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c r="C821" s="137" t="s">
        <v>490</v>
      </c>
      <c r="D821" s="199"/>
      <c r="E821" s="152">
        <v>12</v>
      </c>
      <c r="F821" s="304">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c r="C824" s="137" t="s">
        <v>491</v>
      </c>
      <c r="D824" s="199"/>
      <c r="E824" s="152">
        <v>12</v>
      </c>
      <c r="F824" s="304">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c r="C827" s="137" t="s">
        <v>492</v>
      </c>
      <c r="D827" s="199"/>
      <c r="E827" s="152">
        <v>12</v>
      </c>
      <c r="F827" s="304">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c r="C830" s="137" t="s">
        <v>493</v>
      </c>
      <c r="D830" s="199"/>
      <c r="E830" s="152">
        <v>12</v>
      </c>
      <c r="F830" s="304">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c r="C833" s="137" t="s">
        <v>494</v>
      </c>
      <c r="D833" s="199"/>
      <c r="E833" s="152">
        <v>12</v>
      </c>
      <c r="F833" s="304">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c r="C836" s="137" t="s">
        <v>495</v>
      </c>
      <c r="D836" s="199"/>
      <c r="E836" s="152">
        <v>12</v>
      </c>
      <c r="F836" s="304">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68"/>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482</v>
      </c>
      <c r="D857" s="199"/>
      <c r="E857" s="152">
        <v>12</v>
      </c>
      <c r="F857" s="304">
        <f>HLOOKUP($C857,$BZ$2:$CM$3,2,0)</f>
        <v>43674.39</v>
      </c>
      <c r="G857" s="113">
        <f>D857*E857*F857</f>
        <v>0</v>
      </c>
      <c r="H857" s="166"/>
      <c r="I857" s="114" t="s">
        <v>496</v>
      </c>
      <c r="J857" s="114" t="str">
        <f>VLOOKUP(I857,Presupuesto!$B$11:$C$565,2,0)</f>
        <v>SUELDOS Y SALARIOS PERMANENTES</v>
      </c>
      <c r="K857" s="219" t="s">
        <v>1454</v>
      </c>
      <c r="L857" s="98" t="s">
        <v>394</v>
      </c>
    </row>
    <row r="858" spans="3:12">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c r="C860" s="137" t="s">
        <v>483</v>
      </c>
      <c r="D860" s="199"/>
      <c r="E860" s="152">
        <v>12</v>
      </c>
      <c r="F860" s="304">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c r="C863" s="137" t="s">
        <v>484</v>
      </c>
      <c r="D863" s="199"/>
      <c r="E863" s="152">
        <v>12</v>
      </c>
      <c r="F863" s="304">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c r="C866" s="137" t="s">
        <v>485</v>
      </c>
      <c r="D866" s="199"/>
      <c r="E866" s="152">
        <v>12</v>
      </c>
      <c r="F866" s="304">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486</v>
      </c>
      <c r="D869" s="199"/>
      <c r="E869" s="152">
        <v>12</v>
      </c>
      <c r="F869" s="304">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487</v>
      </c>
      <c r="D872" s="199"/>
      <c r="E872" s="152">
        <v>12</v>
      </c>
      <c r="F872" s="304">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488</v>
      </c>
      <c r="D875" s="199"/>
      <c r="E875" s="152">
        <v>12</v>
      </c>
      <c r="F875" s="304">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489</v>
      </c>
      <c r="D878" s="199"/>
      <c r="E878" s="152">
        <v>12</v>
      </c>
      <c r="F878" s="304">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490</v>
      </c>
      <c r="D881" s="199"/>
      <c r="E881" s="152">
        <v>12</v>
      </c>
      <c r="F881" s="304">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491</v>
      </c>
      <c r="D884" s="199"/>
      <c r="E884" s="152">
        <v>12</v>
      </c>
      <c r="F884" s="304">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492</v>
      </c>
      <c r="D887" s="199"/>
      <c r="E887" s="152">
        <v>12</v>
      </c>
      <c r="F887" s="304">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493</v>
      </c>
      <c r="D890" s="199"/>
      <c r="E890" s="152">
        <v>12</v>
      </c>
      <c r="F890" s="304">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c r="C893" s="137" t="s">
        <v>494</v>
      </c>
      <c r="D893" s="199"/>
      <c r="E893" s="152">
        <v>12</v>
      </c>
      <c r="F893" s="304">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c r="C896" s="137" t="s">
        <v>495</v>
      </c>
      <c r="D896" s="199"/>
      <c r="E896" s="152">
        <v>12</v>
      </c>
      <c r="F896" s="304">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68"/>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482</v>
      </c>
      <c r="D917" s="199"/>
      <c r="E917" s="152">
        <v>12</v>
      </c>
      <c r="F917" s="304">
        <f>HLOOKUP($C917,$BZ$2:$CM$3,2,0)</f>
        <v>43674.39</v>
      </c>
      <c r="G917" s="113">
        <f>D917*E917*F917</f>
        <v>0</v>
      </c>
      <c r="H917" s="166"/>
      <c r="I917" s="114" t="s">
        <v>496</v>
      </c>
      <c r="J917" s="114" t="str">
        <f>VLOOKUP(I917,Presupuesto!$B$11:$C$565,2,0)</f>
        <v>SUELDOS Y SALARIOS PERMANENTES</v>
      </c>
      <c r="K917" s="219" t="s">
        <v>1473</v>
      </c>
      <c r="L917" s="98" t="s">
        <v>394</v>
      </c>
    </row>
    <row r="918" spans="3:12">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c r="C920" s="137" t="s">
        <v>483</v>
      </c>
      <c r="D920" s="199"/>
      <c r="E920" s="152">
        <v>12</v>
      </c>
      <c r="F920" s="304">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c r="C923" s="137" t="s">
        <v>484</v>
      </c>
      <c r="D923" s="199"/>
      <c r="E923" s="152">
        <v>12</v>
      </c>
      <c r="F923" s="304">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c r="C926" s="137" t="s">
        <v>485</v>
      </c>
      <c r="D926" s="199"/>
      <c r="E926" s="152">
        <v>12</v>
      </c>
      <c r="F926" s="304">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486</v>
      </c>
      <c r="D929" s="199"/>
      <c r="E929" s="152">
        <v>12</v>
      </c>
      <c r="F929" s="304">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487</v>
      </c>
      <c r="D932" s="199"/>
      <c r="E932" s="152">
        <v>12</v>
      </c>
      <c r="F932" s="304">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488</v>
      </c>
      <c r="D935" s="199"/>
      <c r="E935" s="152">
        <v>12</v>
      </c>
      <c r="F935" s="304">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489</v>
      </c>
      <c r="D938" s="199"/>
      <c r="E938" s="152">
        <v>12</v>
      </c>
      <c r="F938" s="304">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490</v>
      </c>
      <c r="D941" s="199"/>
      <c r="E941" s="152">
        <v>12</v>
      </c>
      <c r="F941" s="304">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491</v>
      </c>
      <c r="D944" s="199"/>
      <c r="E944" s="152">
        <v>12</v>
      </c>
      <c r="F944" s="304">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492</v>
      </c>
      <c r="D947" s="199"/>
      <c r="E947" s="152">
        <v>12</v>
      </c>
      <c r="F947" s="304">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493</v>
      </c>
      <c r="D950" s="199"/>
      <c r="E950" s="152">
        <v>12</v>
      </c>
      <c r="F950" s="304">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c r="C953" s="137" t="s">
        <v>494</v>
      </c>
      <c r="D953" s="199"/>
      <c r="E953" s="152">
        <v>12</v>
      </c>
      <c r="F953" s="304">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c r="C956" s="137" t="s">
        <v>495</v>
      </c>
      <c r="D956" s="199"/>
      <c r="E956" s="152">
        <v>12</v>
      </c>
      <c r="F956" s="304">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protectedRanges>
    <protectedRange password="DE9D" sqref="K17" name="bloqueo"/>
  </protectedRanges>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917:L967 L77:L127 L137:L187 L197:L247 L257:L307 L317:L367 L377:L427 L437:L487 L497:L547 L557:L607 L617:L667 L677:L727 L737:L787 L797:L847 L857:L907 L17:L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917 K77 K137 K197 K257 K317 K377 K437 K497 K557 K617 K677 K737 K797 K857 K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8"/>
  <sheetViews>
    <sheetView showGridLines="0" topLeftCell="A17" zoomScale="84" zoomScaleNormal="84" workbookViewId="0">
      <selection activeCell="G47" sqref="G47"/>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59">
        <f>SUMIF($C:$C,$C$10,D:D)</f>
        <v>112000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112000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8" t="str">
        <f>'3. Vinculación Univ. Sociedad'!E28</f>
        <v>3.1.1.20</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Mejorar la estadía de los usuarios que visitan el CJG y brindar las comodidades requeridas para la atención legal</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v>10</v>
      </c>
      <c r="E17" s="96">
        <v>2800</v>
      </c>
      <c r="F17" s="97">
        <f>D17*E17</f>
        <v>28000</v>
      </c>
      <c r="G17" s="161" t="s">
        <v>1503</v>
      </c>
      <c r="H17" s="98" t="s">
        <v>985</v>
      </c>
      <c r="I17" s="98" t="str">
        <f>VLOOKUP(H17,Presupuesto!$B$11:$C$565,2,0)</f>
        <v>MUEBLES VARIOS DE OFICINA</v>
      </c>
      <c r="J17" s="331" t="s">
        <v>471</v>
      </c>
      <c r="K17" s="98" t="s">
        <v>395</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Vinculación Universidad-Sociedad</v>
      </c>
      <c r="K18" s="98" t="s">
        <v>395</v>
      </c>
    </row>
    <row r="19" spans="2:11">
      <c r="B19" s="93"/>
      <c r="C19" s="99" t="s">
        <v>65</v>
      </c>
      <c r="D19" s="151"/>
      <c r="E19" s="100">
        <v>1000</v>
      </c>
      <c r="F19" s="97">
        <f t="shared" ref="F19:F26" si="1">D19*E19</f>
        <v>0</v>
      </c>
      <c r="G19" s="161"/>
      <c r="H19" s="101" t="s">
        <v>985</v>
      </c>
      <c r="I19" s="98" t="str">
        <f>VLOOKUP(H19,Presupuesto!$B$11:$C$565,2,0)</f>
        <v>MUEBLES VARIOS DE OFICINA</v>
      </c>
      <c r="J19" s="98" t="str">
        <f t="shared" si="0"/>
        <v>Vinculación Universidad-Sociedad</v>
      </c>
      <c r="K19" s="98" t="s">
        <v>395</v>
      </c>
    </row>
    <row r="20" spans="2:11">
      <c r="B20" s="93"/>
      <c r="C20" s="99" t="s">
        <v>66</v>
      </c>
      <c r="D20" s="151"/>
      <c r="E20" s="100">
        <v>6000</v>
      </c>
      <c r="F20" s="97">
        <f t="shared" si="1"/>
        <v>0</v>
      </c>
      <c r="G20" s="161"/>
      <c r="H20" s="101" t="s">
        <v>985</v>
      </c>
      <c r="I20" s="98" t="str">
        <f>VLOOKUP(H20,Presupuesto!$B$11:$C$565,2,0)</f>
        <v>MUEBLES VARIOS DE OFICINA</v>
      </c>
      <c r="J20" s="98" t="str">
        <f t="shared" si="0"/>
        <v>Vinculación Universidad-Sociedad</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Vinculación Universidad-Sociedad</v>
      </c>
      <c r="K21" s="98" t="s">
        <v>395</v>
      </c>
    </row>
    <row r="22" spans="2:11">
      <c r="B22" s="93"/>
      <c r="C22" s="99" t="s">
        <v>68</v>
      </c>
      <c r="D22" s="151">
        <v>2</v>
      </c>
      <c r="E22" s="100">
        <v>10000</v>
      </c>
      <c r="F22" s="97">
        <f t="shared" si="1"/>
        <v>20000</v>
      </c>
      <c r="G22" s="161" t="s">
        <v>1503</v>
      </c>
      <c r="H22" s="101" t="s">
        <v>985</v>
      </c>
      <c r="I22" s="98" t="str">
        <f>VLOOKUP(H22,Presupuesto!$B$11:$C$565,2,0)</f>
        <v>MUEBLES VARIOS DE OFICINA</v>
      </c>
      <c r="J22" s="98" t="str">
        <f t="shared" si="0"/>
        <v>Vinculación Universidad-Sociedad</v>
      </c>
      <c r="K22" s="98" t="s">
        <v>395</v>
      </c>
    </row>
    <row r="23" spans="2:11">
      <c r="B23" s="93"/>
      <c r="C23" s="99" t="s">
        <v>69</v>
      </c>
      <c r="D23" s="151">
        <v>8</v>
      </c>
      <c r="E23" s="100">
        <v>8000</v>
      </c>
      <c r="F23" s="97">
        <f t="shared" si="1"/>
        <v>64000</v>
      </c>
      <c r="G23" s="161" t="s">
        <v>1503</v>
      </c>
      <c r="H23" s="101" t="s">
        <v>988</v>
      </c>
      <c r="I23" s="98" t="str">
        <f>VLOOKUP(H23,Presupuesto!$B$11:$C$565,2,0)</f>
        <v>EQUIPOS VARIOS DE OFICINA</v>
      </c>
      <c r="J23" s="98" t="str">
        <f t="shared" si="0"/>
        <v>Vinculación Universidad-Sociedad</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Vinculación Universidad-Sociedad</v>
      </c>
      <c r="K24" s="98" t="s">
        <v>395</v>
      </c>
    </row>
    <row r="25" spans="2:11">
      <c r="B25" s="93"/>
      <c r="C25" s="99" t="s">
        <v>71</v>
      </c>
      <c r="D25" s="151"/>
      <c r="E25" s="100">
        <v>5000</v>
      </c>
      <c r="F25" s="97">
        <f t="shared" si="1"/>
        <v>0</v>
      </c>
      <c r="G25" s="161"/>
      <c r="H25" s="101" t="s">
        <v>988</v>
      </c>
      <c r="I25" s="98" t="str">
        <f>VLOOKUP(H25,Presupuesto!$B$11:$C$565,2,0)</f>
        <v>EQUIPOS VARIOS DE OFICINA</v>
      </c>
      <c r="J25" s="98" t="str">
        <f t="shared" si="0"/>
        <v>Vinculación Universidad-Sociedad</v>
      </c>
      <c r="K25" s="98" t="s">
        <v>395</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Vinculación Universidad-Sociedad</v>
      </c>
      <c r="K26" s="98" t="s">
        <v>395</v>
      </c>
    </row>
    <row r="27" spans="2:11">
      <c r="B27" s="93"/>
    </row>
    <row r="28" spans="2:11">
      <c r="B28" s="93"/>
      <c r="C28" s="335"/>
      <c r="D28" s="336"/>
      <c r="E28" s="337"/>
      <c r="F28" s="337"/>
      <c r="G28" s="338"/>
      <c r="H28" s="337"/>
      <c r="I28" s="337"/>
      <c r="J28" s="155"/>
      <c r="K28" s="155"/>
    </row>
  </sheetData>
  <protectedRanges>
    <protectedRange password="DE9D" sqref="J17" name="bloqueo"/>
  </protectedRanges>
  <autoFilter ref="C12:C28"/>
  <dataValidations count="5">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Verifique el valor ingresado." promptTitle="Objeto de Gasto" prompt="Ingrese el Objeto de Gasto." sqref="H17:H26">
      <formula1>$A$1:$UI$1</formula1>
    </dataValidation>
    <dataValidation type="list" allowBlank="1" showInputMessage="1" showErrorMessage="1" errorTitle="¡Ingreso Inválido!" error="Seleccione una opción de la lista." promptTitle="Dimensión Estratégica" prompt="Seleccione una opción de la lista." sqref="J18:J26">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31"/>
  <sheetViews>
    <sheetView showGridLines="0" topLeftCell="A7" workbookViewId="0">
      <selection activeCell="J17" sqref="J17"/>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c r="CB2" s="122" t="s">
        <v>1337</v>
      </c>
      <c r="CC2" s="122" t="s">
        <v>1338</v>
      </c>
      <c r="CD2" s="122" t="s">
        <v>1336</v>
      </c>
      <c r="CE2" s="122" t="s">
        <v>1339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c r="CB3" s="86">
        <v>35000</v>
      </c>
      <c r="CC3" s="86">
        <v>15000</v>
      </c>
      <c r="CD3" s="86">
        <v>35000</v>
      </c>
      <c r="CE3" s="86">
        <v>15000</v>
      </c>
    </row>
    <row r="4" spans="1:555" ht="15.75" thickBot="1"/>
    <row r="5" spans="1:555" ht="53.25" thickBot="1">
      <c r="C5" s="87" t="s">
        <v>383</v>
      </c>
      <c r="D5" s="198">
        <f>SUMIF(C:C,$C$10,D:D)</f>
        <v>220000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220000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8" t="str">
        <f>'3. Vinculación Univ. Sociedad'!E29</f>
        <v>3.1.1.21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la compra de equipo para la eficiente  captación de la información de los usuarios que visitan el CJG.</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5" t="s">
        <v>1339</v>
      </c>
      <c r="D17" s="158">
        <v>3</v>
      </c>
      <c r="E17" s="96">
        <f>HLOOKUP($C17,$CB$2:$CE$3,2,0)</f>
        <v>15000</v>
      </c>
      <c r="F17" s="97">
        <f>D17*E17</f>
        <v>45000</v>
      </c>
      <c r="G17" s="165"/>
      <c r="H17" s="98" t="s">
        <v>1014</v>
      </c>
      <c r="I17" s="98" t="str">
        <f>VLOOKUP(H17,Presupuesto!$B$11:$C$565,2,0)</f>
        <v>EQUIPO DE COMPUTACION</v>
      </c>
      <c r="J17" s="331" t="s">
        <v>471</v>
      </c>
      <c r="K17" s="98" t="s">
        <v>395</v>
      </c>
      <c r="L17" s="98"/>
    </row>
    <row r="18" spans="2:12">
      <c r="B18" s="93"/>
      <c r="C18" s="305" t="s">
        <v>1337</v>
      </c>
      <c r="D18" s="151">
        <v>5</v>
      </c>
      <c r="E18" s="96">
        <f>HLOOKUP($C18,$CB$2:$CE$3,2,0)</f>
        <v>35000</v>
      </c>
      <c r="F18" s="97">
        <f>D18*E18</f>
        <v>175000</v>
      </c>
      <c r="G18" s="165"/>
      <c r="H18" s="101" t="s">
        <v>1014</v>
      </c>
      <c r="I18" s="101" t="str">
        <f>VLOOKUP(H18,Presupuesto!$B$11:$C$565,2,0)</f>
        <v>EQUIPO DE COMPUTACION</v>
      </c>
      <c r="J18" s="98" t="str">
        <f t="shared" ref="J18:J29" si="0">$J$17</f>
        <v>Vinculación Universidad-Sociedad</v>
      </c>
      <c r="K18" s="98" t="s">
        <v>395</v>
      </c>
      <c r="L18" s="98"/>
    </row>
    <row r="19" spans="2:12">
      <c r="B19" s="93"/>
      <c r="C19" s="99" t="s">
        <v>73</v>
      </c>
      <c r="D19" s="151"/>
      <c r="E19" s="100">
        <v>4000</v>
      </c>
      <c r="F19" s="97">
        <f t="shared" ref="F19:F30" si="1">D19*E19</f>
        <v>0</v>
      </c>
      <c r="G19" s="165"/>
      <c r="H19" s="101" t="s">
        <v>986</v>
      </c>
      <c r="I19" s="101" t="str">
        <f>VLOOKUP(H19,Presupuesto!$B$11:$C$565,2,0)</f>
        <v>EQUIPOS VARIOS DE OFICINA</v>
      </c>
      <c r="J19" s="98" t="str">
        <f t="shared" si="0"/>
        <v>Vinculación Universidad-Sociedad</v>
      </c>
      <c r="K19" s="98" t="s">
        <v>395</v>
      </c>
      <c r="L19" s="98"/>
    </row>
    <row r="20" spans="2:12">
      <c r="B20" s="93"/>
      <c r="C20" s="99" t="s">
        <v>74</v>
      </c>
      <c r="D20" s="151"/>
      <c r="E20" s="100">
        <v>8000</v>
      </c>
      <c r="F20" s="97">
        <f t="shared" si="1"/>
        <v>0</v>
      </c>
      <c r="G20" s="165"/>
      <c r="H20" s="101" t="s">
        <v>1014</v>
      </c>
      <c r="I20" s="101" t="str">
        <f>VLOOKUP(H20,Presupuesto!$B$11:$C$565,2,0)</f>
        <v>EQUIPO DE COMPUTACION</v>
      </c>
      <c r="J20" s="98" t="str">
        <f t="shared" si="0"/>
        <v>Vinculación Universidad-Sociedad</v>
      </c>
      <c r="K20" s="98" t="s">
        <v>395</v>
      </c>
      <c r="L20" s="98"/>
    </row>
    <row r="21" spans="2:12">
      <c r="B21" s="93"/>
      <c r="C21" s="99" t="s">
        <v>75</v>
      </c>
      <c r="D21" s="151"/>
      <c r="E21" s="100">
        <v>5000</v>
      </c>
      <c r="F21" s="97">
        <f t="shared" si="1"/>
        <v>0</v>
      </c>
      <c r="G21" s="165"/>
      <c r="H21" s="101" t="s">
        <v>1014</v>
      </c>
      <c r="I21" s="101" t="str">
        <f>VLOOKUP(H21,Presupuesto!$B$11:$C$565,2,0)</f>
        <v>EQUIPO DE COMPUTACION</v>
      </c>
      <c r="J21" s="98" t="str">
        <f t="shared" si="0"/>
        <v>Vinculación Universidad-Sociedad</v>
      </c>
      <c r="K21" s="98" t="s">
        <v>395</v>
      </c>
      <c r="L21" s="98"/>
    </row>
    <row r="22" spans="2:12">
      <c r="B22" s="93"/>
      <c r="C22" s="99" t="s">
        <v>35</v>
      </c>
      <c r="D22" s="151"/>
      <c r="E22" s="100">
        <v>13000</v>
      </c>
      <c r="F22" s="97">
        <f t="shared" si="1"/>
        <v>0</v>
      </c>
      <c r="G22" s="165"/>
      <c r="H22" s="101" t="s">
        <v>1000</v>
      </c>
      <c r="I22" s="101" t="str">
        <f>VLOOKUP(H22,Presupuesto!$B$11:$C$565,2,0)</f>
        <v>EQUIPO DE TRANSPORTE TRACCION Y ELEVACION</v>
      </c>
      <c r="J22" s="98" t="str">
        <f t="shared" si="0"/>
        <v>Vinculación Universidad-Sociedad</v>
      </c>
      <c r="K22" s="98" t="s">
        <v>395</v>
      </c>
      <c r="L22" s="98"/>
    </row>
    <row r="23" spans="2:12">
      <c r="B23" s="93"/>
      <c r="C23" s="99" t="s">
        <v>76</v>
      </c>
      <c r="D23" s="151"/>
      <c r="E23" s="100">
        <v>15000</v>
      </c>
      <c r="F23" s="97">
        <f t="shared" si="1"/>
        <v>0</v>
      </c>
      <c r="G23" s="165"/>
      <c r="H23" s="101" t="s">
        <v>1000</v>
      </c>
      <c r="I23" s="101" t="str">
        <f>VLOOKUP(H23,Presupuesto!$B$11:$C$565,2,0)</f>
        <v>EQUIPO DE TRANSPORTE TRACCION Y ELEVACION</v>
      </c>
      <c r="J23" s="98" t="str">
        <f t="shared" si="0"/>
        <v>Vinculación Universidad-Sociedad</v>
      </c>
      <c r="K23" s="98" t="s">
        <v>395</v>
      </c>
      <c r="L23" s="98"/>
    </row>
    <row r="24" spans="2:12">
      <c r="B24" s="93"/>
      <c r="C24" s="99" t="s">
        <v>77</v>
      </c>
      <c r="D24" s="151"/>
      <c r="E24" s="100">
        <v>10000</v>
      </c>
      <c r="F24" s="97">
        <f t="shared" si="1"/>
        <v>0</v>
      </c>
      <c r="G24" s="165"/>
      <c r="H24" s="101" t="s">
        <v>1000</v>
      </c>
      <c r="I24" s="101" t="str">
        <f>VLOOKUP(H24,Presupuesto!$B$11:$C$565,2,0)</f>
        <v>EQUIPO DE TRANSPORTE TRACCION Y ELEVACION</v>
      </c>
      <c r="J24" s="98" t="str">
        <f t="shared" si="0"/>
        <v>Vinculación Universidad-Sociedad</v>
      </c>
      <c r="K24" s="98" t="s">
        <v>395</v>
      </c>
      <c r="L24" s="98"/>
    </row>
    <row r="25" spans="2:12">
      <c r="C25" s="99" t="s">
        <v>78</v>
      </c>
      <c r="D25" s="151"/>
      <c r="E25" s="100">
        <v>10000</v>
      </c>
      <c r="F25" s="97">
        <f t="shared" si="1"/>
        <v>0</v>
      </c>
      <c r="G25" s="165"/>
      <c r="H25" s="101" t="s">
        <v>1046</v>
      </c>
      <c r="I25" s="101" t="str">
        <f>VLOOKUP(H25,Presupuesto!$B$11:$C$565,2,0)</f>
        <v>APLICACIONES INFORMATICAS</v>
      </c>
      <c r="J25" s="98" t="str">
        <f t="shared" si="0"/>
        <v>Vinculación Universidad-Sociedad</v>
      </c>
      <c r="K25" s="98" t="s">
        <v>395</v>
      </c>
      <c r="L25" s="98"/>
    </row>
    <row r="26" spans="2:12">
      <c r="C26" s="109" t="s">
        <v>79</v>
      </c>
      <c r="D26" s="151"/>
      <c r="E26" s="100">
        <v>2000</v>
      </c>
      <c r="F26" s="97">
        <f t="shared" si="1"/>
        <v>0</v>
      </c>
      <c r="G26" s="165"/>
      <c r="H26" s="110" t="s">
        <v>1014</v>
      </c>
      <c r="I26" s="110" t="str">
        <f>VLOOKUP(H26,Presupuesto!$B$11:$C$565,2,0)</f>
        <v>EQUIPO DE COMPUTACION</v>
      </c>
      <c r="J26" s="98" t="str">
        <f t="shared" si="0"/>
        <v>Vinculación Universidad-Sociedad</v>
      </c>
      <c r="K26" s="98" t="s">
        <v>395</v>
      </c>
      <c r="L26" s="98"/>
    </row>
    <row r="27" spans="2:12">
      <c r="C27" s="109" t="s">
        <v>1476</v>
      </c>
      <c r="D27" s="151"/>
      <c r="E27" s="100">
        <v>1500</v>
      </c>
      <c r="F27" s="97">
        <f t="shared" si="1"/>
        <v>0</v>
      </c>
      <c r="G27" s="165"/>
      <c r="H27" s="110" t="s">
        <v>946</v>
      </c>
      <c r="I27" s="110" t="str">
        <f>VLOOKUP(H27,Presupuesto!$B$11:$C$565,2,0)</f>
        <v>UTILES Y MATERIALES ELECTRICOS</v>
      </c>
      <c r="J27" s="98" t="str">
        <f t="shared" si="0"/>
        <v>Vinculación Universidad-Sociedad</v>
      </c>
      <c r="K27" s="98" t="s">
        <v>395</v>
      </c>
      <c r="L27" s="98"/>
    </row>
    <row r="28" spans="2:12">
      <c r="C28" s="109" t="s">
        <v>80</v>
      </c>
      <c r="D28" s="151"/>
      <c r="E28" s="100">
        <v>1500</v>
      </c>
      <c r="F28" s="97">
        <f t="shared" si="1"/>
        <v>0</v>
      </c>
      <c r="G28" s="165"/>
      <c r="H28" s="110" t="s">
        <v>1014</v>
      </c>
      <c r="I28" s="110" t="str">
        <f>VLOOKUP(H28,Presupuesto!$B$11:$C$565,2,0)</f>
        <v>EQUIPO DE COMPUTACION</v>
      </c>
      <c r="J28" s="98" t="str">
        <f t="shared" si="0"/>
        <v>Vinculación Universidad-Sociedad</v>
      </c>
      <c r="K28" s="98" t="s">
        <v>395</v>
      </c>
      <c r="L28" s="98"/>
    </row>
    <row r="29" spans="2:12">
      <c r="C29" s="109" t="s">
        <v>81</v>
      </c>
      <c r="D29" s="151"/>
      <c r="E29" s="100">
        <v>500</v>
      </c>
      <c r="F29" s="97">
        <f t="shared" si="1"/>
        <v>0</v>
      </c>
      <c r="G29" s="165"/>
      <c r="H29" s="110" t="s">
        <v>955</v>
      </c>
      <c r="I29" s="110" t="str">
        <f>VLOOKUP(H29,Presupuesto!$B$11:$C$565,2,0)</f>
        <v>OTROS RESPUESTOS Y ACCESORIOS MENORES</v>
      </c>
      <c r="J29" s="98" t="str">
        <f t="shared" si="0"/>
        <v>Vinculación Universidad-Sociedad</v>
      </c>
      <c r="K29" s="98" t="s">
        <v>395</v>
      </c>
      <c r="L29" s="98"/>
    </row>
    <row r="30" spans="2:12" ht="15.75" thickBot="1">
      <c r="B30" s="93"/>
      <c r="C30" s="102" t="s">
        <v>82</v>
      </c>
      <c r="D30" s="159"/>
      <c r="E30" s="104">
        <v>20</v>
      </c>
      <c r="F30" s="105">
        <f t="shared" si="1"/>
        <v>0</v>
      </c>
      <c r="G30" s="162"/>
      <c r="H30" s="106" t="s">
        <v>955</v>
      </c>
      <c r="I30" s="106" t="str">
        <f>VLOOKUP(H30,Presupuesto!$B$11:$C$565,2,0)</f>
        <v>OTROS RESPUESTOS Y ACCESORIOS MENORES</v>
      </c>
      <c r="J30" s="106" t="str">
        <f t="shared" ref="J30" si="2">$J$17</f>
        <v>Vinculación Universidad-Sociedad</v>
      </c>
      <c r="K30" s="98" t="s">
        <v>395</v>
      </c>
      <c r="L30" s="124"/>
    </row>
    <row r="31" spans="2:12">
      <c r="B31" s="93"/>
      <c r="F31" s="93"/>
      <c r="G31" s="76"/>
      <c r="H31" s="76"/>
      <c r="I31" s="76"/>
    </row>
  </sheetData>
  <protectedRanges>
    <protectedRange password="DE9D" sqref="J17" name="bloqueo"/>
  </protectedRanges>
  <dataValidations xWindow="801" yWindow="652" count="6">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1680"/>
  <sheetViews>
    <sheetView showGridLines="0" topLeftCell="C1640" zoomScale="86" zoomScaleNormal="86" workbookViewId="0">
      <selection activeCell="J1646" sqref="J1646"/>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0" t="s">
        <v>251</v>
      </c>
      <c r="B1" s="471" t="s">
        <v>252</v>
      </c>
      <c r="C1" s="468" t="s">
        <v>253</v>
      </c>
      <c r="D1" s="468" t="s">
        <v>496</v>
      </c>
      <c r="E1" s="468" t="s">
        <v>498</v>
      </c>
      <c r="F1" s="468" t="s">
        <v>500</v>
      </c>
      <c r="G1" s="468" t="s">
        <v>502</v>
      </c>
      <c r="H1" s="468" t="s">
        <v>504</v>
      </c>
      <c r="I1" s="468" t="s">
        <v>506</v>
      </c>
      <c r="J1" s="468" t="s">
        <v>254</v>
      </c>
      <c r="K1" s="468" t="s">
        <v>509</v>
      </c>
      <c r="L1" s="468" t="s">
        <v>255</v>
      </c>
      <c r="M1" s="468" t="s">
        <v>511</v>
      </c>
      <c r="N1" s="468" t="s">
        <v>513</v>
      </c>
      <c r="O1" s="468" t="s">
        <v>515</v>
      </c>
      <c r="P1" s="468" t="s">
        <v>256</v>
      </c>
      <c r="Q1" s="468" t="s">
        <v>516</v>
      </c>
      <c r="R1" s="468" t="s">
        <v>519</v>
      </c>
      <c r="S1" s="468" t="s">
        <v>257</v>
      </c>
      <c r="T1" s="468" t="s">
        <v>521</v>
      </c>
      <c r="U1" s="468" t="s">
        <v>258</v>
      </c>
      <c r="V1" s="468" t="s">
        <v>522</v>
      </c>
      <c r="W1" s="468" t="s">
        <v>523</v>
      </c>
      <c r="X1" s="468" t="s">
        <v>527</v>
      </c>
      <c r="Y1" s="468" t="s">
        <v>274</v>
      </c>
      <c r="Z1" s="468" t="s">
        <v>528</v>
      </c>
      <c r="AA1" s="468" t="s">
        <v>530</v>
      </c>
      <c r="AB1" s="468" t="s">
        <v>532</v>
      </c>
      <c r="AC1" s="468" t="s">
        <v>275</v>
      </c>
      <c r="AD1" s="468" t="s">
        <v>534</v>
      </c>
      <c r="AE1" s="468" t="s">
        <v>536</v>
      </c>
      <c r="AF1" s="468" t="s">
        <v>538</v>
      </c>
      <c r="AG1" s="468" t="s">
        <v>540</v>
      </c>
      <c r="AH1" s="468" t="s">
        <v>250</v>
      </c>
      <c r="AI1" s="468" t="s">
        <v>542</v>
      </c>
      <c r="AJ1" s="471" t="s">
        <v>259</v>
      </c>
      <c r="AK1" s="468" t="s">
        <v>544</v>
      </c>
      <c r="AL1" s="468" t="s">
        <v>260</v>
      </c>
      <c r="AM1" s="468" t="s">
        <v>546</v>
      </c>
      <c r="AN1" s="468" t="s">
        <v>548</v>
      </c>
      <c r="AO1" s="468" t="s">
        <v>261</v>
      </c>
      <c r="AP1" s="468" t="s">
        <v>550</v>
      </c>
      <c r="AQ1" s="468" t="s">
        <v>552</v>
      </c>
      <c r="AR1" s="468" t="s">
        <v>262</v>
      </c>
      <c r="AS1" s="468" t="s">
        <v>553</v>
      </c>
      <c r="AT1" s="468" t="s">
        <v>555</v>
      </c>
      <c r="AU1" s="468" t="s">
        <v>556</v>
      </c>
      <c r="AV1" s="468" t="s">
        <v>557</v>
      </c>
      <c r="AW1" s="468" t="s">
        <v>559</v>
      </c>
      <c r="AX1" s="468" t="s">
        <v>561</v>
      </c>
      <c r="AY1" s="468" t="s">
        <v>562</v>
      </c>
      <c r="AZ1" s="468" t="s">
        <v>263</v>
      </c>
      <c r="BA1" s="468" t="s">
        <v>564</v>
      </c>
      <c r="BB1" s="468" t="s">
        <v>566</v>
      </c>
      <c r="BC1" s="468" t="s">
        <v>568</v>
      </c>
      <c r="BD1" s="468" t="s">
        <v>570</v>
      </c>
      <c r="BE1" s="468" t="s">
        <v>572</v>
      </c>
      <c r="BF1" s="468" t="s">
        <v>574</v>
      </c>
      <c r="BG1" s="468" t="s">
        <v>576</v>
      </c>
      <c r="BH1" s="468" t="s">
        <v>578</v>
      </c>
      <c r="BI1" s="468" t="s">
        <v>276</v>
      </c>
      <c r="BJ1" s="468" t="s">
        <v>580</v>
      </c>
      <c r="BK1" s="468" t="s">
        <v>582</v>
      </c>
      <c r="BL1" s="468" t="s">
        <v>584</v>
      </c>
      <c r="BM1" s="468" t="s">
        <v>586</v>
      </c>
      <c r="BN1" s="468" t="s">
        <v>588</v>
      </c>
      <c r="BO1" s="468" t="s">
        <v>590</v>
      </c>
      <c r="BP1" s="468" t="s">
        <v>592</v>
      </c>
      <c r="BQ1" s="468" t="s">
        <v>594</v>
      </c>
      <c r="BR1" s="468" t="s">
        <v>596</v>
      </c>
      <c r="BS1" s="468" t="s">
        <v>598</v>
      </c>
      <c r="BT1" s="471" t="s">
        <v>264</v>
      </c>
      <c r="BU1" s="468" t="s">
        <v>265</v>
      </c>
      <c r="BV1" s="468" t="s">
        <v>600</v>
      </c>
      <c r="BW1" s="468" t="s">
        <v>266</v>
      </c>
      <c r="BX1" s="468" t="s">
        <v>602</v>
      </c>
      <c r="BY1" s="468" t="s">
        <v>604</v>
      </c>
      <c r="BZ1" s="471" t="s">
        <v>267</v>
      </c>
      <c r="CA1" s="468" t="s">
        <v>268</v>
      </c>
      <c r="CB1" s="468" t="s">
        <v>606</v>
      </c>
      <c r="CC1" s="468" t="s">
        <v>269</v>
      </c>
      <c r="CD1" s="468" t="s">
        <v>608</v>
      </c>
      <c r="CE1" s="468" t="s">
        <v>610</v>
      </c>
      <c r="CF1" s="468" t="s">
        <v>612</v>
      </c>
      <c r="CG1" s="471" t="s">
        <v>270</v>
      </c>
      <c r="CH1" s="468" t="s">
        <v>618</v>
      </c>
      <c r="CI1" s="468" t="s">
        <v>620</v>
      </c>
      <c r="CJ1" s="468" t="s">
        <v>271</v>
      </c>
      <c r="CK1" s="468" t="s">
        <v>614</v>
      </c>
      <c r="CL1" s="468" t="s">
        <v>616</v>
      </c>
      <c r="CM1" s="468" t="s">
        <v>272</v>
      </c>
      <c r="CN1" s="468" t="s">
        <v>622</v>
      </c>
      <c r="CO1" s="468" t="s">
        <v>273</v>
      </c>
      <c r="CP1" s="468" t="s">
        <v>623</v>
      </c>
      <c r="CQ1" s="467" t="s">
        <v>277</v>
      </c>
      <c r="CR1" s="471" t="s">
        <v>278</v>
      </c>
      <c r="CS1" s="468" t="s">
        <v>624</v>
      </c>
      <c r="CT1" s="468" t="s">
        <v>625</v>
      </c>
      <c r="CU1" s="468" t="s">
        <v>627</v>
      </c>
      <c r="CV1" s="468" t="s">
        <v>279</v>
      </c>
      <c r="CW1" s="468" t="s">
        <v>629</v>
      </c>
      <c r="CX1" s="468" t="s">
        <v>631</v>
      </c>
      <c r="CY1" s="468" t="s">
        <v>633</v>
      </c>
      <c r="CZ1" s="468" t="s">
        <v>635</v>
      </c>
      <c r="DA1" s="468" t="s">
        <v>637</v>
      </c>
      <c r="DB1" s="468" t="s">
        <v>639</v>
      </c>
      <c r="DC1" s="471" t="s">
        <v>280</v>
      </c>
      <c r="DD1" s="468" t="s">
        <v>281</v>
      </c>
      <c r="DE1" s="468" t="s">
        <v>641</v>
      </c>
      <c r="DF1" s="468" t="s">
        <v>282</v>
      </c>
      <c r="DG1" s="468" t="s">
        <v>643</v>
      </c>
      <c r="DH1" s="468" t="s">
        <v>645</v>
      </c>
      <c r="DI1" s="468" t="s">
        <v>647</v>
      </c>
      <c r="DJ1" s="468" t="s">
        <v>649</v>
      </c>
      <c r="DK1" s="468" t="s">
        <v>651</v>
      </c>
      <c r="DL1" s="468" t="s">
        <v>653</v>
      </c>
      <c r="DM1" s="468" t="s">
        <v>655</v>
      </c>
      <c r="DN1" s="468" t="s">
        <v>283</v>
      </c>
      <c r="DO1" s="468" t="s">
        <v>657</v>
      </c>
      <c r="DP1" s="468" t="s">
        <v>659</v>
      </c>
      <c r="DQ1" s="468" t="s">
        <v>661</v>
      </c>
      <c r="DR1" s="471" t="s">
        <v>284</v>
      </c>
      <c r="DS1" s="468" t="s">
        <v>663</v>
      </c>
      <c r="DT1" s="468" t="s">
        <v>285</v>
      </c>
      <c r="DU1" s="468" t="s">
        <v>665</v>
      </c>
      <c r="DV1" s="468" t="s">
        <v>286</v>
      </c>
      <c r="DW1" s="468" t="s">
        <v>667</v>
      </c>
      <c r="DX1" s="468" t="s">
        <v>669</v>
      </c>
      <c r="DY1" s="468" t="s">
        <v>671</v>
      </c>
      <c r="DZ1" s="468" t="s">
        <v>673</v>
      </c>
      <c r="EA1" s="468" t="s">
        <v>675</v>
      </c>
      <c r="EB1" s="468" t="s">
        <v>677</v>
      </c>
      <c r="EC1" s="468" t="s">
        <v>679</v>
      </c>
      <c r="ED1" s="468" t="s">
        <v>681</v>
      </c>
      <c r="EE1" s="468" t="s">
        <v>683</v>
      </c>
      <c r="EF1" s="468" t="s">
        <v>685</v>
      </c>
      <c r="EG1" s="468" t="s">
        <v>687</v>
      </c>
      <c r="EH1" s="471" t="s">
        <v>287</v>
      </c>
      <c r="EI1" s="468" t="s">
        <v>689</v>
      </c>
      <c r="EJ1" s="468" t="s">
        <v>288</v>
      </c>
      <c r="EK1" s="468" t="s">
        <v>691</v>
      </c>
      <c r="EL1" s="468" t="s">
        <v>693</v>
      </c>
      <c r="EM1" s="468" t="s">
        <v>289</v>
      </c>
      <c r="EN1" s="468" t="s">
        <v>695</v>
      </c>
      <c r="EO1" s="468" t="s">
        <v>697</v>
      </c>
      <c r="EP1" s="468" t="s">
        <v>290</v>
      </c>
      <c r="EQ1" s="468" t="s">
        <v>699</v>
      </c>
      <c r="ER1" s="468" t="s">
        <v>701</v>
      </c>
      <c r="ES1" s="468" t="s">
        <v>703</v>
      </c>
      <c r="ET1" s="468" t="s">
        <v>291</v>
      </c>
      <c r="EU1" s="468" t="s">
        <v>705</v>
      </c>
      <c r="EV1" s="468" t="s">
        <v>707</v>
      </c>
      <c r="EW1" s="471" t="s">
        <v>292</v>
      </c>
      <c r="EX1" s="468" t="s">
        <v>293</v>
      </c>
      <c r="EY1" s="468" t="s">
        <v>709</v>
      </c>
      <c r="EZ1" s="468" t="s">
        <v>711</v>
      </c>
      <c r="FA1" s="468" t="s">
        <v>713</v>
      </c>
      <c r="FB1" s="468" t="s">
        <v>715</v>
      </c>
      <c r="FC1" s="468" t="s">
        <v>294</v>
      </c>
      <c r="FD1" s="468" t="s">
        <v>717</v>
      </c>
      <c r="FE1" s="468" t="s">
        <v>719</v>
      </c>
      <c r="FF1" s="468" t="s">
        <v>721</v>
      </c>
      <c r="FG1" s="468" t="s">
        <v>723</v>
      </c>
      <c r="FH1" s="468" t="s">
        <v>725</v>
      </c>
      <c r="FI1" s="468" t="s">
        <v>295</v>
      </c>
      <c r="FJ1" s="468" t="s">
        <v>728</v>
      </c>
      <c r="FK1" s="468" t="s">
        <v>296</v>
      </c>
      <c r="FL1" s="468" t="s">
        <v>731</v>
      </c>
      <c r="FM1" s="468" t="s">
        <v>732</v>
      </c>
      <c r="FN1" s="468" t="s">
        <v>734</v>
      </c>
      <c r="FO1" s="468" t="s">
        <v>297</v>
      </c>
      <c r="FP1" s="468" t="s">
        <v>737</v>
      </c>
      <c r="FQ1" s="468" t="s">
        <v>738</v>
      </c>
      <c r="FR1" s="468" t="s">
        <v>740</v>
      </c>
      <c r="FS1" s="468" t="s">
        <v>298</v>
      </c>
      <c r="FT1" s="468" t="s">
        <v>743</v>
      </c>
      <c r="FU1" s="468" t="s">
        <v>745</v>
      </c>
      <c r="FV1" s="468" t="s">
        <v>747</v>
      </c>
      <c r="FW1" s="471" t="s">
        <v>299</v>
      </c>
      <c r="FX1" s="471" t="s">
        <v>300</v>
      </c>
      <c r="FY1" s="468" t="s">
        <v>306</v>
      </c>
      <c r="FZ1" s="468" t="s">
        <v>749</v>
      </c>
      <c r="GA1" s="468" t="s">
        <v>751</v>
      </c>
      <c r="GB1" s="468" t="s">
        <v>753</v>
      </c>
      <c r="GC1" s="468" t="s">
        <v>755</v>
      </c>
      <c r="GD1" s="468" t="s">
        <v>757</v>
      </c>
      <c r="GE1" s="468" t="s">
        <v>759</v>
      </c>
      <c r="GF1" s="471" t="s">
        <v>301</v>
      </c>
      <c r="GG1" s="468" t="s">
        <v>307</v>
      </c>
      <c r="GH1" s="468" t="s">
        <v>761</v>
      </c>
      <c r="GI1" s="468" t="s">
        <v>763</v>
      </c>
      <c r="GJ1" s="468" t="s">
        <v>764</v>
      </c>
      <c r="GK1" s="468" t="s">
        <v>308</v>
      </c>
      <c r="GL1" s="468" t="s">
        <v>767</v>
      </c>
      <c r="GM1" s="468" t="s">
        <v>768</v>
      </c>
      <c r="GN1" s="471" t="s">
        <v>302</v>
      </c>
      <c r="GO1" s="468" t="s">
        <v>303</v>
      </c>
      <c r="GP1" s="468" t="s">
        <v>770</v>
      </c>
      <c r="GQ1" s="468" t="s">
        <v>772</v>
      </c>
      <c r="GR1" s="468" t="s">
        <v>774</v>
      </c>
      <c r="GS1" s="468" t="s">
        <v>776</v>
      </c>
      <c r="GT1" s="468" t="s">
        <v>778</v>
      </c>
      <c r="GU1" s="471" t="s">
        <v>304</v>
      </c>
      <c r="GV1" s="468" t="s">
        <v>305</v>
      </c>
      <c r="GW1" s="468" t="s">
        <v>780</v>
      </c>
      <c r="GX1" s="468" t="s">
        <v>782</v>
      </c>
      <c r="GY1" s="468" t="s">
        <v>784</v>
      </c>
      <c r="GZ1" s="468" t="s">
        <v>786</v>
      </c>
      <c r="HA1" s="468" t="s">
        <v>788</v>
      </c>
      <c r="HB1" s="468" t="s">
        <v>790</v>
      </c>
      <c r="HC1" s="467" t="s">
        <v>309</v>
      </c>
      <c r="HD1" s="471" t="s">
        <v>310</v>
      </c>
      <c r="HE1" s="468" t="s">
        <v>311</v>
      </c>
      <c r="HF1" s="468" t="s">
        <v>792</v>
      </c>
      <c r="HG1" s="468" t="s">
        <v>794</v>
      </c>
      <c r="HH1" s="468" t="s">
        <v>796</v>
      </c>
      <c r="HI1" s="468" t="s">
        <v>798</v>
      </c>
      <c r="HJ1" s="468" t="s">
        <v>312</v>
      </c>
      <c r="HK1" s="468" t="s">
        <v>801</v>
      </c>
      <c r="HL1" s="468" t="s">
        <v>329</v>
      </c>
      <c r="HM1" s="468" t="s">
        <v>839</v>
      </c>
      <c r="HN1" s="468" t="s">
        <v>841</v>
      </c>
      <c r="HO1" s="468" t="s">
        <v>843</v>
      </c>
      <c r="HP1" s="471" t="s">
        <v>313</v>
      </c>
      <c r="HQ1" s="468" t="s">
        <v>803</v>
      </c>
      <c r="HR1" s="468" t="s">
        <v>805</v>
      </c>
      <c r="HS1" s="468" t="s">
        <v>314</v>
      </c>
      <c r="HT1" s="468" t="s">
        <v>808</v>
      </c>
      <c r="HU1" s="468" t="s">
        <v>810</v>
      </c>
      <c r="HV1" s="468" t="s">
        <v>811</v>
      </c>
      <c r="HW1" s="468" t="s">
        <v>813</v>
      </c>
      <c r="HX1" s="471" t="s">
        <v>315</v>
      </c>
      <c r="HY1" s="468" t="s">
        <v>815</v>
      </c>
      <c r="HZ1" s="468" t="s">
        <v>817</v>
      </c>
      <c r="IA1" s="468" t="s">
        <v>819</v>
      </c>
      <c r="IB1" s="468" t="s">
        <v>316</v>
      </c>
      <c r="IC1" s="468" t="s">
        <v>821</v>
      </c>
      <c r="ID1" s="468" t="s">
        <v>823</v>
      </c>
      <c r="IE1" s="468" t="s">
        <v>317</v>
      </c>
      <c r="IF1" s="468" t="s">
        <v>825</v>
      </c>
      <c r="IG1" s="468" t="s">
        <v>827</v>
      </c>
      <c r="IH1" s="468" t="s">
        <v>318</v>
      </c>
      <c r="II1" s="468" t="s">
        <v>829</v>
      </c>
      <c r="IJ1" s="468" t="s">
        <v>831</v>
      </c>
      <c r="IK1" s="468" t="s">
        <v>833</v>
      </c>
      <c r="IL1" s="468" t="s">
        <v>835</v>
      </c>
      <c r="IM1" s="468" t="s">
        <v>319</v>
      </c>
      <c r="IN1" s="468" t="s">
        <v>837</v>
      </c>
      <c r="IO1" s="471" t="s">
        <v>320</v>
      </c>
      <c r="IP1" s="468" t="s">
        <v>845</v>
      </c>
      <c r="IQ1" s="468" t="s">
        <v>847</v>
      </c>
      <c r="IR1" s="468" t="s">
        <v>321</v>
      </c>
      <c r="IS1" s="468" t="s">
        <v>849</v>
      </c>
      <c r="IT1" s="468" t="s">
        <v>851</v>
      </c>
      <c r="IU1" s="468" t="s">
        <v>853</v>
      </c>
      <c r="IV1" s="471" t="s">
        <v>322</v>
      </c>
      <c r="IW1" s="468" t="s">
        <v>855</v>
      </c>
      <c r="IX1" s="468" t="s">
        <v>323</v>
      </c>
      <c r="IY1" s="468" t="s">
        <v>858</v>
      </c>
      <c r="IZ1" s="468" t="s">
        <v>860</v>
      </c>
      <c r="JA1" s="468" t="s">
        <v>862</v>
      </c>
      <c r="JB1" s="468" t="s">
        <v>864</v>
      </c>
      <c r="JC1" s="468" t="s">
        <v>866</v>
      </c>
      <c r="JD1" s="468" t="s">
        <v>868</v>
      </c>
      <c r="JE1" s="468" t="s">
        <v>324</v>
      </c>
      <c r="JF1" s="468" t="s">
        <v>871</v>
      </c>
      <c r="JG1" s="468" t="s">
        <v>873</v>
      </c>
      <c r="JH1" s="468" t="s">
        <v>875</v>
      </c>
      <c r="JI1" s="468" t="s">
        <v>877</v>
      </c>
      <c r="JJ1" s="468" t="s">
        <v>879</v>
      </c>
      <c r="JK1" s="468" t="s">
        <v>881</v>
      </c>
      <c r="JL1" s="468" t="s">
        <v>883</v>
      </c>
      <c r="JM1" s="468" t="s">
        <v>885</v>
      </c>
      <c r="JN1" s="468" t="s">
        <v>325</v>
      </c>
      <c r="JO1" s="468" t="s">
        <v>888</v>
      </c>
      <c r="JP1" s="468" t="s">
        <v>890</v>
      </c>
      <c r="JQ1" s="468" t="s">
        <v>892</v>
      </c>
      <c r="JR1" s="468" t="s">
        <v>894</v>
      </c>
      <c r="JS1" s="468" t="s">
        <v>895</v>
      </c>
      <c r="JT1" s="468" t="s">
        <v>897</v>
      </c>
      <c r="JU1" s="468" t="s">
        <v>899</v>
      </c>
      <c r="JV1" s="468" t="s">
        <v>901</v>
      </c>
      <c r="JW1" s="468" t="s">
        <v>903</v>
      </c>
      <c r="JX1" s="468" t="s">
        <v>905</v>
      </c>
      <c r="JY1" s="468" t="s">
        <v>907</v>
      </c>
      <c r="JZ1" s="468" t="s">
        <v>909</v>
      </c>
      <c r="KA1" s="468" t="s">
        <v>911</v>
      </c>
      <c r="KB1" s="468" t="s">
        <v>913</v>
      </c>
      <c r="KC1" s="468" t="s">
        <v>915</v>
      </c>
      <c r="KD1" s="468" t="s">
        <v>917</v>
      </c>
      <c r="KE1" s="468" t="s">
        <v>919</v>
      </c>
      <c r="KF1" s="468" t="s">
        <v>921</v>
      </c>
      <c r="KG1" s="468" t="s">
        <v>923</v>
      </c>
      <c r="KH1" s="468" t="s">
        <v>925</v>
      </c>
      <c r="KI1" s="468" t="s">
        <v>927</v>
      </c>
      <c r="KJ1" s="468" t="s">
        <v>929</v>
      </c>
      <c r="KK1" s="468" t="s">
        <v>931</v>
      </c>
      <c r="KL1" s="468" t="s">
        <v>933</v>
      </c>
      <c r="KM1" s="468" t="s">
        <v>935</v>
      </c>
      <c r="KN1" s="468" t="s">
        <v>937</v>
      </c>
      <c r="KO1" s="471" t="s">
        <v>326</v>
      </c>
      <c r="KP1" s="468" t="s">
        <v>939</v>
      </c>
      <c r="KQ1" s="468" t="s">
        <v>327</v>
      </c>
      <c r="KR1" s="468" t="s">
        <v>942</v>
      </c>
      <c r="KS1" s="468" t="s">
        <v>944</v>
      </c>
      <c r="KT1" s="468" t="s">
        <v>946</v>
      </c>
      <c r="KU1" s="468" t="s">
        <v>948</v>
      </c>
      <c r="KV1" s="468" t="s">
        <v>328</v>
      </c>
      <c r="KW1" s="468" t="s">
        <v>951</v>
      </c>
      <c r="KX1" s="468" t="s">
        <v>953</v>
      </c>
      <c r="KY1" s="468" t="s">
        <v>955</v>
      </c>
      <c r="KZ1" s="468" t="s">
        <v>957</v>
      </c>
      <c r="LA1" s="468" t="s">
        <v>959</v>
      </c>
      <c r="LB1" s="468" t="s">
        <v>961</v>
      </c>
      <c r="LC1" s="468" t="s">
        <v>963</v>
      </c>
      <c r="LD1" s="467" t="s">
        <v>330</v>
      </c>
      <c r="LE1" s="471" t="s">
        <v>331</v>
      </c>
      <c r="LF1" s="468" t="s">
        <v>332</v>
      </c>
      <c r="LG1" s="468" t="s">
        <v>346</v>
      </c>
      <c r="LH1" s="468" t="s">
        <v>965</v>
      </c>
      <c r="LI1" s="468" t="s">
        <v>967</v>
      </c>
      <c r="LJ1" s="468" t="s">
        <v>969</v>
      </c>
      <c r="LK1" s="468" t="s">
        <v>971</v>
      </c>
      <c r="LL1" s="468" t="s">
        <v>347</v>
      </c>
      <c r="LM1" s="468" t="s">
        <v>973</v>
      </c>
      <c r="LN1" s="468" t="s">
        <v>348</v>
      </c>
      <c r="LO1" s="468" t="s">
        <v>975</v>
      </c>
      <c r="LP1" s="468" t="s">
        <v>333</v>
      </c>
      <c r="LQ1" s="468" t="s">
        <v>977</v>
      </c>
      <c r="LR1" s="468" t="s">
        <v>349</v>
      </c>
      <c r="LS1" s="468" t="s">
        <v>979</v>
      </c>
      <c r="LT1" s="468" t="s">
        <v>981</v>
      </c>
      <c r="LU1" s="468" t="s">
        <v>350</v>
      </c>
      <c r="LV1" s="471" t="s">
        <v>334</v>
      </c>
      <c r="LW1" s="468" t="s">
        <v>335</v>
      </c>
      <c r="LX1" s="468" t="s">
        <v>983</v>
      </c>
      <c r="LY1" s="468" t="s">
        <v>985</v>
      </c>
      <c r="LZ1" s="468" t="s">
        <v>986</v>
      </c>
      <c r="MA1" s="468" t="s">
        <v>988</v>
      </c>
      <c r="MB1" s="468" t="s">
        <v>989</v>
      </c>
      <c r="MC1" s="468" t="s">
        <v>991</v>
      </c>
      <c r="MD1" s="468" t="s">
        <v>993</v>
      </c>
      <c r="ME1" s="468" t="s">
        <v>995</v>
      </c>
      <c r="MF1" s="468" t="s">
        <v>997</v>
      </c>
      <c r="MG1" s="468" t="s">
        <v>336</v>
      </c>
      <c r="MH1" s="468" t="s">
        <v>1000</v>
      </c>
      <c r="MI1" s="468" t="s">
        <v>1001</v>
      </c>
      <c r="MJ1" s="468" t="s">
        <v>1003</v>
      </c>
      <c r="MK1" s="468" t="s">
        <v>337</v>
      </c>
      <c r="ML1" s="468" t="s">
        <v>1006</v>
      </c>
      <c r="MM1" s="468" t="s">
        <v>1007</v>
      </c>
      <c r="MN1" s="468" t="s">
        <v>1009</v>
      </c>
      <c r="MO1" s="468" t="s">
        <v>1011</v>
      </c>
      <c r="MP1" s="468" t="s">
        <v>338</v>
      </c>
      <c r="MQ1" s="468" t="s">
        <v>1014</v>
      </c>
      <c r="MR1" s="468" t="s">
        <v>1016</v>
      </c>
      <c r="MS1" s="468" t="s">
        <v>1018</v>
      </c>
      <c r="MT1" s="468" t="s">
        <v>1020</v>
      </c>
      <c r="MU1" s="468" t="s">
        <v>339</v>
      </c>
      <c r="MV1" s="468" t="s">
        <v>1023</v>
      </c>
      <c r="MW1" s="468" t="s">
        <v>1025</v>
      </c>
      <c r="MX1" s="468" t="s">
        <v>1027</v>
      </c>
      <c r="MY1" s="468" t="s">
        <v>1029</v>
      </c>
      <c r="MZ1" s="468" t="s">
        <v>1031</v>
      </c>
      <c r="NA1" s="468" t="s">
        <v>1033</v>
      </c>
      <c r="NB1" s="468" t="s">
        <v>1035</v>
      </c>
      <c r="NC1" s="468" t="s">
        <v>1037</v>
      </c>
      <c r="ND1" s="468" t="s">
        <v>1039</v>
      </c>
      <c r="NE1" s="468" t="s">
        <v>1041</v>
      </c>
      <c r="NF1" s="468" t="s">
        <v>1043</v>
      </c>
      <c r="NG1" s="468" t="s">
        <v>1044</v>
      </c>
      <c r="NH1" s="471" t="s">
        <v>340</v>
      </c>
      <c r="NI1" s="468" t="s">
        <v>341</v>
      </c>
      <c r="NJ1" s="468" t="s">
        <v>1046</v>
      </c>
      <c r="NK1" s="468" t="s">
        <v>1048</v>
      </c>
      <c r="NL1" s="468" t="s">
        <v>1050</v>
      </c>
      <c r="NM1" s="468" t="s">
        <v>1052</v>
      </c>
      <c r="NN1" s="471" t="s">
        <v>342</v>
      </c>
      <c r="NO1" s="468" t="s">
        <v>343</v>
      </c>
      <c r="NP1" s="468" t="s">
        <v>1053</v>
      </c>
      <c r="NQ1" s="468" t="s">
        <v>344</v>
      </c>
      <c r="NR1" s="468" t="s">
        <v>1055</v>
      </c>
      <c r="NS1" s="468" t="s">
        <v>1057</v>
      </c>
      <c r="NT1" s="468" t="s">
        <v>345</v>
      </c>
      <c r="NU1" s="468" t="s">
        <v>1059</v>
      </c>
      <c r="NV1" s="467" t="s">
        <v>351</v>
      </c>
      <c r="NW1" s="471" t="s">
        <v>352</v>
      </c>
      <c r="NX1" s="468" t="s">
        <v>353</v>
      </c>
      <c r="NY1" s="468" t="s">
        <v>1062</v>
      </c>
      <c r="NZ1" s="468" t="s">
        <v>1064</v>
      </c>
      <c r="OA1" s="468" t="s">
        <v>354</v>
      </c>
      <c r="OB1" s="468" t="s">
        <v>364</v>
      </c>
      <c r="OC1" s="468" t="s">
        <v>1066</v>
      </c>
      <c r="OD1" s="468" t="s">
        <v>1068</v>
      </c>
      <c r="OE1" s="468" t="s">
        <v>1070</v>
      </c>
      <c r="OF1" s="468" t="s">
        <v>1072</v>
      </c>
      <c r="OG1" s="468" t="s">
        <v>1074</v>
      </c>
      <c r="OH1" s="468" t="s">
        <v>1076</v>
      </c>
      <c r="OI1" s="468" t="s">
        <v>1078</v>
      </c>
      <c r="OJ1" s="468" t="s">
        <v>1080</v>
      </c>
      <c r="OK1" s="468" t="s">
        <v>1082</v>
      </c>
      <c r="OL1" s="468" t="s">
        <v>1084</v>
      </c>
      <c r="OM1" s="468" t="s">
        <v>1086</v>
      </c>
      <c r="ON1" s="468" t="s">
        <v>1088</v>
      </c>
      <c r="OO1" s="468" t="s">
        <v>1090</v>
      </c>
      <c r="OP1" s="468" t="s">
        <v>1092</v>
      </c>
      <c r="OQ1" s="468" t="s">
        <v>1094</v>
      </c>
      <c r="OR1" s="468" t="s">
        <v>1096</v>
      </c>
      <c r="OS1" s="468" t="s">
        <v>1098</v>
      </c>
      <c r="OT1" s="468" t="s">
        <v>1100</v>
      </c>
      <c r="OU1" s="468" t="s">
        <v>1102</v>
      </c>
      <c r="OV1" s="468" t="s">
        <v>1104</v>
      </c>
      <c r="OW1" s="468" t="s">
        <v>1106</v>
      </c>
      <c r="OX1" s="468" t="s">
        <v>1108</v>
      </c>
      <c r="OY1" s="468" t="s">
        <v>365</v>
      </c>
      <c r="OZ1" s="468" t="s">
        <v>1111</v>
      </c>
      <c r="PA1" s="468" t="s">
        <v>1113</v>
      </c>
      <c r="PB1" s="468" t="s">
        <v>1114</v>
      </c>
      <c r="PC1" s="468" t="s">
        <v>1116</v>
      </c>
      <c r="PD1" s="468" t="s">
        <v>1118</v>
      </c>
      <c r="PE1" s="468" t="s">
        <v>1120</v>
      </c>
      <c r="PF1" s="468" t="s">
        <v>1122</v>
      </c>
      <c r="PG1" s="468" t="s">
        <v>1124</v>
      </c>
      <c r="PH1" s="468" t="s">
        <v>1126</v>
      </c>
      <c r="PI1" s="468" t="s">
        <v>1128</v>
      </c>
      <c r="PJ1" s="468" t="s">
        <v>1130</v>
      </c>
      <c r="PK1" s="468" t="s">
        <v>1132</v>
      </c>
      <c r="PL1" s="468" t="s">
        <v>1134</v>
      </c>
      <c r="PM1" s="468" t="s">
        <v>1136</v>
      </c>
      <c r="PN1" s="468" t="s">
        <v>1138</v>
      </c>
      <c r="PO1" s="468" t="s">
        <v>1140</v>
      </c>
      <c r="PP1" s="468" t="s">
        <v>1142</v>
      </c>
      <c r="PQ1" s="468" t="s">
        <v>1144</v>
      </c>
      <c r="PR1" s="468" t="s">
        <v>1146</v>
      </c>
      <c r="PS1" s="468" t="s">
        <v>1148</v>
      </c>
      <c r="PT1" s="468" t="s">
        <v>1150</v>
      </c>
      <c r="PU1" s="468" t="s">
        <v>1152</v>
      </c>
      <c r="PV1" s="468" t="s">
        <v>1154</v>
      </c>
      <c r="PW1" s="468" t="s">
        <v>1156</v>
      </c>
      <c r="PX1" s="468" t="s">
        <v>1158</v>
      </c>
      <c r="PY1" s="468" t="s">
        <v>1160</v>
      </c>
      <c r="PZ1" s="468" t="s">
        <v>355</v>
      </c>
      <c r="QA1" s="468" t="s">
        <v>1162</v>
      </c>
      <c r="QB1" s="468" t="s">
        <v>1164</v>
      </c>
      <c r="QC1" s="468" t="s">
        <v>1166</v>
      </c>
      <c r="QD1" s="468" t="s">
        <v>1168</v>
      </c>
      <c r="QE1" s="468" t="s">
        <v>1170</v>
      </c>
      <c r="QF1" s="471" t="s">
        <v>356</v>
      </c>
      <c r="QG1" s="468" t="s">
        <v>357</v>
      </c>
      <c r="QH1" s="468" t="s">
        <v>1172</v>
      </c>
      <c r="QI1" s="468" t="s">
        <v>1174</v>
      </c>
      <c r="QJ1" s="468" t="s">
        <v>1176</v>
      </c>
      <c r="QK1" s="468" t="s">
        <v>1178</v>
      </c>
      <c r="QL1" s="468" t="s">
        <v>1180</v>
      </c>
      <c r="QM1" s="468" t="s">
        <v>1182</v>
      </c>
      <c r="QN1" s="471" t="s">
        <v>358</v>
      </c>
      <c r="QO1" s="468" t="s">
        <v>1184</v>
      </c>
      <c r="QP1" s="468" t="s">
        <v>359</v>
      </c>
      <c r="QQ1" s="468" t="s">
        <v>366</v>
      </c>
      <c r="QR1" s="468" t="s">
        <v>1186</v>
      </c>
      <c r="QS1" s="468" t="s">
        <v>1188</v>
      </c>
      <c r="QT1" s="468" t="s">
        <v>1190</v>
      </c>
      <c r="QU1" s="468" t="s">
        <v>1192</v>
      </c>
      <c r="QV1" s="468" t="s">
        <v>1194</v>
      </c>
      <c r="QW1" s="468" t="s">
        <v>1196</v>
      </c>
      <c r="QX1" s="468" t="s">
        <v>1198</v>
      </c>
      <c r="QY1" s="468" t="s">
        <v>1200</v>
      </c>
      <c r="QZ1" s="468" t="s">
        <v>1202</v>
      </c>
      <c r="RA1" s="468" t="s">
        <v>1204</v>
      </c>
      <c r="RB1" s="468" t="s">
        <v>1206</v>
      </c>
      <c r="RC1" s="468" t="s">
        <v>1208</v>
      </c>
      <c r="RD1" s="468" t="s">
        <v>1210</v>
      </c>
      <c r="RE1" s="468" t="s">
        <v>1212</v>
      </c>
      <c r="RF1" s="471" t="s">
        <v>360</v>
      </c>
      <c r="RG1" s="468" t="s">
        <v>361</v>
      </c>
      <c r="RH1" s="468" t="s">
        <v>1214</v>
      </c>
      <c r="RI1" s="468" t="s">
        <v>1216</v>
      </c>
      <c r="RJ1" s="471" t="s">
        <v>362</v>
      </c>
      <c r="RK1" s="468" t="s">
        <v>363</v>
      </c>
      <c r="RL1" s="468" t="s">
        <v>1218</v>
      </c>
      <c r="RM1" s="468" t="s">
        <v>1219</v>
      </c>
      <c r="RN1" s="468" t="s">
        <v>1220</v>
      </c>
      <c r="RO1" s="468" t="s">
        <v>1221</v>
      </c>
      <c r="RP1" s="468" t="s">
        <v>1223</v>
      </c>
      <c r="RQ1" s="468" t="s">
        <v>1224</v>
      </c>
      <c r="RR1" s="468" t="s">
        <v>1226</v>
      </c>
      <c r="RS1" s="468" t="s">
        <v>1227</v>
      </c>
      <c r="RT1" s="467" t="s">
        <v>367</v>
      </c>
      <c r="RU1" s="471" t="s">
        <v>368</v>
      </c>
      <c r="RV1" s="468" t="s">
        <v>369</v>
      </c>
      <c r="RW1" s="468" t="s">
        <v>1229</v>
      </c>
      <c r="RX1" s="468" t="s">
        <v>1231</v>
      </c>
      <c r="RY1" s="468" t="s">
        <v>370</v>
      </c>
      <c r="RZ1" s="468" t="s">
        <v>1233</v>
      </c>
      <c r="SA1" s="468" t="s">
        <v>1235</v>
      </c>
      <c r="SB1" s="468" t="s">
        <v>1237</v>
      </c>
      <c r="SC1" s="468" t="s">
        <v>1239</v>
      </c>
      <c r="SD1" s="471" t="s">
        <v>371</v>
      </c>
      <c r="SE1" s="468" t="s">
        <v>372</v>
      </c>
      <c r="SF1" s="468" t="s">
        <v>1241</v>
      </c>
      <c r="SG1" s="468" t="s">
        <v>1243</v>
      </c>
      <c r="SH1" s="468" t="s">
        <v>1245</v>
      </c>
      <c r="SI1" s="468" t="s">
        <v>1247</v>
      </c>
      <c r="SJ1" s="468" t="s">
        <v>1249</v>
      </c>
      <c r="SK1" s="468" t="s">
        <v>1251</v>
      </c>
      <c r="SL1" s="468" t="s">
        <v>1253</v>
      </c>
      <c r="SM1" s="468" t="s">
        <v>1255</v>
      </c>
      <c r="SN1" s="468" t="s">
        <v>1257</v>
      </c>
      <c r="SO1" s="468" t="s">
        <v>1259</v>
      </c>
      <c r="SP1" s="468" t="s">
        <v>1261</v>
      </c>
      <c r="SQ1" s="468" t="s">
        <v>1263</v>
      </c>
      <c r="SR1" s="468" t="s">
        <v>1265</v>
      </c>
      <c r="SS1" s="468" t="s">
        <v>1267</v>
      </c>
      <c r="ST1" s="468" t="s">
        <v>1269</v>
      </c>
      <c r="SU1" s="467" t="s">
        <v>373</v>
      </c>
      <c r="SV1" s="471" t="s">
        <v>374</v>
      </c>
      <c r="SW1" s="468" t="s">
        <v>375</v>
      </c>
      <c r="SX1" s="468" t="s">
        <v>1271</v>
      </c>
      <c r="SY1" s="468" t="s">
        <v>1273</v>
      </c>
      <c r="SZ1" s="468" t="s">
        <v>1275</v>
      </c>
      <c r="TA1" s="468" t="s">
        <v>1277</v>
      </c>
      <c r="TB1" s="468" t="s">
        <v>1279</v>
      </c>
      <c r="TC1" s="468" t="s">
        <v>376</v>
      </c>
      <c r="TD1" s="468" t="s">
        <v>1281</v>
      </c>
      <c r="TE1" s="468" t="s">
        <v>1283</v>
      </c>
      <c r="TF1" s="468" t="s">
        <v>1285</v>
      </c>
      <c r="TG1" s="468" t="s">
        <v>1287</v>
      </c>
      <c r="TH1" s="468" t="s">
        <v>1289</v>
      </c>
      <c r="TI1" s="468" t="s">
        <v>1291</v>
      </c>
      <c r="TJ1" s="471" t="s">
        <v>377</v>
      </c>
      <c r="TK1" s="468" t="s">
        <v>378</v>
      </c>
      <c r="TL1" s="468" t="s">
        <v>379</v>
      </c>
      <c r="TM1" s="468" t="s">
        <v>1293</v>
      </c>
      <c r="TN1" s="468" t="s">
        <v>1295</v>
      </c>
      <c r="TO1" s="468" t="s">
        <v>1296</v>
      </c>
      <c r="TP1" s="468" t="s">
        <v>1298</v>
      </c>
      <c r="TQ1" s="468" t="s">
        <v>1300</v>
      </c>
      <c r="TR1" s="468" t="s">
        <v>1302</v>
      </c>
      <c r="TS1" s="468" t="s">
        <v>1304</v>
      </c>
      <c r="TT1" s="468" t="s">
        <v>1306</v>
      </c>
      <c r="TU1" s="468" t="s">
        <v>1308</v>
      </c>
      <c r="TV1" s="468" t="s">
        <v>1310</v>
      </c>
      <c r="TW1" s="468" t="s">
        <v>1312</v>
      </c>
      <c r="TX1" s="468" t="s">
        <v>1314</v>
      </c>
      <c r="TY1" s="468" t="s">
        <v>1316</v>
      </c>
      <c r="TZ1" s="468" t="s">
        <v>1318</v>
      </c>
      <c r="UA1" s="468" t="s">
        <v>1320</v>
      </c>
      <c r="UB1" s="468" t="s">
        <v>1322</v>
      </c>
      <c r="UC1" s="467" t="s">
        <v>1324</v>
      </c>
      <c r="UD1" s="468" t="s">
        <v>1326</v>
      </c>
      <c r="UE1" s="468" t="s">
        <v>1328</v>
      </c>
      <c r="UF1" s="468" t="s">
        <v>1330</v>
      </c>
      <c r="UG1" s="468" t="s">
        <v>1332</v>
      </c>
      <c r="UH1" s="468" t="s">
        <v>1334</v>
      </c>
      <c r="UI1" s="469"/>
    </row>
    <row r="2" spans="1:555" s="122" customFormat="1" hidden="1">
      <c r="A2" s="465" t="s">
        <v>1357</v>
      </c>
      <c r="B2" s="465" t="s">
        <v>1359</v>
      </c>
      <c r="C2" s="465" t="s">
        <v>471</v>
      </c>
      <c r="D2" s="465" t="s">
        <v>1358</v>
      </c>
      <c r="E2" s="465" t="s">
        <v>1360</v>
      </c>
      <c r="F2" s="465" t="s">
        <v>472</v>
      </c>
      <c r="G2" s="466" t="s">
        <v>1361</v>
      </c>
      <c r="H2" s="465" t="s">
        <v>1362</v>
      </c>
      <c r="I2" s="465" t="s">
        <v>1363</v>
      </c>
      <c r="J2" s="465" t="s">
        <v>1454</v>
      </c>
      <c r="K2" s="465" t="s">
        <v>1364</v>
      </c>
      <c r="L2" s="465" t="s">
        <v>1365</v>
      </c>
      <c r="M2" s="465" t="s">
        <v>1366</v>
      </c>
      <c r="N2" s="465" t="s">
        <v>1367</v>
      </c>
      <c r="O2" s="465" t="s">
        <v>1368</v>
      </c>
      <c r="P2" s="465" t="s">
        <v>1473</v>
      </c>
      <c r="Q2" s="465" t="s">
        <v>1511</v>
      </c>
      <c r="R2" s="460" t="str">
        <f>+Presupuesto!D11</f>
        <v>Recurrente</v>
      </c>
      <c r="S2" s="460" t="str">
        <f>+Presupuesto!E11</f>
        <v>Programa / Proyecto 2016</v>
      </c>
      <c r="T2" s="465"/>
      <c r="U2" s="465" t="s">
        <v>394</v>
      </c>
      <c r="V2" s="465" t="s">
        <v>412</v>
      </c>
      <c r="W2" s="465" t="s">
        <v>395</v>
      </c>
      <c r="X2" s="465" t="s">
        <v>396</v>
      </c>
      <c r="Y2" s="465" t="s">
        <v>397</v>
      </c>
      <c r="Z2" s="465" t="s">
        <v>398</v>
      </c>
      <c r="AA2" s="465" t="s">
        <v>399</v>
      </c>
      <c r="AB2" s="465" t="s">
        <v>400</v>
      </c>
      <c r="AC2" s="465" t="s">
        <v>401</v>
      </c>
      <c r="AD2" s="465" t="s">
        <v>402</v>
      </c>
      <c r="AE2" s="465" t="s">
        <v>403</v>
      </c>
      <c r="AF2" s="465" t="s">
        <v>404</v>
      </c>
      <c r="AG2" s="465"/>
      <c r="AH2" s="465" t="s">
        <v>420</v>
      </c>
      <c r="AI2" s="465" t="s">
        <v>421</v>
      </c>
      <c r="AJ2" s="465" t="s">
        <v>422</v>
      </c>
      <c r="AK2" s="465" t="s">
        <v>423</v>
      </c>
      <c r="AL2" s="465" t="s">
        <v>424</v>
      </c>
      <c r="AM2" s="465" t="s">
        <v>427</v>
      </c>
      <c r="AN2" s="465" t="s">
        <v>425</v>
      </c>
      <c r="AO2" s="465" t="s">
        <v>426</v>
      </c>
      <c r="AP2" s="465" t="s">
        <v>428</v>
      </c>
      <c r="AQ2" s="465" t="s">
        <v>429</v>
      </c>
      <c r="AR2" s="465" t="s">
        <v>430</v>
      </c>
      <c r="AS2" s="465" t="s">
        <v>431</v>
      </c>
      <c r="AT2" s="465" t="s">
        <v>432</v>
      </c>
      <c r="AU2" s="465" t="s">
        <v>433</v>
      </c>
      <c r="AV2" s="465" t="s">
        <v>434</v>
      </c>
      <c r="AW2" s="465" t="s">
        <v>435</v>
      </c>
      <c r="AX2" s="465" t="s">
        <v>436</v>
      </c>
      <c r="AY2" s="465" t="s">
        <v>437</v>
      </c>
      <c r="AZ2" s="465" t="s">
        <v>438</v>
      </c>
      <c r="BA2" s="465" t="s">
        <v>439</v>
      </c>
      <c r="BB2" s="465" t="s">
        <v>440</v>
      </c>
      <c r="BC2" s="465" t="s">
        <v>441</v>
      </c>
      <c r="BD2" s="465" t="s">
        <v>442</v>
      </c>
      <c r="BE2" s="465" t="s">
        <v>443</v>
      </c>
      <c r="BF2" s="465" t="s">
        <v>444</v>
      </c>
      <c r="BG2" s="465" t="s">
        <v>445</v>
      </c>
      <c r="BH2" s="465" t="s">
        <v>446</v>
      </c>
      <c r="BI2" s="465" t="s">
        <v>447</v>
      </c>
      <c r="BJ2" s="465" t="s">
        <v>448</v>
      </c>
      <c r="BK2" s="465" t="s">
        <v>449</v>
      </c>
      <c r="BL2" s="465" t="s">
        <v>450</v>
      </c>
      <c r="BM2" s="465" t="s">
        <v>451</v>
      </c>
      <c r="BN2" s="465" t="s">
        <v>452</v>
      </c>
      <c r="BO2" s="465" t="s">
        <v>453</v>
      </c>
      <c r="BP2" s="465" t="s">
        <v>454</v>
      </c>
      <c r="BQ2" s="465" t="s">
        <v>455</v>
      </c>
      <c r="BR2" s="465" t="s">
        <v>456</v>
      </c>
      <c r="BS2" s="465" t="s">
        <v>457</v>
      </c>
      <c r="BT2" s="465" t="s">
        <v>458</v>
      </c>
      <c r="BU2" s="465" t="s">
        <v>459</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idden="1">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5605.2314999999999</v>
      </c>
      <c r="BC3" s="462">
        <f>+'Cuadro Resumen'!D213</f>
        <v>5165.6055000000006</v>
      </c>
      <c r="BD3" s="462">
        <f>+'Cuadro Resumen'!E213</f>
        <v>6594.39</v>
      </c>
      <c r="BE3" s="462">
        <f>+'Cuadro Resumen'!F213</f>
        <v>6154.7640000000001</v>
      </c>
      <c r="BF3" s="462">
        <f>+'Cuadro Resumen'!C214</f>
        <v>4945.7925000000005</v>
      </c>
      <c r="BG3" s="462">
        <f>+'Cuadro Resumen'!D214</f>
        <v>4506.1665000000003</v>
      </c>
      <c r="BH3" s="462">
        <f>+'Cuadro Resumen'!E214</f>
        <v>5934.951</v>
      </c>
      <c r="BI3" s="462">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ht="15.75" thickBot="1"/>
    <row r="5" spans="1:555" ht="53.25" thickBot="1">
      <c r="C5" s="87" t="s">
        <v>385</v>
      </c>
      <c r="D5" s="198">
        <f>SUMIF(C:C,$C$10,D:D)</f>
        <v>326052.60000000027</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2">
        <f>SUM(F17:F51)</f>
        <v>18272.5</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8" t="str">
        <f>'3. Vinculación Univ. Sociedad'!E11</f>
        <v>3.1.1.3</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Fortalecer las alianzas internas existentes y las actividades relacionadas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21" t="s">
        <v>454</v>
      </c>
      <c r="D17" s="222"/>
      <c r="E17" s="220">
        <f>HLOOKUP(C17,$AH$2:$BU$3,2,0)</f>
        <v>4616.0730000000003</v>
      </c>
      <c r="F17" s="97">
        <f t="shared" ref="F17:F51" si="0">D17*E17</f>
        <v>0</v>
      </c>
      <c r="G17" s="161" t="s">
        <v>129</v>
      </c>
      <c r="H17" s="142"/>
      <c r="I17" s="130" t="e">
        <f>VLOOKUP(H17,Presupuesto!$B$11:$C$565,2,0)</f>
        <v>#N/A</v>
      </c>
      <c r="J17" s="219" t="s">
        <v>471</v>
      </c>
      <c r="K17" s="98" t="s">
        <v>395</v>
      </c>
    </row>
    <row r="18" spans="3:11">
      <c r="C18" s="517" t="s">
        <v>1555</v>
      </c>
      <c r="D18" s="515">
        <v>60</v>
      </c>
      <c r="E18" s="516">
        <v>25</v>
      </c>
      <c r="F18" s="97">
        <f t="shared" ref="F18:F24" si="1">D18*E18</f>
        <v>1500</v>
      </c>
      <c r="G18" s="161" t="s">
        <v>129</v>
      </c>
      <c r="H18" s="142" t="s">
        <v>873</v>
      </c>
      <c r="I18" s="130" t="str">
        <f>VLOOKUP(H18,Presupuesto!$B$11:$C$565,2,0)</f>
        <v>DIESEL</v>
      </c>
      <c r="J18" s="98" t="str">
        <f t="shared" ref="J18:J51" si="2">$J$17</f>
        <v>Vinculación Universidad-Sociedad</v>
      </c>
      <c r="K18" s="98" t="s">
        <v>395</v>
      </c>
    </row>
    <row r="19" spans="3:11">
      <c r="C19" s="517" t="s">
        <v>1556</v>
      </c>
      <c r="D19" s="515">
        <v>4</v>
      </c>
      <c r="E19" s="516">
        <v>1200</v>
      </c>
      <c r="F19" s="97">
        <f t="shared" si="1"/>
        <v>4800</v>
      </c>
      <c r="G19" s="161" t="s">
        <v>129</v>
      </c>
      <c r="H19" s="142" t="s">
        <v>311</v>
      </c>
      <c r="I19" s="130" t="str">
        <f>VLOOKUP(H19,Presupuesto!$B$11:$C$565,2,0)</f>
        <v>ALIMENTOS Y BEBIDAS PARA PERSONAS (31100-00)</v>
      </c>
      <c r="J19" s="98" t="str">
        <f t="shared" si="2"/>
        <v>Vinculación Universidad-Sociedad</v>
      </c>
      <c r="K19" s="98" t="s">
        <v>395</v>
      </c>
    </row>
    <row r="20" spans="3:11">
      <c r="C20" s="517" t="s">
        <v>1557</v>
      </c>
      <c r="D20" s="515">
        <v>1</v>
      </c>
      <c r="E20" s="516">
        <v>43</v>
      </c>
      <c r="F20" s="97">
        <f t="shared" si="1"/>
        <v>43</v>
      </c>
      <c r="G20" s="161" t="s">
        <v>129</v>
      </c>
      <c r="H20" s="142" t="s">
        <v>327</v>
      </c>
      <c r="I20" s="130" t="str">
        <f>VLOOKUP(H20,Presupuesto!$B$11:$C$565,2,0)</f>
        <v>UTILES DE ESCRITORIO, OFICINA Y ENZE¥ANZA</v>
      </c>
      <c r="J20" s="98" t="str">
        <f t="shared" si="2"/>
        <v>Vinculación Universidad-Sociedad</v>
      </c>
      <c r="K20" s="98" t="s">
        <v>395</v>
      </c>
    </row>
    <row r="21" spans="3:11">
      <c r="C21" s="517" t="s">
        <v>1558</v>
      </c>
      <c r="D21" s="515">
        <v>2</v>
      </c>
      <c r="E21" s="516">
        <v>1760</v>
      </c>
      <c r="F21" s="97">
        <f t="shared" si="1"/>
        <v>3520</v>
      </c>
      <c r="G21" s="161" t="s">
        <v>129</v>
      </c>
      <c r="H21" s="142" t="s">
        <v>955</v>
      </c>
      <c r="I21" s="130" t="str">
        <f>VLOOKUP(H21,Presupuesto!$B$11:$C$565,2,0)</f>
        <v>OTROS RESPUESTOS Y ACCESORIOS MENORES</v>
      </c>
      <c r="J21" s="98" t="str">
        <f t="shared" si="2"/>
        <v>Vinculación Universidad-Sociedad</v>
      </c>
      <c r="K21" s="98" t="s">
        <v>395</v>
      </c>
    </row>
    <row r="22" spans="3:11">
      <c r="C22" s="517" t="s">
        <v>1559</v>
      </c>
      <c r="D22" s="515">
        <v>10</v>
      </c>
      <c r="E22" s="516">
        <v>9.6999999999999993</v>
      </c>
      <c r="F22" s="97">
        <f t="shared" si="1"/>
        <v>97</v>
      </c>
      <c r="G22" s="161" t="s">
        <v>129</v>
      </c>
      <c r="H22" s="142" t="s">
        <v>316</v>
      </c>
      <c r="I22" s="130" t="str">
        <f>VLOOKUP(H22,Presupuesto!$B$11:$C$565,2,0)</f>
        <v>PRODUCTOS DE PAPEL Y CARTON (33400-00)</v>
      </c>
      <c r="J22" s="98" t="str">
        <f t="shared" si="2"/>
        <v>Vinculación Universidad-Sociedad</v>
      </c>
      <c r="K22" s="98" t="s">
        <v>395</v>
      </c>
    </row>
    <row r="23" spans="3:11">
      <c r="C23" s="221" t="s">
        <v>425</v>
      </c>
      <c r="D23" s="515">
        <v>1.75</v>
      </c>
      <c r="E23" s="516">
        <v>1400</v>
      </c>
      <c r="F23" s="97">
        <f t="shared" si="1"/>
        <v>2450</v>
      </c>
      <c r="G23" s="161" t="s">
        <v>129</v>
      </c>
      <c r="H23" s="142" t="s">
        <v>761</v>
      </c>
      <c r="I23" s="130" t="str">
        <f>VLOOKUP(H23,Presupuesto!$B$11:$C$565,2,0)</f>
        <v>VIATICOS NACIONALES</v>
      </c>
      <c r="J23" s="98" t="str">
        <f t="shared" si="2"/>
        <v>Vinculación Universidad-Sociedad</v>
      </c>
      <c r="K23" s="98" t="s">
        <v>395</v>
      </c>
    </row>
    <row r="24" spans="3:11">
      <c r="C24" s="221" t="s">
        <v>434</v>
      </c>
      <c r="D24" s="515">
        <v>1.75</v>
      </c>
      <c r="E24" s="516">
        <v>900</v>
      </c>
      <c r="F24" s="97">
        <f t="shared" si="1"/>
        <v>1575</v>
      </c>
      <c r="G24" s="161" t="s">
        <v>129</v>
      </c>
      <c r="H24" s="142" t="s">
        <v>761</v>
      </c>
      <c r="I24" s="130" t="str">
        <f>VLOOKUP(H24,Presupuesto!$B$11:$C$565,2,0)</f>
        <v>VIATICOS NACIONALES</v>
      </c>
      <c r="J24" s="98" t="str">
        <f t="shared" si="2"/>
        <v>Vinculación Universidad-Sociedad</v>
      </c>
      <c r="K24" s="98" t="s">
        <v>395</v>
      </c>
    </row>
    <row r="25" spans="3:11">
      <c r="C25" s="221" t="s">
        <v>434</v>
      </c>
      <c r="D25" s="515">
        <v>1.75</v>
      </c>
      <c r="E25" s="516">
        <v>900</v>
      </c>
      <c r="F25" s="97">
        <f t="shared" si="0"/>
        <v>1575</v>
      </c>
      <c r="G25" s="161" t="s">
        <v>129</v>
      </c>
      <c r="H25" s="142" t="s">
        <v>761</v>
      </c>
      <c r="I25" s="130" t="str">
        <f>VLOOKUP(H25,Presupuesto!$B$11:$C$565,2,0)</f>
        <v>VIATICOS NACIONALES</v>
      </c>
      <c r="J25" s="98" t="str">
        <f t="shared" si="2"/>
        <v>Vinculación Universidad-Sociedad</v>
      </c>
      <c r="K25" s="98" t="s">
        <v>395</v>
      </c>
    </row>
    <row r="26" spans="3:11">
      <c r="C26" s="221" t="s">
        <v>434</v>
      </c>
      <c r="D26" s="515">
        <v>1.75</v>
      </c>
      <c r="E26" s="516">
        <v>900</v>
      </c>
      <c r="F26" s="97">
        <f t="shared" si="0"/>
        <v>1575</v>
      </c>
      <c r="G26" s="161" t="s">
        <v>129</v>
      </c>
      <c r="H26" s="142" t="s">
        <v>761</v>
      </c>
      <c r="I26" s="130" t="str">
        <f>VLOOKUP(H26,Presupuesto!$B$11:$C$565,2,0)</f>
        <v>VIATICOS NACIONALES</v>
      </c>
      <c r="J26" s="98" t="str">
        <f t="shared" si="2"/>
        <v>Vinculación Universidad-Sociedad</v>
      </c>
      <c r="K26" s="98" t="s">
        <v>395</v>
      </c>
    </row>
    <row r="27" spans="3:11">
      <c r="C27" s="221" t="s">
        <v>434</v>
      </c>
      <c r="D27" s="515">
        <v>1.75</v>
      </c>
      <c r="E27" s="516">
        <v>650</v>
      </c>
      <c r="F27" s="97">
        <f t="shared" si="0"/>
        <v>1137.5</v>
      </c>
      <c r="G27" s="161" t="s">
        <v>129</v>
      </c>
      <c r="H27" s="142" t="s">
        <v>761</v>
      </c>
      <c r="I27" s="130" t="str">
        <f>VLOOKUP(H27,Presupuesto!$B$11:$C$565,2,0)</f>
        <v>VIATICOS NACIONALES</v>
      </c>
      <c r="J27" s="98" t="str">
        <f t="shared" si="2"/>
        <v>Vinculación Universidad-Sociedad</v>
      </c>
      <c r="K27" s="98" t="s">
        <v>395</v>
      </c>
    </row>
    <row r="28" spans="3:11">
      <c r="C28" s="141"/>
      <c r="D28" s="158"/>
      <c r="E28" s="123"/>
      <c r="F28" s="97">
        <f t="shared" si="0"/>
        <v>0</v>
      </c>
      <c r="G28" s="161"/>
      <c r="H28" s="142"/>
      <c r="I28" s="130" t="e">
        <f>VLOOKUP(H28,Presupuesto!$B$11:$C$565,2,0)</f>
        <v>#N/A</v>
      </c>
      <c r="J28" s="98" t="str">
        <f t="shared" si="2"/>
        <v>Vinculación Universidad-Sociedad</v>
      </c>
      <c r="K28" s="98" t="s">
        <v>395</v>
      </c>
    </row>
    <row r="29" spans="3:11">
      <c r="C29" s="141"/>
      <c r="D29" s="158"/>
      <c r="E29" s="123"/>
      <c r="F29" s="97">
        <f t="shared" si="0"/>
        <v>0</v>
      </c>
      <c r="G29" s="161"/>
      <c r="H29" s="142"/>
      <c r="I29" s="130" t="e">
        <f>VLOOKUP(H29,Presupuesto!$B$11:$C$565,2,0)</f>
        <v>#N/A</v>
      </c>
      <c r="J29" s="98" t="str">
        <f t="shared" si="2"/>
        <v>Vinculación Universidad-Sociedad</v>
      </c>
      <c r="K29" s="98" t="s">
        <v>395</v>
      </c>
    </row>
    <row r="30" spans="3:11">
      <c r="C30" s="141"/>
      <c r="D30" s="158"/>
      <c r="E30" s="123"/>
      <c r="F30" s="97">
        <f t="shared" si="0"/>
        <v>0</v>
      </c>
      <c r="G30" s="161"/>
      <c r="H30" s="142"/>
      <c r="I30" s="130" t="e">
        <f>VLOOKUP(H30,Presupuesto!$B$11:$C$565,2,0)</f>
        <v>#N/A</v>
      </c>
      <c r="J30" s="98" t="str">
        <f t="shared" si="2"/>
        <v>Vinculación Universidad-Sociedad</v>
      </c>
      <c r="K30" s="98" t="s">
        <v>395</v>
      </c>
    </row>
    <row r="31" spans="3:11">
      <c r="C31" s="141"/>
      <c r="D31" s="158"/>
      <c r="E31" s="123"/>
      <c r="F31" s="97">
        <f t="shared" si="0"/>
        <v>0</v>
      </c>
      <c r="G31" s="161"/>
      <c r="H31" s="142"/>
      <c r="I31" s="130" t="e">
        <f>VLOOKUP(H31,Presupuesto!$B$11:$C$565,2,0)</f>
        <v>#N/A</v>
      </c>
      <c r="J31" s="98" t="str">
        <f t="shared" si="2"/>
        <v>Vinculación Universidad-Sociedad</v>
      </c>
      <c r="K31" s="98" t="s">
        <v>395</v>
      </c>
    </row>
    <row r="32" spans="3:11">
      <c r="C32" s="141"/>
      <c r="D32" s="158"/>
      <c r="E32" s="123"/>
      <c r="F32" s="97">
        <f t="shared" si="0"/>
        <v>0</v>
      </c>
      <c r="G32" s="161"/>
      <c r="H32" s="142"/>
      <c r="I32" s="130" t="e">
        <f>VLOOKUP(H32,Presupuesto!$B$11:$C$565,2,0)</f>
        <v>#N/A</v>
      </c>
      <c r="J32" s="98" t="str">
        <f t="shared" si="2"/>
        <v>Vinculación Universidad-Sociedad</v>
      </c>
      <c r="K32" s="98" t="s">
        <v>395</v>
      </c>
    </row>
    <row r="33" spans="3:11">
      <c r="C33" s="141"/>
      <c r="D33" s="158"/>
      <c r="E33" s="123"/>
      <c r="F33" s="97">
        <f t="shared" si="0"/>
        <v>0</v>
      </c>
      <c r="G33" s="161"/>
      <c r="H33" s="142"/>
      <c r="I33" s="130" t="e">
        <f>VLOOKUP(H33,Presupuesto!$B$11:$C$565,2,0)</f>
        <v>#N/A</v>
      </c>
      <c r="J33" s="98" t="str">
        <f t="shared" si="2"/>
        <v>Vinculación Universidad-Sociedad</v>
      </c>
      <c r="K33" s="98" t="s">
        <v>395</v>
      </c>
    </row>
    <row r="34" spans="3:11">
      <c r="C34" s="141"/>
      <c r="D34" s="158"/>
      <c r="E34" s="123"/>
      <c r="F34" s="97">
        <f t="shared" si="0"/>
        <v>0</v>
      </c>
      <c r="G34" s="161"/>
      <c r="H34" s="142"/>
      <c r="I34" s="130" t="e">
        <f>VLOOKUP(H34,Presupuesto!$B$11:$C$565,2,0)</f>
        <v>#N/A</v>
      </c>
      <c r="J34" s="98" t="str">
        <f t="shared" si="2"/>
        <v>Vinculación Universidad-Sociedad</v>
      </c>
      <c r="K34" s="98" t="s">
        <v>395</v>
      </c>
    </row>
    <row r="35" spans="3:11">
      <c r="C35" s="141"/>
      <c r="D35" s="158"/>
      <c r="E35" s="123"/>
      <c r="F35" s="97">
        <f t="shared" si="0"/>
        <v>0</v>
      </c>
      <c r="G35" s="161"/>
      <c r="H35" s="142"/>
      <c r="I35" s="130" t="e">
        <f>VLOOKUP(H35,Presupuesto!$B$11:$C$565,2,0)</f>
        <v>#N/A</v>
      </c>
      <c r="J35" s="98" t="str">
        <f t="shared" si="2"/>
        <v>Vinculación Universidad-Sociedad</v>
      </c>
      <c r="K35" s="98" t="s">
        <v>395</v>
      </c>
    </row>
    <row r="36" spans="3:11">
      <c r="C36" s="141"/>
      <c r="D36" s="158"/>
      <c r="E36" s="123"/>
      <c r="F36" s="97">
        <f t="shared" si="0"/>
        <v>0</v>
      </c>
      <c r="G36" s="161"/>
      <c r="H36" s="142"/>
      <c r="I36" s="130" t="e">
        <f>VLOOKUP(H36,Presupuesto!$B$11:$C$565,2,0)</f>
        <v>#N/A</v>
      </c>
      <c r="J36" s="98" t="str">
        <f t="shared" si="2"/>
        <v>Vinculación Universidad-Sociedad</v>
      </c>
      <c r="K36" s="98" t="s">
        <v>395</v>
      </c>
    </row>
    <row r="37" spans="3:11">
      <c r="C37" s="141"/>
      <c r="D37" s="158"/>
      <c r="E37" s="123"/>
      <c r="F37" s="97">
        <f t="shared" si="0"/>
        <v>0</v>
      </c>
      <c r="G37" s="161"/>
      <c r="H37" s="142"/>
      <c r="I37" s="130" t="e">
        <f>VLOOKUP(H37,Presupuesto!$B$11:$C$565,2,0)</f>
        <v>#N/A</v>
      </c>
      <c r="J37" s="98" t="str">
        <f t="shared" si="2"/>
        <v>Vinculación Universidad-Sociedad</v>
      </c>
      <c r="K37" s="98" t="s">
        <v>395</v>
      </c>
    </row>
    <row r="38" spans="3:11">
      <c r="C38" s="141"/>
      <c r="D38" s="158"/>
      <c r="E38" s="123"/>
      <c r="F38" s="97">
        <f t="shared" si="0"/>
        <v>0</v>
      </c>
      <c r="G38" s="161"/>
      <c r="H38" s="142"/>
      <c r="I38" s="130" t="e">
        <f>VLOOKUP(H38,Presupuesto!$B$11:$C$565,2,0)</f>
        <v>#N/A</v>
      </c>
      <c r="J38" s="98" t="str">
        <f t="shared" si="2"/>
        <v>Vinculación Universidad-Sociedad</v>
      </c>
      <c r="K38" s="98" t="s">
        <v>395</v>
      </c>
    </row>
    <row r="39" spans="3:11">
      <c r="C39" s="143"/>
      <c r="D39" s="151"/>
      <c r="E39" s="118"/>
      <c r="F39" s="97">
        <f t="shared" ref="F39:F45" si="3">D39*E39</f>
        <v>0</v>
      </c>
      <c r="G39" s="161"/>
      <c r="H39" s="144"/>
      <c r="I39" s="130" t="e">
        <f>VLOOKUP(H39,Presupuesto!$B$11:$C$565,2,0)</f>
        <v>#N/A</v>
      </c>
      <c r="J39" s="98" t="str">
        <f t="shared" si="2"/>
        <v>Vinculación Universidad-Sociedad</v>
      </c>
      <c r="K39" s="98" t="s">
        <v>395</v>
      </c>
    </row>
    <row r="40" spans="3:11">
      <c r="C40" s="143"/>
      <c r="D40" s="151"/>
      <c r="E40" s="118"/>
      <c r="F40" s="97">
        <f t="shared" si="3"/>
        <v>0</v>
      </c>
      <c r="G40" s="161"/>
      <c r="H40" s="144"/>
      <c r="I40" s="130" t="e">
        <f>VLOOKUP(H40,Presupuesto!$B$11:$C$565,2,0)</f>
        <v>#N/A</v>
      </c>
      <c r="J40" s="98" t="str">
        <f t="shared" si="2"/>
        <v>Vinculación Universidad-Sociedad</v>
      </c>
      <c r="K40" s="98" t="s">
        <v>395</v>
      </c>
    </row>
    <row r="41" spans="3:11">
      <c r="C41" s="143"/>
      <c r="D41" s="151"/>
      <c r="E41" s="118"/>
      <c r="F41" s="97">
        <f t="shared" si="3"/>
        <v>0</v>
      </c>
      <c r="G41" s="161"/>
      <c r="H41" s="144"/>
      <c r="I41" s="130" t="e">
        <f>VLOOKUP(H41,Presupuesto!$B$11:$C$565,2,0)</f>
        <v>#N/A</v>
      </c>
      <c r="J41" s="98" t="str">
        <f t="shared" si="2"/>
        <v>Vinculación Universidad-Sociedad</v>
      </c>
      <c r="K41" s="98" t="s">
        <v>395</v>
      </c>
    </row>
    <row r="42" spans="3:11">
      <c r="C42" s="143"/>
      <c r="D42" s="151"/>
      <c r="E42" s="118"/>
      <c r="F42" s="97">
        <f t="shared" si="3"/>
        <v>0</v>
      </c>
      <c r="G42" s="161"/>
      <c r="H42" s="144"/>
      <c r="I42" s="130" t="e">
        <f>VLOOKUP(H42,Presupuesto!$B$11:$C$565,2,0)</f>
        <v>#N/A</v>
      </c>
      <c r="J42" s="98" t="str">
        <f t="shared" si="2"/>
        <v>Vinculación Universidad-Sociedad</v>
      </c>
      <c r="K42" s="98" t="s">
        <v>395</v>
      </c>
    </row>
    <row r="43" spans="3:11">
      <c r="C43" s="143"/>
      <c r="D43" s="151"/>
      <c r="E43" s="118"/>
      <c r="F43" s="97">
        <f t="shared" si="3"/>
        <v>0</v>
      </c>
      <c r="G43" s="161"/>
      <c r="H43" s="144"/>
      <c r="I43" s="130" t="e">
        <f>VLOOKUP(H43,Presupuesto!$B$11:$C$565,2,0)</f>
        <v>#N/A</v>
      </c>
      <c r="J43" s="98" t="str">
        <f t="shared" si="2"/>
        <v>Vinculación Universidad-Sociedad</v>
      </c>
      <c r="K43" s="98" t="s">
        <v>395</v>
      </c>
    </row>
    <row r="44" spans="3:11">
      <c r="C44" s="143"/>
      <c r="D44" s="151"/>
      <c r="E44" s="118"/>
      <c r="F44" s="97">
        <f t="shared" si="3"/>
        <v>0</v>
      </c>
      <c r="G44" s="161"/>
      <c r="H44" s="144"/>
      <c r="I44" s="130" t="e">
        <f>VLOOKUP(H44,Presupuesto!$B$11:$C$565,2,0)</f>
        <v>#N/A</v>
      </c>
      <c r="J44" s="98" t="str">
        <f t="shared" si="2"/>
        <v>Vinculación Universidad-Sociedad</v>
      </c>
      <c r="K44" s="98" t="s">
        <v>395</v>
      </c>
    </row>
    <row r="45" spans="3:11">
      <c r="C45" s="143"/>
      <c r="D45" s="151"/>
      <c r="E45" s="118"/>
      <c r="F45" s="97">
        <f t="shared" si="3"/>
        <v>0</v>
      </c>
      <c r="G45" s="161"/>
      <c r="H45" s="144"/>
      <c r="I45" s="130" t="e">
        <f>VLOOKUP(H45,Presupuesto!$B$11:$C$565,2,0)</f>
        <v>#N/A</v>
      </c>
      <c r="J45" s="98" t="str">
        <f t="shared" si="2"/>
        <v>Vinculación Universidad-Sociedad</v>
      </c>
      <c r="K45" s="98" t="s">
        <v>395</v>
      </c>
    </row>
    <row r="46" spans="3:11">
      <c r="C46" s="143"/>
      <c r="D46" s="151"/>
      <c r="E46" s="118"/>
      <c r="F46" s="97">
        <f t="shared" si="0"/>
        <v>0</v>
      </c>
      <c r="G46" s="161"/>
      <c r="H46" s="144"/>
      <c r="I46" s="130" t="e">
        <f>VLOOKUP(H46,Presupuesto!$B$11:$C$565,2,0)</f>
        <v>#N/A</v>
      </c>
      <c r="J46" s="98" t="str">
        <f t="shared" si="2"/>
        <v>Vinculación Universidad-Sociedad</v>
      </c>
      <c r="K46" s="98" t="s">
        <v>395</v>
      </c>
    </row>
    <row r="47" spans="3:11">
      <c r="C47" s="145"/>
      <c r="D47" s="151"/>
      <c r="E47" s="118"/>
      <c r="F47" s="97">
        <f t="shared" si="0"/>
        <v>0</v>
      </c>
      <c r="G47" s="161"/>
      <c r="H47" s="146"/>
      <c r="I47" s="130" t="e">
        <f>VLOOKUP(H47,Presupuesto!$B$11:$C$565,2,0)</f>
        <v>#N/A</v>
      </c>
      <c r="J47" s="98" t="str">
        <f t="shared" si="2"/>
        <v>Vinculación Universidad-Sociedad</v>
      </c>
      <c r="K47" s="98" t="s">
        <v>395</v>
      </c>
    </row>
    <row r="48" spans="3:11">
      <c r="C48" s="145"/>
      <c r="D48" s="151"/>
      <c r="E48" s="118"/>
      <c r="F48" s="97">
        <f t="shared" si="0"/>
        <v>0</v>
      </c>
      <c r="G48" s="161"/>
      <c r="H48" s="146"/>
      <c r="I48" s="130" t="e">
        <f>VLOOKUP(H48,Presupuesto!$B$11:$C$565,2,0)</f>
        <v>#N/A</v>
      </c>
      <c r="J48" s="98" t="str">
        <f t="shared" si="2"/>
        <v>Vinculación Universidad-Sociedad</v>
      </c>
      <c r="K48" s="98" t="s">
        <v>395</v>
      </c>
    </row>
    <row r="49" spans="3:11">
      <c r="C49" s="145"/>
      <c r="D49" s="151"/>
      <c r="E49" s="118"/>
      <c r="F49" s="97">
        <f t="shared" si="0"/>
        <v>0</v>
      </c>
      <c r="G49" s="161"/>
      <c r="H49" s="146"/>
      <c r="I49" s="130" t="e">
        <f>VLOOKUP(H49,Presupuesto!$B$11:$C$565,2,0)</f>
        <v>#N/A</v>
      </c>
      <c r="J49" s="98" t="str">
        <f t="shared" si="2"/>
        <v>Vinculación Universidad-Sociedad</v>
      </c>
      <c r="K49" s="98" t="s">
        <v>395</v>
      </c>
    </row>
    <row r="50" spans="3:11">
      <c r="C50" s="145"/>
      <c r="D50" s="151"/>
      <c r="E50" s="118"/>
      <c r="F50" s="97">
        <f t="shared" si="0"/>
        <v>0</v>
      </c>
      <c r="G50" s="161"/>
      <c r="H50" s="146"/>
      <c r="I50" s="130" t="e">
        <f>VLOOKUP(H50,Presupuesto!$B$11:$C$565,2,0)</f>
        <v>#N/A</v>
      </c>
      <c r="J50" s="98" t="str">
        <f t="shared" si="2"/>
        <v>Vinculación Universidad-Sociedad</v>
      </c>
      <c r="K50" s="98" t="s">
        <v>395</v>
      </c>
    </row>
    <row r="51" spans="3:11" ht="15.75" thickBot="1">
      <c r="C51" s="147"/>
      <c r="D51" s="159"/>
      <c r="E51" s="103"/>
      <c r="F51" s="105">
        <f t="shared" si="0"/>
        <v>0</v>
      </c>
      <c r="G51" s="162"/>
      <c r="H51" s="148"/>
      <c r="I51" s="132" t="e">
        <f>VLOOKUP(H51,Presupuesto!$B$11:$C$565,2,0)</f>
        <v>#N/A</v>
      </c>
      <c r="J51" s="106" t="str">
        <f t="shared" si="2"/>
        <v>Vinculación Universidad-Sociedad</v>
      </c>
      <c r="K51" s="98" t="s">
        <v>395</v>
      </c>
    </row>
    <row r="53" spans="3:11" ht="15.75" thickBot="1">
      <c r="F53" s="90"/>
      <c r="G53" s="89"/>
      <c r="H53" s="90"/>
      <c r="I53" s="90"/>
    </row>
    <row r="54" spans="3:11" ht="15.75" thickBot="1">
      <c r="C54" s="157" t="s">
        <v>53</v>
      </c>
      <c r="D54" s="372">
        <f>SUM(F61:F95)</f>
        <v>18272.5</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68" t="str">
        <f>'3. Vinculación Univ. Sociedad'!E11</f>
        <v>3.1.1.3</v>
      </c>
      <c r="E57" s="93"/>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 xml:space="preserve"> Fortalecer las alianzas internas existentes y las actividades relacionadas</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131</v>
      </c>
      <c r="H60" s="136" t="s">
        <v>46</v>
      </c>
      <c r="I60" s="133" t="s">
        <v>132</v>
      </c>
      <c r="J60" s="133" t="s">
        <v>410</v>
      </c>
      <c r="K60" s="133" t="s">
        <v>411</v>
      </c>
    </row>
    <row r="61" spans="3:11">
      <c r="C61" s="221" t="s">
        <v>454</v>
      </c>
      <c r="D61" s="222"/>
      <c r="E61" s="220">
        <f>HLOOKUP(C61,$AH$2:$BU$3,2,0)</f>
        <v>4616.0730000000003</v>
      </c>
      <c r="F61" s="97">
        <f t="shared" ref="F61:F71" si="4">D61*E61</f>
        <v>0</v>
      </c>
      <c r="G61" s="161" t="s">
        <v>129</v>
      </c>
      <c r="H61" s="142"/>
      <c r="I61" s="130" t="e">
        <f>VLOOKUP(H61,Presupuesto!$B$11:$C$565,2,0)</f>
        <v>#N/A</v>
      </c>
      <c r="J61" s="219" t="s">
        <v>471</v>
      </c>
      <c r="K61" s="98" t="s">
        <v>401</v>
      </c>
    </row>
    <row r="62" spans="3:11">
      <c r="C62" s="517" t="s">
        <v>1555</v>
      </c>
      <c r="D62" s="515">
        <v>60</v>
      </c>
      <c r="E62" s="516">
        <v>25</v>
      </c>
      <c r="F62" s="97">
        <f t="shared" si="4"/>
        <v>1500</v>
      </c>
      <c r="G62" s="161" t="s">
        <v>129</v>
      </c>
      <c r="H62" s="142" t="s">
        <v>873</v>
      </c>
      <c r="I62" s="130" t="str">
        <f>VLOOKUP(H62,Presupuesto!$B$11:$C$565,2,0)</f>
        <v>DIESEL</v>
      </c>
      <c r="J62" s="98" t="str">
        <f t="shared" ref="J62:J71" si="5">$J$17</f>
        <v>Vinculación Universidad-Sociedad</v>
      </c>
      <c r="K62" s="98" t="s">
        <v>401</v>
      </c>
    </row>
    <row r="63" spans="3:11">
      <c r="C63" s="517" t="s">
        <v>1556</v>
      </c>
      <c r="D63" s="515">
        <v>4</v>
      </c>
      <c r="E63" s="516">
        <v>1200</v>
      </c>
      <c r="F63" s="97">
        <f t="shared" si="4"/>
        <v>4800</v>
      </c>
      <c r="G63" s="161" t="s">
        <v>129</v>
      </c>
      <c r="H63" s="142" t="s">
        <v>311</v>
      </c>
      <c r="I63" s="130" t="str">
        <f>VLOOKUP(H63,Presupuesto!$B$11:$C$565,2,0)</f>
        <v>ALIMENTOS Y BEBIDAS PARA PERSONAS (31100-00)</v>
      </c>
      <c r="J63" s="98" t="str">
        <f t="shared" si="5"/>
        <v>Vinculación Universidad-Sociedad</v>
      </c>
      <c r="K63" s="98" t="s">
        <v>401</v>
      </c>
    </row>
    <row r="64" spans="3:11">
      <c r="C64" s="517" t="s">
        <v>1557</v>
      </c>
      <c r="D64" s="515">
        <v>1</v>
      </c>
      <c r="E64" s="516">
        <v>43</v>
      </c>
      <c r="F64" s="97">
        <f t="shared" si="4"/>
        <v>43</v>
      </c>
      <c r="G64" s="161" t="s">
        <v>129</v>
      </c>
      <c r="H64" s="142" t="s">
        <v>327</v>
      </c>
      <c r="I64" s="130" t="str">
        <f>VLOOKUP(H64,Presupuesto!$B$11:$C$565,2,0)</f>
        <v>UTILES DE ESCRITORIO, OFICINA Y ENZE¥ANZA</v>
      </c>
      <c r="J64" s="98" t="str">
        <f t="shared" si="5"/>
        <v>Vinculación Universidad-Sociedad</v>
      </c>
      <c r="K64" s="98" t="s">
        <v>401</v>
      </c>
    </row>
    <row r="65" spans="3:11">
      <c r="C65" s="517" t="s">
        <v>1558</v>
      </c>
      <c r="D65" s="515">
        <v>2</v>
      </c>
      <c r="E65" s="516">
        <v>1760</v>
      </c>
      <c r="F65" s="97">
        <f t="shared" si="4"/>
        <v>3520</v>
      </c>
      <c r="G65" s="161" t="s">
        <v>129</v>
      </c>
      <c r="H65" s="142" t="s">
        <v>955</v>
      </c>
      <c r="I65" s="130" t="str">
        <f>VLOOKUP(H65,Presupuesto!$B$11:$C$565,2,0)</f>
        <v>OTROS RESPUESTOS Y ACCESORIOS MENORES</v>
      </c>
      <c r="J65" s="98" t="str">
        <f t="shared" si="5"/>
        <v>Vinculación Universidad-Sociedad</v>
      </c>
      <c r="K65" s="98" t="s">
        <v>401</v>
      </c>
    </row>
    <row r="66" spans="3:11">
      <c r="C66" s="517" t="s">
        <v>1559</v>
      </c>
      <c r="D66" s="515">
        <v>10</v>
      </c>
      <c r="E66" s="516">
        <v>9.6999999999999993</v>
      </c>
      <c r="F66" s="97">
        <f t="shared" si="4"/>
        <v>97</v>
      </c>
      <c r="G66" s="161" t="s">
        <v>129</v>
      </c>
      <c r="H66" s="142" t="s">
        <v>316</v>
      </c>
      <c r="I66" s="130" t="str">
        <f>VLOOKUP(H66,Presupuesto!$B$11:$C$565,2,0)</f>
        <v>PRODUCTOS DE PAPEL Y CARTON (33400-00)</v>
      </c>
      <c r="J66" s="98" t="str">
        <f t="shared" si="5"/>
        <v>Vinculación Universidad-Sociedad</v>
      </c>
      <c r="K66" s="98" t="s">
        <v>401</v>
      </c>
    </row>
    <row r="67" spans="3:11">
      <c r="C67" s="221" t="s">
        <v>425</v>
      </c>
      <c r="D67" s="515">
        <v>1.75</v>
      </c>
      <c r="E67" s="516">
        <v>1400</v>
      </c>
      <c r="F67" s="97">
        <f t="shared" si="4"/>
        <v>2450</v>
      </c>
      <c r="G67" s="161" t="s">
        <v>129</v>
      </c>
      <c r="H67" s="142" t="s">
        <v>761</v>
      </c>
      <c r="I67" s="130" t="str">
        <f>VLOOKUP(H67,Presupuesto!$B$11:$C$565,2,0)</f>
        <v>VIATICOS NACIONALES</v>
      </c>
      <c r="J67" s="98" t="str">
        <f t="shared" si="5"/>
        <v>Vinculación Universidad-Sociedad</v>
      </c>
      <c r="K67" s="98" t="s">
        <v>401</v>
      </c>
    </row>
    <row r="68" spans="3:11">
      <c r="C68" s="221" t="s">
        <v>434</v>
      </c>
      <c r="D68" s="515">
        <v>1.75</v>
      </c>
      <c r="E68" s="516">
        <v>900</v>
      </c>
      <c r="F68" s="97">
        <f t="shared" si="4"/>
        <v>1575</v>
      </c>
      <c r="G68" s="161" t="s">
        <v>129</v>
      </c>
      <c r="H68" s="142" t="s">
        <v>761</v>
      </c>
      <c r="I68" s="130" t="str">
        <f>VLOOKUP(H68,Presupuesto!$B$11:$C$565,2,0)</f>
        <v>VIATICOS NACIONALES</v>
      </c>
      <c r="J68" s="98" t="str">
        <f t="shared" si="5"/>
        <v>Vinculación Universidad-Sociedad</v>
      </c>
      <c r="K68" s="98" t="s">
        <v>401</v>
      </c>
    </row>
    <row r="69" spans="3:11">
      <c r="C69" s="221" t="s">
        <v>434</v>
      </c>
      <c r="D69" s="515">
        <v>1.75</v>
      </c>
      <c r="E69" s="516">
        <v>900</v>
      </c>
      <c r="F69" s="97">
        <f t="shared" si="4"/>
        <v>1575</v>
      </c>
      <c r="G69" s="161" t="s">
        <v>129</v>
      </c>
      <c r="H69" s="142" t="s">
        <v>761</v>
      </c>
      <c r="I69" s="130" t="str">
        <f>VLOOKUP(H69,Presupuesto!$B$11:$C$565,2,0)</f>
        <v>VIATICOS NACIONALES</v>
      </c>
      <c r="J69" s="98" t="str">
        <f t="shared" si="5"/>
        <v>Vinculación Universidad-Sociedad</v>
      </c>
      <c r="K69" s="98" t="s">
        <v>401</v>
      </c>
    </row>
    <row r="70" spans="3:11">
      <c r="C70" s="221" t="s">
        <v>434</v>
      </c>
      <c r="D70" s="515">
        <v>1.75</v>
      </c>
      <c r="E70" s="516">
        <v>900</v>
      </c>
      <c r="F70" s="97">
        <f t="shared" si="4"/>
        <v>1575</v>
      </c>
      <c r="G70" s="161" t="s">
        <v>129</v>
      </c>
      <c r="H70" s="142" t="s">
        <v>761</v>
      </c>
      <c r="I70" s="130" t="str">
        <f>VLOOKUP(H70,Presupuesto!$B$11:$C$565,2,0)</f>
        <v>VIATICOS NACIONALES</v>
      </c>
      <c r="J70" s="98" t="str">
        <f t="shared" si="5"/>
        <v>Vinculación Universidad-Sociedad</v>
      </c>
      <c r="K70" s="98" t="s">
        <v>401</v>
      </c>
    </row>
    <row r="71" spans="3:11">
      <c r="C71" s="221" t="s">
        <v>434</v>
      </c>
      <c r="D71" s="515">
        <v>1.75</v>
      </c>
      <c r="E71" s="516">
        <v>650</v>
      </c>
      <c r="F71" s="97">
        <f t="shared" si="4"/>
        <v>1137.5</v>
      </c>
      <c r="G71" s="161" t="s">
        <v>129</v>
      </c>
      <c r="H71" s="142" t="s">
        <v>761</v>
      </c>
      <c r="I71" s="130" t="str">
        <f>VLOOKUP(H71,Presupuesto!$B$11:$C$565,2,0)</f>
        <v>VIATICOS NACIONALES</v>
      </c>
      <c r="J71" s="98" t="str">
        <f t="shared" si="5"/>
        <v>Vinculación Universidad-Sociedad</v>
      </c>
      <c r="K71" s="98" t="s">
        <v>401</v>
      </c>
    </row>
    <row r="72" spans="3:11">
      <c r="C72" s="141"/>
      <c r="D72" s="158"/>
      <c r="E72" s="123"/>
      <c r="F72" s="97">
        <f t="shared" ref="F72:F95" si="6">D72*E72</f>
        <v>0</v>
      </c>
      <c r="G72" s="161"/>
      <c r="H72" s="142"/>
      <c r="I72" s="130" t="e">
        <f>VLOOKUP(H72,Presupuesto!$B$11:$C$565,2,0)</f>
        <v>#N/A</v>
      </c>
      <c r="J72" s="98" t="str">
        <f t="shared" ref="J72:J95" si="7">$J$61</f>
        <v>Vinculación Universidad-Sociedad</v>
      </c>
      <c r="K72" s="98" t="s">
        <v>401</v>
      </c>
    </row>
    <row r="73" spans="3:11">
      <c r="C73" s="141"/>
      <c r="D73" s="158"/>
      <c r="E73" s="123"/>
      <c r="F73" s="97">
        <f t="shared" si="6"/>
        <v>0</v>
      </c>
      <c r="G73" s="161"/>
      <c r="H73" s="142"/>
      <c r="I73" s="130" t="e">
        <f>VLOOKUP(H73,Presupuesto!$B$11:$C$565,2,0)</f>
        <v>#N/A</v>
      </c>
      <c r="J73" s="98" t="str">
        <f t="shared" si="7"/>
        <v>Vinculación Universidad-Sociedad</v>
      </c>
      <c r="K73" s="98" t="s">
        <v>401</v>
      </c>
    </row>
    <row r="74" spans="3:11">
      <c r="C74" s="141"/>
      <c r="D74" s="158"/>
      <c r="E74" s="123"/>
      <c r="F74" s="97">
        <f t="shared" si="6"/>
        <v>0</v>
      </c>
      <c r="G74" s="161"/>
      <c r="H74" s="142"/>
      <c r="I74" s="130" t="e">
        <f>VLOOKUP(H74,Presupuesto!$B$11:$C$565,2,0)</f>
        <v>#N/A</v>
      </c>
      <c r="J74" s="98" t="str">
        <f t="shared" si="7"/>
        <v>Vinculación Universidad-Sociedad</v>
      </c>
      <c r="K74" s="98" t="s">
        <v>401</v>
      </c>
    </row>
    <row r="75" spans="3:11">
      <c r="C75" s="141"/>
      <c r="D75" s="158"/>
      <c r="E75" s="123"/>
      <c r="F75" s="97">
        <f t="shared" si="6"/>
        <v>0</v>
      </c>
      <c r="G75" s="161"/>
      <c r="H75" s="142"/>
      <c r="I75" s="130" t="e">
        <f>VLOOKUP(H75,Presupuesto!$B$11:$C$565,2,0)</f>
        <v>#N/A</v>
      </c>
      <c r="J75" s="98" t="str">
        <f t="shared" si="7"/>
        <v>Vinculación Universidad-Sociedad</v>
      </c>
      <c r="K75" s="98" t="s">
        <v>401</v>
      </c>
    </row>
    <row r="76" spans="3:11">
      <c r="C76" s="141"/>
      <c r="D76" s="158"/>
      <c r="E76" s="123"/>
      <c r="F76" s="97">
        <f t="shared" si="6"/>
        <v>0</v>
      </c>
      <c r="G76" s="161"/>
      <c r="H76" s="142"/>
      <c r="I76" s="130" t="e">
        <f>VLOOKUP(H76,Presupuesto!$B$11:$C$565,2,0)</f>
        <v>#N/A</v>
      </c>
      <c r="J76" s="98" t="str">
        <f t="shared" si="7"/>
        <v>Vinculación Universidad-Sociedad</v>
      </c>
      <c r="K76" s="98" t="s">
        <v>401</v>
      </c>
    </row>
    <row r="77" spans="3:11">
      <c r="C77" s="141"/>
      <c r="D77" s="158"/>
      <c r="E77" s="123"/>
      <c r="F77" s="97">
        <f t="shared" si="6"/>
        <v>0</v>
      </c>
      <c r="G77" s="161"/>
      <c r="H77" s="142"/>
      <c r="I77" s="130" t="e">
        <f>VLOOKUP(H77,Presupuesto!$B$11:$C$565,2,0)</f>
        <v>#N/A</v>
      </c>
      <c r="J77" s="98" t="str">
        <f t="shared" si="7"/>
        <v>Vinculación Universidad-Sociedad</v>
      </c>
      <c r="K77" s="98" t="s">
        <v>401</v>
      </c>
    </row>
    <row r="78" spans="3:11">
      <c r="C78" s="141"/>
      <c r="D78" s="158"/>
      <c r="E78" s="123"/>
      <c r="F78" s="97">
        <f t="shared" si="6"/>
        <v>0</v>
      </c>
      <c r="G78" s="161"/>
      <c r="H78" s="142"/>
      <c r="I78" s="130" t="e">
        <f>VLOOKUP(H78,Presupuesto!$B$11:$C$565,2,0)</f>
        <v>#N/A</v>
      </c>
      <c r="J78" s="98" t="str">
        <f t="shared" si="7"/>
        <v>Vinculación Universidad-Sociedad</v>
      </c>
      <c r="K78" s="98" t="s">
        <v>401</v>
      </c>
    </row>
    <row r="79" spans="3:11">
      <c r="C79" s="141"/>
      <c r="D79" s="158"/>
      <c r="E79" s="123"/>
      <c r="F79" s="97">
        <f t="shared" si="6"/>
        <v>0</v>
      </c>
      <c r="G79" s="161"/>
      <c r="H79" s="142"/>
      <c r="I79" s="130" t="e">
        <f>VLOOKUP(H79,Presupuesto!$B$11:$C$565,2,0)</f>
        <v>#N/A</v>
      </c>
      <c r="J79" s="98" t="str">
        <f t="shared" si="7"/>
        <v>Vinculación Universidad-Sociedad</v>
      </c>
      <c r="K79" s="98" t="s">
        <v>401</v>
      </c>
    </row>
    <row r="80" spans="3:11">
      <c r="C80" s="141"/>
      <c r="D80" s="158"/>
      <c r="E80" s="123"/>
      <c r="F80" s="97">
        <f t="shared" si="6"/>
        <v>0</v>
      </c>
      <c r="G80" s="161"/>
      <c r="H80" s="142"/>
      <c r="I80" s="130" t="e">
        <f>VLOOKUP(H80,Presupuesto!$B$11:$C$565,2,0)</f>
        <v>#N/A</v>
      </c>
      <c r="J80" s="98" t="str">
        <f t="shared" si="7"/>
        <v>Vinculación Universidad-Sociedad</v>
      </c>
      <c r="K80" s="98" t="s">
        <v>401</v>
      </c>
    </row>
    <row r="81" spans="3:11">
      <c r="C81" s="141"/>
      <c r="D81" s="158"/>
      <c r="E81" s="123"/>
      <c r="F81" s="97">
        <f t="shared" si="6"/>
        <v>0</v>
      </c>
      <c r="G81" s="161"/>
      <c r="H81" s="142"/>
      <c r="I81" s="130" t="e">
        <f>VLOOKUP(H81,Presupuesto!$B$11:$C$565,2,0)</f>
        <v>#N/A</v>
      </c>
      <c r="J81" s="98" t="str">
        <f t="shared" si="7"/>
        <v>Vinculación Universidad-Sociedad</v>
      </c>
      <c r="K81" s="98" t="s">
        <v>401</v>
      </c>
    </row>
    <row r="82" spans="3:11">
      <c r="C82" s="141"/>
      <c r="D82" s="158"/>
      <c r="E82" s="123"/>
      <c r="F82" s="97">
        <f t="shared" si="6"/>
        <v>0</v>
      </c>
      <c r="G82" s="161"/>
      <c r="H82" s="142"/>
      <c r="I82" s="130" t="e">
        <f>VLOOKUP(H82,Presupuesto!$B$11:$C$565,2,0)</f>
        <v>#N/A</v>
      </c>
      <c r="J82" s="98" t="str">
        <f t="shared" si="7"/>
        <v>Vinculación Universidad-Sociedad</v>
      </c>
      <c r="K82" s="98" t="s">
        <v>401</v>
      </c>
    </row>
    <row r="83" spans="3:11">
      <c r="C83" s="143"/>
      <c r="D83" s="151"/>
      <c r="E83" s="118"/>
      <c r="F83" s="97">
        <f t="shared" si="6"/>
        <v>0</v>
      </c>
      <c r="G83" s="161"/>
      <c r="H83" s="144"/>
      <c r="I83" s="130" t="e">
        <f>VLOOKUP(H83,Presupuesto!$B$11:$C$565,2,0)</f>
        <v>#N/A</v>
      </c>
      <c r="J83" s="98" t="str">
        <f t="shared" si="7"/>
        <v>Vinculación Universidad-Sociedad</v>
      </c>
      <c r="K83" s="98" t="s">
        <v>401</v>
      </c>
    </row>
    <row r="84" spans="3:11">
      <c r="C84" s="143"/>
      <c r="D84" s="151"/>
      <c r="E84" s="118"/>
      <c r="F84" s="97">
        <f t="shared" si="6"/>
        <v>0</v>
      </c>
      <c r="G84" s="161"/>
      <c r="H84" s="144"/>
      <c r="I84" s="130" t="e">
        <f>VLOOKUP(H84,Presupuesto!$B$11:$C$565,2,0)</f>
        <v>#N/A</v>
      </c>
      <c r="J84" s="98" t="str">
        <f t="shared" si="7"/>
        <v>Vinculación Universidad-Sociedad</v>
      </c>
      <c r="K84" s="98" t="s">
        <v>401</v>
      </c>
    </row>
    <row r="85" spans="3:11">
      <c r="C85" s="143"/>
      <c r="D85" s="151"/>
      <c r="E85" s="118"/>
      <c r="F85" s="97">
        <f t="shared" si="6"/>
        <v>0</v>
      </c>
      <c r="G85" s="161"/>
      <c r="H85" s="144"/>
      <c r="I85" s="130" t="e">
        <f>VLOOKUP(H85,Presupuesto!$B$11:$C$565,2,0)</f>
        <v>#N/A</v>
      </c>
      <c r="J85" s="98" t="str">
        <f t="shared" si="7"/>
        <v>Vinculación Universidad-Sociedad</v>
      </c>
      <c r="K85" s="98" t="s">
        <v>401</v>
      </c>
    </row>
    <row r="86" spans="3:11">
      <c r="C86" s="143"/>
      <c r="D86" s="151"/>
      <c r="E86" s="118"/>
      <c r="F86" s="97">
        <f t="shared" si="6"/>
        <v>0</v>
      </c>
      <c r="G86" s="161"/>
      <c r="H86" s="144"/>
      <c r="I86" s="130" t="e">
        <f>VLOOKUP(H86,Presupuesto!$B$11:$C$565,2,0)</f>
        <v>#N/A</v>
      </c>
      <c r="J86" s="98" t="str">
        <f t="shared" si="7"/>
        <v>Vinculación Universidad-Sociedad</v>
      </c>
      <c r="K86" s="98" t="s">
        <v>401</v>
      </c>
    </row>
    <row r="87" spans="3:11">
      <c r="C87" s="143"/>
      <c r="D87" s="151"/>
      <c r="E87" s="118"/>
      <c r="F87" s="97">
        <f t="shared" si="6"/>
        <v>0</v>
      </c>
      <c r="G87" s="161"/>
      <c r="H87" s="144"/>
      <c r="I87" s="130" t="e">
        <f>VLOOKUP(H87,Presupuesto!$B$11:$C$565,2,0)</f>
        <v>#N/A</v>
      </c>
      <c r="J87" s="98" t="str">
        <f t="shared" si="7"/>
        <v>Vinculación Universidad-Sociedad</v>
      </c>
      <c r="K87" s="98" t="s">
        <v>401</v>
      </c>
    </row>
    <row r="88" spans="3:11">
      <c r="C88" s="143"/>
      <c r="D88" s="151"/>
      <c r="E88" s="118"/>
      <c r="F88" s="97">
        <f t="shared" si="6"/>
        <v>0</v>
      </c>
      <c r="G88" s="161"/>
      <c r="H88" s="144"/>
      <c r="I88" s="130" t="e">
        <f>VLOOKUP(H88,Presupuesto!$B$11:$C$565,2,0)</f>
        <v>#N/A</v>
      </c>
      <c r="J88" s="98" t="str">
        <f t="shared" si="7"/>
        <v>Vinculación Universidad-Sociedad</v>
      </c>
      <c r="K88" s="98" t="s">
        <v>401</v>
      </c>
    </row>
    <row r="89" spans="3:11">
      <c r="C89" s="143"/>
      <c r="D89" s="151"/>
      <c r="E89" s="118"/>
      <c r="F89" s="97">
        <f t="shared" si="6"/>
        <v>0</v>
      </c>
      <c r="G89" s="161"/>
      <c r="H89" s="144"/>
      <c r="I89" s="130" t="e">
        <f>VLOOKUP(H89,Presupuesto!$B$11:$C$565,2,0)</f>
        <v>#N/A</v>
      </c>
      <c r="J89" s="98" t="str">
        <f t="shared" si="7"/>
        <v>Vinculación Universidad-Sociedad</v>
      </c>
      <c r="K89" s="98" t="s">
        <v>401</v>
      </c>
    </row>
    <row r="90" spans="3:11">
      <c r="C90" s="143"/>
      <c r="D90" s="151"/>
      <c r="E90" s="118"/>
      <c r="F90" s="97">
        <f t="shared" si="6"/>
        <v>0</v>
      </c>
      <c r="G90" s="161"/>
      <c r="H90" s="144"/>
      <c r="I90" s="130" t="e">
        <f>VLOOKUP(H90,Presupuesto!$B$11:$C$565,2,0)</f>
        <v>#N/A</v>
      </c>
      <c r="J90" s="98" t="str">
        <f t="shared" si="7"/>
        <v>Vinculación Universidad-Sociedad</v>
      </c>
      <c r="K90" s="98" t="s">
        <v>401</v>
      </c>
    </row>
    <row r="91" spans="3:11">
      <c r="C91" s="145"/>
      <c r="D91" s="151"/>
      <c r="E91" s="118"/>
      <c r="F91" s="97">
        <f t="shared" si="6"/>
        <v>0</v>
      </c>
      <c r="G91" s="161"/>
      <c r="H91" s="146"/>
      <c r="I91" s="130" t="e">
        <f>VLOOKUP(H91,Presupuesto!$B$11:$C$565,2,0)</f>
        <v>#N/A</v>
      </c>
      <c r="J91" s="98" t="str">
        <f t="shared" si="7"/>
        <v>Vinculación Universidad-Sociedad</v>
      </c>
      <c r="K91" s="98" t="s">
        <v>401</v>
      </c>
    </row>
    <row r="92" spans="3:11">
      <c r="C92" s="145"/>
      <c r="D92" s="151"/>
      <c r="E92" s="118"/>
      <c r="F92" s="97">
        <f t="shared" si="6"/>
        <v>0</v>
      </c>
      <c r="G92" s="161"/>
      <c r="H92" s="146"/>
      <c r="I92" s="130" t="e">
        <f>VLOOKUP(H92,Presupuesto!$B$11:$C$565,2,0)</f>
        <v>#N/A</v>
      </c>
      <c r="J92" s="98" t="str">
        <f t="shared" si="7"/>
        <v>Vinculación Universidad-Sociedad</v>
      </c>
      <c r="K92" s="98" t="s">
        <v>401</v>
      </c>
    </row>
    <row r="93" spans="3:11">
      <c r="C93" s="145"/>
      <c r="D93" s="151"/>
      <c r="E93" s="118"/>
      <c r="F93" s="97">
        <f t="shared" si="6"/>
        <v>0</v>
      </c>
      <c r="G93" s="161"/>
      <c r="H93" s="146"/>
      <c r="I93" s="130" t="e">
        <f>VLOOKUP(H93,Presupuesto!$B$11:$C$565,2,0)</f>
        <v>#N/A</v>
      </c>
      <c r="J93" s="98" t="str">
        <f t="shared" si="7"/>
        <v>Vinculación Universidad-Sociedad</v>
      </c>
      <c r="K93" s="98" t="s">
        <v>401</v>
      </c>
    </row>
    <row r="94" spans="3:11">
      <c r="C94" s="145"/>
      <c r="D94" s="151"/>
      <c r="E94" s="118"/>
      <c r="F94" s="97">
        <f t="shared" si="6"/>
        <v>0</v>
      </c>
      <c r="G94" s="161"/>
      <c r="H94" s="146"/>
      <c r="I94" s="130" t="e">
        <f>VLOOKUP(H94,Presupuesto!$B$11:$C$565,2,0)</f>
        <v>#N/A</v>
      </c>
      <c r="J94" s="98" t="str">
        <f t="shared" si="7"/>
        <v>Vinculación Universidad-Sociedad</v>
      </c>
      <c r="K94" s="98" t="s">
        <v>401</v>
      </c>
    </row>
    <row r="95" spans="3:11" ht="15.75" thickBot="1">
      <c r="C95" s="147"/>
      <c r="D95" s="159"/>
      <c r="E95" s="103"/>
      <c r="F95" s="105">
        <f t="shared" si="6"/>
        <v>0</v>
      </c>
      <c r="G95" s="162"/>
      <c r="H95" s="148"/>
      <c r="I95" s="132" t="e">
        <f>VLOOKUP(H95,Presupuesto!$B$11:$C$565,2,0)</f>
        <v>#N/A</v>
      </c>
      <c r="J95" s="106" t="str">
        <f t="shared" si="7"/>
        <v>Vinculación Universidad-Sociedad</v>
      </c>
      <c r="K95" s="98" t="s">
        <v>401</v>
      </c>
    </row>
    <row r="97" spans="3:11" ht="15.75" thickBot="1"/>
    <row r="98" spans="3:11" ht="15.75" thickBot="1">
      <c r="C98" s="157" t="s">
        <v>53</v>
      </c>
      <c r="D98" s="372">
        <f>SUM(F105:F139)</f>
        <v>7801.2</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392</v>
      </c>
      <c r="D101" s="368" t="str">
        <f>'3. Vinculación Univ. Sociedad'!E12</f>
        <v>3.1.1.4</v>
      </c>
      <c r="E101" s="93"/>
      <c r="F101" s="93"/>
      <c r="G101" s="93"/>
      <c r="H101" s="76"/>
      <c r="I101" s="76"/>
      <c r="J101" s="76"/>
      <c r="K101" s="112"/>
    </row>
    <row r="102" spans="3:11" ht="18.7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Jornadas de asistencia y asesoría legal gratuita</v>
      </c>
      <c r="D102" s="406"/>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131</v>
      </c>
      <c r="H104" s="136" t="s">
        <v>46</v>
      </c>
      <c r="I104" s="133" t="s">
        <v>132</v>
      </c>
      <c r="J104" s="133" t="s">
        <v>410</v>
      </c>
      <c r="K104" s="133" t="s">
        <v>411</v>
      </c>
    </row>
    <row r="105" spans="3:11" ht="15.75" thickBot="1">
      <c r="C105" s="221" t="s">
        <v>439</v>
      </c>
      <c r="D105" s="222">
        <v>2.5</v>
      </c>
      <c r="E105" s="220">
        <f>HLOOKUP(C105,$AH$2:$BU$3,2,0)</f>
        <v>620</v>
      </c>
      <c r="F105" s="97">
        <f t="shared" ref="F105:F139" si="8">D105*E105</f>
        <v>1550</v>
      </c>
      <c r="G105" s="161" t="s">
        <v>129</v>
      </c>
      <c r="H105" s="142" t="s">
        <v>307</v>
      </c>
      <c r="I105" s="130" t="str">
        <f>VLOOKUP(H105,Presupuesto!$B$11:$C$565,2,0)</f>
        <v>VIATICOS NACIONALES Y OTROS GASTOS DE VIAJE PROYECTO FORTALECIMIENTO ORG. ESTUDI (26200-72)</v>
      </c>
      <c r="J105" s="331" t="s">
        <v>471</v>
      </c>
      <c r="K105" s="98" t="s">
        <v>395</v>
      </c>
    </row>
    <row r="106" spans="3:11">
      <c r="C106" s="221" t="s">
        <v>425</v>
      </c>
      <c r="D106" s="519">
        <v>2.5</v>
      </c>
      <c r="E106" s="518">
        <f>HLOOKUP(C106,$AH$2:$BU$3,2,0)</f>
        <v>1400</v>
      </c>
      <c r="F106" s="97">
        <f t="shared" si="8"/>
        <v>3500</v>
      </c>
      <c r="G106" s="161" t="s">
        <v>129</v>
      </c>
      <c r="H106" s="142" t="s">
        <v>307</v>
      </c>
      <c r="I106" s="130" t="str">
        <f>VLOOKUP(H106,Presupuesto!$B$11:$C$565,2,0)</f>
        <v>VIATICOS NACIONALES Y OTROS GASTOS DE VIAJE PROYECTO FORTALECIMIENTO ORG. ESTUDI (26200-72)</v>
      </c>
      <c r="J106" s="98" t="str">
        <f>$J$105</f>
        <v>Vinculación Universidad-Sociedad</v>
      </c>
      <c r="K106" s="98" t="s">
        <v>395</v>
      </c>
    </row>
    <row r="107" spans="3:11">
      <c r="C107" s="517" t="s">
        <v>1569</v>
      </c>
      <c r="D107" s="515">
        <v>2</v>
      </c>
      <c r="E107" s="516">
        <v>76</v>
      </c>
      <c r="F107" s="97">
        <f t="shared" si="8"/>
        <v>152</v>
      </c>
      <c r="G107" s="161" t="s">
        <v>129</v>
      </c>
      <c r="H107" s="142" t="s">
        <v>316</v>
      </c>
      <c r="I107" s="130" t="str">
        <f>VLOOKUP(H107,Presupuesto!$B$11:$C$565,2,0)</f>
        <v>PRODUCTOS DE PAPEL Y CARTON (33400-00)</v>
      </c>
      <c r="J107" s="98" t="str">
        <f t="shared" ref="J107:J139" si="9">$J$105</f>
        <v>Vinculación Universidad-Sociedad</v>
      </c>
      <c r="K107" s="98" t="s">
        <v>395</v>
      </c>
    </row>
    <row r="108" spans="3:11">
      <c r="C108" s="517" t="s">
        <v>1570</v>
      </c>
      <c r="D108" s="515">
        <v>1</v>
      </c>
      <c r="E108" s="516">
        <v>85</v>
      </c>
      <c r="F108" s="97">
        <f t="shared" si="8"/>
        <v>85</v>
      </c>
      <c r="G108" s="161" t="s">
        <v>129</v>
      </c>
      <c r="H108" s="142" t="s">
        <v>316</v>
      </c>
      <c r="I108" s="130" t="str">
        <f>VLOOKUP(H108,Presupuesto!$B$11:$C$565,2,0)</f>
        <v>PRODUCTOS DE PAPEL Y CARTON (33400-00)</v>
      </c>
      <c r="J108" s="98" t="str">
        <f t="shared" si="9"/>
        <v>Vinculación Universidad-Sociedad</v>
      </c>
      <c r="K108" s="98" t="s">
        <v>395</v>
      </c>
    </row>
    <row r="109" spans="3:11">
      <c r="C109" s="517" t="s">
        <v>1571</v>
      </c>
      <c r="D109" s="515">
        <v>3</v>
      </c>
      <c r="E109" s="516">
        <v>70</v>
      </c>
      <c r="F109" s="97">
        <f t="shared" si="8"/>
        <v>210</v>
      </c>
      <c r="G109" s="161" t="s">
        <v>129</v>
      </c>
      <c r="H109" s="142" t="s">
        <v>815</v>
      </c>
      <c r="I109" s="130" t="str">
        <f>VLOOKUP(H109,Presupuesto!$B$11:$C$565,2,0)</f>
        <v>PAPEL DE ESCRITORIO</v>
      </c>
      <c r="J109" s="98" t="str">
        <f t="shared" si="9"/>
        <v>Vinculación Universidad-Sociedad</v>
      </c>
      <c r="K109" s="98" t="s">
        <v>395</v>
      </c>
    </row>
    <row r="110" spans="3:11">
      <c r="C110" s="517" t="s">
        <v>1572</v>
      </c>
      <c r="D110" s="515">
        <v>3</v>
      </c>
      <c r="E110" s="516">
        <v>75</v>
      </c>
      <c r="F110" s="97">
        <f t="shared" si="8"/>
        <v>225</v>
      </c>
      <c r="G110" s="161" t="s">
        <v>129</v>
      </c>
      <c r="H110" s="142" t="s">
        <v>815</v>
      </c>
      <c r="I110" s="130" t="str">
        <f>VLOOKUP(H110,Presupuesto!$B$11:$C$565,2,0)</f>
        <v>PAPEL DE ESCRITORIO</v>
      </c>
      <c r="J110" s="98" t="str">
        <f t="shared" si="9"/>
        <v>Vinculación Universidad-Sociedad</v>
      </c>
      <c r="K110" s="98" t="s">
        <v>395</v>
      </c>
    </row>
    <row r="111" spans="3:11">
      <c r="C111" s="517" t="s">
        <v>1573</v>
      </c>
      <c r="D111" s="515">
        <v>2</v>
      </c>
      <c r="E111" s="516">
        <v>39.6</v>
      </c>
      <c r="F111" s="97">
        <f t="shared" si="8"/>
        <v>79.2</v>
      </c>
      <c r="G111" s="161" t="s">
        <v>129</v>
      </c>
      <c r="H111" s="142" t="s">
        <v>327</v>
      </c>
      <c r="I111" s="130" t="str">
        <f>VLOOKUP(H111,Presupuesto!$B$11:$C$565,2,0)</f>
        <v>UTILES DE ESCRITORIO, OFICINA Y ENZE¥ANZA</v>
      </c>
      <c r="J111" s="98" t="str">
        <f t="shared" si="9"/>
        <v>Vinculación Universidad-Sociedad</v>
      </c>
      <c r="K111" s="98" t="s">
        <v>395</v>
      </c>
    </row>
    <row r="112" spans="3:11">
      <c r="C112" s="520" t="s">
        <v>1574</v>
      </c>
      <c r="D112" s="515">
        <v>1</v>
      </c>
      <c r="E112" s="516">
        <v>2000</v>
      </c>
      <c r="F112" s="97">
        <f t="shared" si="8"/>
        <v>2000</v>
      </c>
      <c r="G112" s="161" t="s">
        <v>129</v>
      </c>
      <c r="H112" s="144" t="s">
        <v>955</v>
      </c>
      <c r="I112" s="130" t="str">
        <f>VLOOKUP(H112,Presupuesto!$B$11:$C$565,2,0)</f>
        <v>OTROS RESPUESTOS Y ACCESORIOS MENORES</v>
      </c>
      <c r="J112" s="98" t="str">
        <f t="shared" si="9"/>
        <v>Vinculación Universidad-Sociedad</v>
      </c>
      <c r="K112" s="98" t="s">
        <v>395</v>
      </c>
    </row>
    <row r="113" spans="3:11">
      <c r="C113" s="517"/>
      <c r="D113" s="515"/>
      <c r="E113" s="516"/>
      <c r="F113" s="97">
        <f t="shared" si="8"/>
        <v>0</v>
      </c>
      <c r="G113" s="161" t="s">
        <v>129</v>
      </c>
      <c r="H113" s="142" t="s">
        <v>298</v>
      </c>
      <c r="I113" s="130" t="str">
        <f>VLOOKUP(H113,Presupuesto!$B$11:$C$565,2,0)</f>
        <v>OTROS SERVICIOS COMERCIALES Y FINANCIEROS N.C.</v>
      </c>
      <c r="J113" s="98" t="str">
        <f t="shared" si="9"/>
        <v>Vinculación Universidad-Sociedad</v>
      </c>
      <c r="K113" s="98" t="s">
        <v>395</v>
      </c>
    </row>
    <row r="114" spans="3:11">
      <c r="C114" s="141"/>
      <c r="D114" s="158"/>
      <c r="E114" s="123"/>
      <c r="F114" s="97">
        <f t="shared" si="8"/>
        <v>0</v>
      </c>
      <c r="G114" s="161"/>
      <c r="H114" s="142"/>
      <c r="I114" s="130" t="e">
        <f>VLOOKUP(H114,Presupuesto!$B$11:$C$565,2,0)</f>
        <v>#N/A</v>
      </c>
      <c r="J114" s="98" t="str">
        <f t="shared" si="9"/>
        <v>Vinculación Universidad-Sociedad</v>
      </c>
      <c r="K114" s="98" t="s">
        <v>395</v>
      </c>
    </row>
    <row r="115" spans="3:11">
      <c r="C115" s="141"/>
      <c r="D115" s="158"/>
      <c r="E115" s="123"/>
      <c r="F115" s="97">
        <f t="shared" si="8"/>
        <v>0</v>
      </c>
      <c r="G115" s="161"/>
      <c r="H115" s="142"/>
      <c r="I115" s="130" t="e">
        <f>VLOOKUP(H115,Presupuesto!$B$11:$C$565,2,0)</f>
        <v>#N/A</v>
      </c>
      <c r="J115" s="98" t="str">
        <f t="shared" si="9"/>
        <v>Vinculación Universidad-Sociedad</v>
      </c>
      <c r="K115" s="98" t="s">
        <v>395</v>
      </c>
    </row>
    <row r="116" spans="3:11">
      <c r="C116" s="141"/>
      <c r="D116" s="158"/>
      <c r="E116" s="123"/>
      <c r="F116" s="97">
        <f t="shared" si="8"/>
        <v>0</v>
      </c>
      <c r="G116" s="161"/>
      <c r="H116" s="142"/>
      <c r="I116" s="130" t="e">
        <f>VLOOKUP(H116,Presupuesto!$B$11:$C$565,2,0)</f>
        <v>#N/A</v>
      </c>
      <c r="J116" s="98" t="str">
        <f t="shared" si="9"/>
        <v>Vinculación Universidad-Sociedad</v>
      </c>
      <c r="K116" s="98" t="s">
        <v>395</v>
      </c>
    </row>
    <row r="117" spans="3:11">
      <c r="C117" s="141"/>
      <c r="D117" s="158"/>
      <c r="E117" s="123"/>
      <c r="F117" s="97">
        <f t="shared" si="8"/>
        <v>0</v>
      </c>
      <c r="G117" s="161"/>
      <c r="H117" s="142"/>
      <c r="I117" s="130" t="e">
        <f>VLOOKUP(H117,Presupuesto!$B$11:$C$565,2,0)</f>
        <v>#N/A</v>
      </c>
      <c r="J117" s="98" t="str">
        <f t="shared" si="9"/>
        <v>Vinculación Universidad-Sociedad</v>
      </c>
      <c r="K117" s="98" t="s">
        <v>395</v>
      </c>
    </row>
    <row r="118" spans="3:11">
      <c r="C118" s="141"/>
      <c r="D118" s="158"/>
      <c r="E118" s="123"/>
      <c r="F118" s="97">
        <f t="shared" si="8"/>
        <v>0</v>
      </c>
      <c r="G118" s="161"/>
      <c r="H118" s="142"/>
      <c r="I118" s="130" t="e">
        <f>VLOOKUP(H118,Presupuesto!$B$11:$C$565,2,0)</f>
        <v>#N/A</v>
      </c>
      <c r="J118" s="98" t="str">
        <f t="shared" si="9"/>
        <v>Vinculación Universidad-Sociedad</v>
      </c>
      <c r="K118" s="98" t="s">
        <v>395</v>
      </c>
    </row>
    <row r="119" spans="3:11">
      <c r="C119" s="141"/>
      <c r="D119" s="158"/>
      <c r="E119" s="123"/>
      <c r="F119" s="97">
        <f t="shared" si="8"/>
        <v>0</v>
      </c>
      <c r="G119" s="161"/>
      <c r="H119" s="142"/>
      <c r="I119" s="130" t="e">
        <f>VLOOKUP(H119,Presupuesto!$B$11:$C$565,2,0)</f>
        <v>#N/A</v>
      </c>
      <c r="J119" s="98" t="str">
        <f t="shared" si="9"/>
        <v>Vinculación Universidad-Sociedad</v>
      </c>
      <c r="K119" s="98" t="s">
        <v>395</v>
      </c>
    </row>
    <row r="120" spans="3:11">
      <c r="C120" s="141"/>
      <c r="D120" s="158"/>
      <c r="E120" s="123"/>
      <c r="F120" s="97">
        <f t="shared" si="8"/>
        <v>0</v>
      </c>
      <c r="G120" s="161"/>
      <c r="H120" s="142"/>
      <c r="I120" s="130" t="e">
        <f>VLOOKUP(H120,Presupuesto!$B$11:$C$565,2,0)</f>
        <v>#N/A</v>
      </c>
      <c r="J120" s="98" t="str">
        <f t="shared" si="9"/>
        <v>Vinculación Universidad-Sociedad</v>
      </c>
      <c r="K120" s="98" t="s">
        <v>395</v>
      </c>
    </row>
    <row r="121" spans="3:11">
      <c r="C121" s="141"/>
      <c r="D121" s="158"/>
      <c r="E121" s="123"/>
      <c r="F121" s="97">
        <f t="shared" si="8"/>
        <v>0</v>
      </c>
      <c r="G121" s="161"/>
      <c r="H121" s="142"/>
      <c r="I121" s="130" t="e">
        <f>VLOOKUP(H121,Presupuesto!$B$11:$C$565,2,0)</f>
        <v>#N/A</v>
      </c>
      <c r="J121" s="98" t="str">
        <f t="shared" si="9"/>
        <v>Vinculación Universidad-Sociedad</v>
      </c>
      <c r="K121" s="98" t="s">
        <v>395</v>
      </c>
    </row>
    <row r="122" spans="3:11">
      <c r="C122" s="141"/>
      <c r="D122" s="158"/>
      <c r="E122" s="123"/>
      <c r="F122" s="97">
        <f t="shared" si="8"/>
        <v>0</v>
      </c>
      <c r="G122" s="161"/>
      <c r="H122" s="142"/>
      <c r="I122" s="130" t="e">
        <f>VLOOKUP(H122,Presupuesto!$B$11:$C$565,2,0)</f>
        <v>#N/A</v>
      </c>
      <c r="J122" s="98" t="str">
        <f t="shared" si="9"/>
        <v>Vinculación Universidad-Sociedad</v>
      </c>
      <c r="K122" s="98" t="s">
        <v>395</v>
      </c>
    </row>
    <row r="123" spans="3:11">
      <c r="C123" s="141"/>
      <c r="D123" s="158"/>
      <c r="E123" s="123"/>
      <c r="F123" s="97">
        <f t="shared" si="8"/>
        <v>0</v>
      </c>
      <c r="G123" s="161"/>
      <c r="H123" s="142"/>
      <c r="I123" s="130" t="e">
        <f>VLOOKUP(H123,Presupuesto!$B$11:$C$565,2,0)</f>
        <v>#N/A</v>
      </c>
      <c r="J123" s="98" t="str">
        <f t="shared" si="9"/>
        <v>Vinculación Universidad-Sociedad</v>
      </c>
      <c r="K123" s="98" t="s">
        <v>395</v>
      </c>
    </row>
    <row r="124" spans="3:11">
      <c r="C124" s="141"/>
      <c r="D124" s="158"/>
      <c r="E124" s="123"/>
      <c r="F124" s="97">
        <f t="shared" si="8"/>
        <v>0</v>
      </c>
      <c r="G124" s="161"/>
      <c r="H124" s="142"/>
      <c r="I124" s="130" t="e">
        <f>VLOOKUP(H124,Presupuesto!$B$11:$C$565,2,0)</f>
        <v>#N/A</v>
      </c>
      <c r="J124" s="98" t="str">
        <f t="shared" si="9"/>
        <v>Vinculación Universidad-Sociedad</v>
      </c>
      <c r="K124" s="98" t="s">
        <v>395</v>
      </c>
    </row>
    <row r="125" spans="3:11">
      <c r="C125" s="141"/>
      <c r="D125" s="158"/>
      <c r="E125" s="123"/>
      <c r="F125" s="97">
        <f t="shared" si="8"/>
        <v>0</v>
      </c>
      <c r="G125" s="161"/>
      <c r="H125" s="142"/>
      <c r="I125" s="130" t="e">
        <f>VLOOKUP(H125,Presupuesto!$B$11:$C$565,2,0)</f>
        <v>#N/A</v>
      </c>
      <c r="J125" s="98" t="str">
        <f t="shared" si="9"/>
        <v>Vinculación Universidad-Sociedad</v>
      </c>
      <c r="K125" s="98" t="s">
        <v>395</v>
      </c>
    </row>
    <row r="126" spans="3:11">
      <c r="C126" s="141"/>
      <c r="D126" s="158"/>
      <c r="E126" s="123"/>
      <c r="F126" s="97">
        <f t="shared" si="8"/>
        <v>0</v>
      </c>
      <c r="G126" s="161"/>
      <c r="H126" s="142"/>
      <c r="I126" s="130" t="e">
        <f>VLOOKUP(H126,Presupuesto!$B$11:$C$565,2,0)</f>
        <v>#N/A</v>
      </c>
      <c r="J126" s="98" t="str">
        <f t="shared" si="9"/>
        <v>Vinculación Universidad-Sociedad</v>
      </c>
      <c r="K126" s="98" t="s">
        <v>395</v>
      </c>
    </row>
    <row r="127" spans="3:11">
      <c r="C127" s="143"/>
      <c r="D127" s="151"/>
      <c r="E127" s="118"/>
      <c r="F127" s="97">
        <f t="shared" si="8"/>
        <v>0</v>
      </c>
      <c r="G127" s="161"/>
      <c r="H127" s="144"/>
      <c r="I127" s="130" t="e">
        <f>VLOOKUP(H127,Presupuesto!$B$11:$C$565,2,0)</f>
        <v>#N/A</v>
      </c>
      <c r="J127" s="98" t="str">
        <f t="shared" si="9"/>
        <v>Vinculación Universidad-Sociedad</v>
      </c>
      <c r="K127" s="98" t="s">
        <v>395</v>
      </c>
    </row>
    <row r="128" spans="3:11">
      <c r="C128" s="143"/>
      <c r="D128" s="151"/>
      <c r="E128" s="118"/>
      <c r="F128" s="97">
        <f t="shared" si="8"/>
        <v>0</v>
      </c>
      <c r="G128" s="161"/>
      <c r="H128" s="144"/>
      <c r="I128" s="130" t="e">
        <f>VLOOKUP(H128,Presupuesto!$B$11:$C$565,2,0)</f>
        <v>#N/A</v>
      </c>
      <c r="J128" s="98" t="str">
        <f t="shared" si="9"/>
        <v>Vinculación Universidad-Sociedad</v>
      </c>
      <c r="K128" s="98" t="s">
        <v>395</v>
      </c>
    </row>
    <row r="129" spans="3:11">
      <c r="C129" s="143"/>
      <c r="D129" s="151"/>
      <c r="E129" s="118"/>
      <c r="F129" s="97">
        <f t="shared" si="8"/>
        <v>0</v>
      </c>
      <c r="G129" s="161"/>
      <c r="H129" s="144"/>
      <c r="I129" s="130" t="e">
        <f>VLOOKUP(H129,Presupuesto!$B$11:$C$565,2,0)</f>
        <v>#N/A</v>
      </c>
      <c r="J129" s="98" t="str">
        <f t="shared" si="9"/>
        <v>Vinculación Universidad-Sociedad</v>
      </c>
      <c r="K129" s="98" t="s">
        <v>395</v>
      </c>
    </row>
    <row r="130" spans="3:11">
      <c r="C130" s="143"/>
      <c r="D130" s="151"/>
      <c r="E130" s="118"/>
      <c r="F130" s="97">
        <f t="shared" si="8"/>
        <v>0</v>
      </c>
      <c r="G130" s="161"/>
      <c r="H130" s="144"/>
      <c r="I130" s="130" t="e">
        <f>VLOOKUP(H130,Presupuesto!$B$11:$C$565,2,0)</f>
        <v>#N/A</v>
      </c>
      <c r="J130" s="98" t="str">
        <f t="shared" si="9"/>
        <v>Vinculación Universidad-Sociedad</v>
      </c>
      <c r="K130" s="98" t="s">
        <v>395</v>
      </c>
    </row>
    <row r="131" spans="3:11">
      <c r="C131" s="143"/>
      <c r="D131" s="151"/>
      <c r="E131" s="118"/>
      <c r="F131" s="97">
        <f t="shared" si="8"/>
        <v>0</v>
      </c>
      <c r="G131" s="161"/>
      <c r="H131" s="144"/>
      <c r="I131" s="130" t="e">
        <f>VLOOKUP(H131,Presupuesto!$B$11:$C$565,2,0)</f>
        <v>#N/A</v>
      </c>
      <c r="J131" s="98" t="str">
        <f t="shared" si="9"/>
        <v>Vinculación Universidad-Sociedad</v>
      </c>
      <c r="K131" s="98" t="s">
        <v>395</v>
      </c>
    </row>
    <row r="132" spans="3:11">
      <c r="C132" s="143"/>
      <c r="D132" s="151"/>
      <c r="E132" s="118"/>
      <c r="F132" s="97">
        <f t="shared" si="8"/>
        <v>0</v>
      </c>
      <c r="G132" s="161"/>
      <c r="H132" s="144"/>
      <c r="I132" s="130" t="e">
        <f>VLOOKUP(H132,Presupuesto!$B$11:$C$565,2,0)</f>
        <v>#N/A</v>
      </c>
      <c r="J132" s="98" t="str">
        <f t="shared" si="9"/>
        <v>Vinculación Universidad-Sociedad</v>
      </c>
      <c r="K132" s="98" t="s">
        <v>395</v>
      </c>
    </row>
    <row r="133" spans="3:11">
      <c r="C133" s="143"/>
      <c r="D133" s="151"/>
      <c r="E133" s="118"/>
      <c r="F133" s="97">
        <f t="shared" si="8"/>
        <v>0</v>
      </c>
      <c r="G133" s="161"/>
      <c r="H133" s="144"/>
      <c r="I133" s="130" t="e">
        <f>VLOOKUP(H133,Presupuesto!$B$11:$C$565,2,0)</f>
        <v>#N/A</v>
      </c>
      <c r="J133" s="98" t="str">
        <f t="shared" si="9"/>
        <v>Vinculación Universidad-Sociedad</v>
      </c>
      <c r="K133" s="98" t="s">
        <v>395</v>
      </c>
    </row>
    <row r="134" spans="3:11">
      <c r="C134" s="143"/>
      <c r="D134" s="151"/>
      <c r="E134" s="118"/>
      <c r="F134" s="97">
        <f t="shared" si="8"/>
        <v>0</v>
      </c>
      <c r="G134" s="161"/>
      <c r="H134" s="144"/>
      <c r="I134" s="130" t="e">
        <f>VLOOKUP(H134,Presupuesto!$B$11:$C$565,2,0)</f>
        <v>#N/A</v>
      </c>
      <c r="J134" s="98" t="str">
        <f t="shared" si="9"/>
        <v>Vinculación Universidad-Sociedad</v>
      </c>
      <c r="K134" s="98" t="s">
        <v>395</v>
      </c>
    </row>
    <row r="135" spans="3:11">
      <c r="C135" s="145"/>
      <c r="D135" s="151"/>
      <c r="E135" s="118"/>
      <c r="F135" s="97">
        <f t="shared" si="8"/>
        <v>0</v>
      </c>
      <c r="G135" s="161"/>
      <c r="H135" s="146"/>
      <c r="I135" s="130" t="e">
        <f>VLOOKUP(H135,Presupuesto!$B$11:$C$565,2,0)</f>
        <v>#N/A</v>
      </c>
      <c r="J135" s="98" t="str">
        <f t="shared" si="9"/>
        <v>Vinculación Universidad-Sociedad</v>
      </c>
      <c r="K135" s="98" t="s">
        <v>395</v>
      </c>
    </row>
    <row r="136" spans="3:11">
      <c r="C136" s="145"/>
      <c r="D136" s="151"/>
      <c r="E136" s="118"/>
      <c r="F136" s="97">
        <f t="shared" si="8"/>
        <v>0</v>
      </c>
      <c r="G136" s="161"/>
      <c r="H136" s="146"/>
      <c r="I136" s="130" t="e">
        <f>VLOOKUP(H136,Presupuesto!$B$11:$C$565,2,0)</f>
        <v>#N/A</v>
      </c>
      <c r="J136" s="98" t="str">
        <f t="shared" si="9"/>
        <v>Vinculación Universidad-Sociedad</v>
      </c>
      <c r="K136" s="98" t="s">
        <v>395</v>
      </c>
    </row>
    <row r="137" spans="3:11">
      <c r="C137" s="145"/>
      <c r="D137" s="151"/>
      <c r="E137" s="118"/>
      <c r="F137" s="97">
        <f t="shared" si="8"/>
        <v>0</v>
      </c>
      <c r="G137" s="161"/>
      <c r="H137" s="146"/>
      <c r="I137" s="130" t="e">
        <f>VLOOKUP(H137,Presupuesto!$B$11:$C$565,2,0)</f>
        <v>#N/A</v>
      </c>
      <c r="J137" s="98" t="str">
        <f t="shared" si="9"/>
        <v>Vinculación Universidad-Sociedad</v>
      </c>
      <c r="K137" s="98" t="s">
        <v>395</v>
      </c>
    </row>
    <row r="138" spans="3:11">
      <c r="C138" s="145"/>
      <c r="D138" s="151"/>
      <c r="E138" s="118"/>
      <c r="F138" s="97">
        <f t="shared" si="8"/>
        <v>0</v>
      </c>
      <c r="G138" s="161"/>
      <c r="H138" s="146"/>
      <c r="I138" s="130" t="e">
        <f>VLOOKUP(H138,Presupuesto!$B$11:$C$565,2,0)</f>
        <v>#N/A</v>
      </c>
      <c r="J138" s="98" t="str">
        <f t="shared" si="9"/>
        <v>Vinculación Universidad-Sociedad</v>
      </c>
      <c r="K138" s="98" t="s">
        <v>395</v>
      </c>
    </row>
    <row r="139" spans="3:11" ht="15.75" thickBot="1">
      <c r="C139" s="147"/>
      <c r="D139" s="159"/>
      <c r="E139" s="103"/>
      <c r="F139" s="105">
        <f t="shared" si="8"/>
        <v>0</v>
      </c>
      <c r="G139" s="162"/>
      <c r="H139" s="148"/>
      <c r="I139" s="132" t="e">
        <f>VLOOKUP(H139,Presupuesto!$B$11:$C$565,2,0)</f>
        <v>#N/A</v>
      </c>
      <c r="J139" s="106" t="str">
        <f t="shared" si="9"/>
        <v>Vinculación Universidad-Sociedad</v>
      </c>
      <c r="K139" s="98" t="s">
        <v>395</v>
      </c>
    </row>
    <row r="141" spans="3:11" ht="15.75" thickBot="1">
      <c r="F141" s="90"/>
      <c r="G141" s="89"/>
      <c r="H141" s="90"/>
      <c r="I141" s="90"/>
    </row>
    <row r="142" spans="3:11" ht="15.75" thickBot="1">
      <c r="C142" s="157" t="s">
        <v>53</v>
      </c>
      <c r="D142" s="372">
        <f>SUM(F149:F183)</f>
        <v>7801.2</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392</v>
      </c>
      <c r="D145" s="368" t="str">
        <f>'3. Vinculación Univ. Sociedad'!E12</f>
        <v>3.1.1.4</v>
      </c>
      <c r="E145" s="93"/>
      <c r="F145" s="93"/>
      <c r="G145" s="93"/>
      <c r="H145" s="76"/>
      <c r="I145" s="76"/>
      <c r="J145" s="76"/>
      <c r="K145" s="112"/>
    </row>
    <row r="146" spans="3:11" ht="18.7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Jornadas de asistencia y asesoría legal gratuita</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131</v>
      </c>
      <c r="H148" s="136" t="s">
        <v>46</v>
      </c>
      <c r="I148" s="133" t="s">
        <v>132</v>
      </c>
      <c r="J148" s="133" t="s">
        <v>410</v>
      </c>
      <c r="K148" s="133" t="s">
        <v>411</v>
      </c>
    </row>
    <row r="149" spans="3:11" ht="15.75" thickBot="1">
      <c r="C149" s="221" t="s">
        <v>439</v>
      </c>
      <c r="D149" s="222">
        <v>2.5</v>
      </c>
      <c r="E149" s="220">
        <f>HLOOKUP(C149,$AH$2:$BU$3,2,0)</f>
        <v>620</v>
      </c>
      <c r="F149" s="97">
        <f t="shared" ref="F149:F157" si="10">D149*E149</f>
        <v>1550</v>
      </c>
      <c r="G149" s="161" t="s">
        <v>129</v>
      </c>
      <c r="H149" s="142" t="s">
        <v>307</v>
      </c>
      <c r="I149" s="130" t="str">
        <f>VLOOKUP(H149,Presupuesto!$B$11:$C$565,2,0)</f>
        <v>VIATICOS NACIONALES Y OTROS GASTOS DE VIAJE PROYECTO FORTALECIMIENTO ORG. ESTUDI (26200-72)</v>
      </c>
      <c r="J149" s="331" t="s">
        <v>471</v>
      </c>
      <c r="K149" s="98" t="s">
        <v>398</v>
      </c>
    </row>
    <row r="150" spans="3:11">
      <c r="C150" s="221" t="s">
        <v>425</v>
      </c>
      <c r="D150" s="519">
        <v>2.5</v>
      </c>
      <c r="E150" s="518">
        <f>HLOOKUP(C150,$AH$2:$BU$3,2,0)</f>
        <v>1400</v>
      </c>
      <c r="F150" s="97">
        <f t="shared" si="10"/>
        <v>3500</v>
      </c>
      <c r="G150" s="161" t="s">
        <v>129</v>
      </c>
      <c r="H150" s="142" t="s">
        <v>307</v>
      </c>
      <c r="I150" s="130" t="str">
        <f>VLOOKUP(H150,Presupuesto!$B$11:$C$565,2,0)</f>
        <v>VIATICOS NACIONALES Y OTROS GASTOS DE VIAJE PROYECTO FORTALECIMIENTO ORG. ESTUDI (26200-72)</v>
      </c>
      <c r="J150" s="98" t="str">
        <f>$J$105</f>
        <v>Vinculación Universidad-Sociedad</v>
      </c>
      <c r="K150" s="98" t="s">
        <v>398</v>
      </c>
    </row>
    <row r="151" spans="3:11">
      <c r="C151" s="517" t="s">
        <v>1569</v>
      </c>
      <c r="D151" s="515">
        <v>2</v>
      </c>
      <c r="E151" s="516">
        <v>76</v>
      </c>
      <c r="F151" s="97">
        <f t="shared" si="10"/>
        <v>152</v>
      </c>
      <c r="G151" s="161" t="s">
        <v>129</v>
      </c>
      <c r="H151" s="142" t="s">
        <v>316</v>
      </c>
      <c r="I151" s="130" t="str">
        <f>VLOOKUP(H151,Presupuesto!$B$11:$C$565,2,0)</f>
        <v>PRODUCTOS DE PAPEL Y CARTON (33400-00)</v>
      </c>
      <c r="J151" s="98" t="str">
        <f t="shared" ref="J151:J157" si="11">$J$105</f>
        <v>Vinculación Universidad-Sociedad</v>
      </c>
      <c r="K151" s="98" t="s">
        <v>398</v>
      </c>
    </row>
    <row r="152" spans="3:11">
      <c r="C152" s="517" t="s">
        <v>1570</v>
      </c>
      <c r="D152" s="515">
        <v>1</v>
      </c>
      <c r="E152" s="516">
        <v>85</v>
      </c>
      <c r="F152" s="97">
        <f t="shared" si="10"/>
        <v>85</v>
      </c>
      <c r="G152" s="161" t="s">
        <v>129</v>
      </c>
      <c r="H152" s="142" t="s">
        <v>316</v>
      </c>
      <c r="I152" s="130" t="str">
        <f>VLOOKUP(H152,Presupuesto!$B$11:$C$565,2,0)</f>
        <v>PRODUCTOS DE PAPEL Y CARTON (33400-00)</v>
      </c>
      <c r="J152" s="98" t="str">
        <f t="shared" si="11"/>
        <v>Vinculación Universidad-Sociedad</v>
      </c>
      <c r="K152" s="98" t="s">
        <v>398</v>
      </c>
    </row>
    <row r="153" spans="3:11">
      <c r="C153" s="517" t="s">
        <v>1571</v>
      </c>
      <c r="D153" s="515">
        <v>3</v>
      </c>
      <c r="E153" s="516">
        <v>70</v>
      </c>
      <c r="F153" s="97">
        <f t="shared" si="10"/>
        <v>210</v>
      </c>
      <c r="G153" s="161" t="s">
        <v>129</v>
      </c>
      <c r="H153" s="142" t="s">
        <v>815</v>
      </c>
      <c r="I153" s="130" t="str">
        <f>VLOOKUP(H153,Presupuesto!$B$11:$C$565,2,0)</f>
        <v>PAPEL DE ESCRITORIO</v>
      </c>
      <c r="J153" s="98" t="str">
        <f t="shared" si="11"/>
        <v>Vinculación Universidad-Sociedad</v>
      </c>
      <c r="K153" s="98" t="s">
        <v>398</v>
      </c>
    </row>
    <row r="154" spans="3:11">
      <c r="C154" s="517" t="s">
        <v>1572</v>
      </c>
      <c r="D154" s="515">
        <v>3</v>
      </c>
      <c r="E154" s="516">
        <v>75</v>
      </c>
      <c r="F154" s="97">
        <f t="shared" si="10"/>
        <v>225</v>
      </c>
      <c r="G154" s="161" t="s">
        <v>129</v>
      </c>
      <c r="H154" s="142" t="s">
        <v>815</v>
      </c>
      <c r="I154" s="130" t="str">
        <f>VLOOKUP(H154,Presupuesto!$B$11:$C$565,2,0)</f>
        <v>PAPEL DE ESCRITORIO</v>
      </c>
      <c r="J154" s="98" t="str">
        <f t="shared" si="11"/>
        <v>Vinculación Universidad-Sociedad</v>
      </c>
      <c r="K154" s="98" t="s">
        <v>398</v>
      </c>
    </row>
    <row r="155" spans="3:11">
      <c r="C155" s="517" t="s">
        <v>1573</v>
      </c>
      <c r="D155" s="515">
        <v>2</v>
      </c>
      <c r="E155" s="516">
        <v>39.6</v>
      </c>
      <c r="F155" s="97">
        <f t="shared" si="10"/>
        <v>79.2</v>
      </c>
      <c r="G155" s="161" t="s">
        <v>129</v>
      </c>
      <c r="H155" s="142" t="s">
        <v>327</v>
      </c>
      <c r="I155" s="130" t="str">
        <f>VLOOKUP(H155,Presupuesto!$B$11:$C$565,2,0)</f>
        <v>UTILES DE ESCRITORIO, OFICINA Y ENZE¥ANZA</v>
      </c>
      <c r="J155" s="98" t="str">
        <f t="shared" si="11"/>
        <v>Vinculación Universidad-Sociedad</v>
      </c>
      <c r="K155" s="98" t="s">
        <v>398</v>
      </c>
    </row>
    <row r="156" spans="3:11">
      <c r="C156" s="520" t="s">
        <v>1574</v>
      </c>
      <c r="D156" s="515">
        <v>1</v>
      </c>
      <c r="E156" s="516">
        <v>2000</v>
      </c>
      <c r="F156" s="97">
        <f t="shared" si="10"/>
        <v>2000</v>
      </c>
      <c r="G156" s="161" t="s">
        <v>129</v>
      </c>
      <c r="H156" s="144" t="s">
        <v>955</v>
      </c>
      <c r="I156" s="130" t="str">
        <f>VLOOKUP(H156,Presupuesto!$B$11:$C$565,2,0)</f>
        <v>OTROS RESPUESTOS Y ACCESORIOS MENORES</v>
      </c>
      <c r="J156" s="98" t="str">
        <f t="shared" si="11"/>
        <v>Vinculación Universidad-Sociedad</v>
      </c>
      <c r="K156" s="98" t="s">
        <v>398</v>
      </c>
    </row>
    <row r="157" spans="3:11">
      <c r="C157" s="517"/>
      <c r="D157" s="515"/>
      <c r="E157" s="516"/>
      <c r="F157" s="97">
        <f t="shared" si="10"/>
        <v>0</v>
      </c>
      <c r="G157" s="161" t="s">
        <v>129</v>
      </c>
      <c r="H157" s="142" t="s">
        <v>298</v>
      </c>
      <c r="I157" s="130" t="str">
        <f>VLOOKUP(H157,Presupuesto!$B$11:$C$565,2,0)</f>
        <v>OTROS SERVICIOS COMERCIALES Y FINANCIEROS N.C.</v>
      </c>
      <c r="J157" s="98" t="str">
        <f t="shared" si="11"/>
        <v>Vinculación Universidad-Sociedad</v>
      </c>
      <c r="K157" s="98" t="s">
        <v>398</v>
      </c>
    </row>
    <row r="158" spans="3:11">
      <c r="C158" s="141"/>
      <c r="D158" s="158"/>
      <c r="E158" s="123"/>
      <c r="F158" s="97">
        <f t="shared" ref="F158:F183" si="12">D158*E158</f>
        <v>0</v>
      </c>
      <c r="G158" s="161"/>
      <c r="H158" s="142"/>
      <c r="I158" s="130" t="e">
        <f>VLOOKUP(H158,Presupuesto!$B$11:$C$565,2,0)</f>
        <v>#N/A</v>
      </c>
      <c r="J158" s="98" t="str">
        <f t="shared" ref="J158:J183" si="13">$J$149</f>
        <v>Vinculación Universidad-Sociedad</v>
      </c>
      <c r="K158" s="98" t="s">
        <v>398</v>
      </c>
    </row>
    <row r="159" spans="3:11">
      <c r="C159" s="141"/>
      <c r="D159" s="158"/>
      <c r="E159" s="123"/>
      <c r="F159" s="97">
        <f t="shared" si="12"/>
        <v>0</v>
      </c>
      <c r="G159" s="161"/>
      <c r="H159" s="142"/>
      <c r="I159" s="130" t="e">
        <f>VLOOKUP(H159,Presupuesto!$B$11:$C$565,2,0)</f>
        <v>#N/A</v>
      </c>
      <c r="J159" s="98" t="str">
        <f t="shared" si="13"/>
        <v>Vinculación Universidad-Sociedad</v>
      </c>
      <c r="K159" s="98" t="s">
        <v>398</v>
      </c>
    </row>
    <row r="160" spans="3:11">
      <c r="C160" s="141"/>
      <c r="D160" s="158"/>
      <c r="E160" s="123"/>
      <c r="F160" s="97">
        <f t="shared" si="12"/>
        <v>0</v>
      </c>
      <c r="G160" s="161"/>
      <c r="H160" s="142"/>
      <c r="I160" s="130" t="e">
        <f>VLOOKUP(H160,Presupuesto!$B$11:$C$565,2,0)</f>
        <v>#N/A</v>
      </c>
      <c r="J160" s="98" t="str">
        <f t="shared" si="13"/>
        <v>Vinculación Universidad-Sociedad</v>
      </c>
      <c r="K160" s="98" t="s">
        <v>398</v>
      </c>
    </row>
    <row r="161" spans="3:11">
      <c r="C161" s="141"/>
      <c r="D161" s="158"/>
      <c r="E161" s="123"/>
      <c r="F161" s="97">
        <f t="shared" si="12"/>
        <v>0</v>
      </c>
      <c r="G161" s="161"/>
      <c r="H161" s="142"/>
      <c r="I161" s="130" t="e">
        <f>VLOOKUP(H161,Presupuesto!$B$11:$C$565,2,0)</f>
        <v>#N/A</v>
      </c>
      <c r="J161" s="98" t="str">
        <f t="shared" si="13"/>
        <v>Vinculación Universidad-Sociedad</v>
      </c>
      <c r="K161" s="98" t="s">
        <v>398</v>
      </c>
    </row>
    <row r="162" spans="3:11">
      <c r="C162" s="141"/>
      <c r="D162" s="158"/>
      <c r="E162" s="123"/>
      <c r="F162" s="97">
        <f t="shared" si="12"/>
        <v>0</v>
      </c>
      <c r="G162" s="161"/>
      <c r="H162" s="142"/>
      <c r="I162" s="130" t="e">
        <f>VLOOKUP(H162,Presupuesto!$B$11:$C$565,2,0)</f>
        <v>#N/A</v>
      </c>
      <c r="J162" s="98" t="str">
        <f t="shared" si="13"/>
        <v>Vinculación Universidad-Sociedad</v>
      </c>
      <c r="K162" s="98" t="s">
        <v>398</v>
      </c>
    </row>
    <row r="163" spans="3:11">
      <c r="C163" s="141"/>
      <c r="D163" s="158"/>
      <c r="E163" s="123"/>
      <c r="F163" s="97">
        <f t="shared" si="12"/>
        <v>0</v>
      </c>
      <c r="G163" s="161"/>
      <c r="H163" s="142"/>
      <c r="I163" s="130" t="e">
        <f>VLOOKUP(H163,Presupuesto!$B$11:$C$565,2,0)</f>
        <v>#N/A</v>
      </c>
      <c r="J163" s="98" t="str">
        <f t="shared" si="13"/>
        <v>Vinculación Universidad-Sociedad</v>
      </c>
      <c r="K163" s="98" t="s">
        <v>398</v>
      </c>
    </row>
    <row r="164" spans="3:11">
      <c r="C164" s="141"/>
      <c r="D164" s="158"/>
      <c r="E164" s="123"/>
      <c r="F164" s="97">
        <f t="shared" si="12"/>
        <v>0</v>
      </c>
      <c r="G164" s="161"/>
      <c r="H164" s="142"/>
      <c r="I164" s="130" t="e">
        <f>VLOOKUP(H164,Presupuesto!$B$11:$C$565,2,0)</f>
        <v>#N/A</v>
      </c>
      <c r="J164" s="98" t="str">
        <f t="shared" si="13"/>
        <v>Vinculación Universidad-Sociedad</v>
      </c>
      <c r="K164" s="98" t="s">
        <v>398</v>
      </c>
    </row>
    <row r="165" spans="3:11">
      <c r="C165" s="141"/>
      <c r="D165" s="158"/>
      <c r="E165" s="123"/>
      <c r="F165" s="97">
        <f t="shared" si="12"/>
        <v>0</v>
      </c>
      <c r="G165" s="161"/>
      <c r="H165" s="142"/>
      <c r="I165" s="130" t="e">
        <f>VLOOKUP(H165,Presupuesto!$B$11:$C$565,2,0)</f>
        <v>#N/A</v>
      </c>
      <c r="J165" s="98" t="str">
        <f t="shared" si="13"/>
        <v>Vinculación Universidad-Sociedad</v>
      </c>
      <c r="K165" s="98" t="s">
        <v>398</v>
      </c>
    </row>
    <row r="166" spans="3:11">
      <c r="C166" s="141"/>
      <c r="D166" s="158"/>
      <c r="E166" s="123"/>
      <c r="F166" s="97">
        <f t="shared" si="12"/>
        <v>0</v>
      </c>
      <c r="G166" s="161"/>
      <c r="H166" s="142"/>
      <c r="I166" s="130" t="e">
        <f>VLOOKUP(H166,Presupuesto!$B$11:$C$565,2,0)</f>
        <v>#N/A</v>
      </c>
      <c r="J166" s="98" t="str">
        <f t="shared" si="13"/>
        <v>Vinculación Universidad-Sociedad</v>
      </c>
      <c r="K166" s="98" t="s">
        <v>398</v>
      </c>
    </row>
    <row r="167" spans="3:11">
      <c r="C167" s="141"/>
      <c r="D167" s="158"/>
      <c r="E167" s="123"/>
      <c r="F167" s="97">
        <f t="shared" si="12"/>
        <v>0</v>
      </c>
      <c r="G167" s="161"/>
      <c r="H167" s="142"/>
      <c r="I167" s="130" t="e">
        <f>VLOOKUP(H167,Presupuesto!$B$11:$C$565,2,0)</f>
        <v>#N/A</v>
      </c>
      <c r="J167" s="98" t="str">
        <f t="shared" si="13"/>
        <v>Vinculación Universidad-Sociedad</v>
      </c>
      <c r="K167" s="98" t="s">
        <v>398</v>
      </c>
    </row>
    <row r="168" spans="3:11">
      <c r="C168" s="141"/>
      <c r="D168" s="158"/>
      <c r="E168" s="123"/>
      <c r="F168" s="97">
        <f t="shared" si="12"/>
        <v>0</v>
      </c>
      <c r="G168" s="161"/>
      <c r="H168" s="142"/>
      <c r="I168" s="130" t="e">
        <f>VLOOKUP(H168,Presupuesto!$B$11:$C$565,2,0)</f>
        <v>#N/A</v>
      </c>
      <c r="J168" s="98" t="str">
        <f t="shared" si="13"/>
        <v>Vinculación Universidad-Sociedad</v>
      </c>
      <c r="K168" s="98" t="s">
        <v>398</v>
      </c>
    </row>
    <row r="169" spans="3:11">
      <c r="C169" s="141"/>
      <c r="D169" s="158"/>
      <c r="E169" s="123"/>
      <c r="F169" s="97">
        <f t="shared" si="12"/>
        <v>0</v>
      </c>
      <c r="G169" s="161"/>
      <c r="H169" s="142"/>
      <c r="I169" s="130" t="e">
        <f>VLOOKUP(H169,Presupuesto!$B$11:$C$565,2,0)</f>
        <v>#N/A</v>
      </c>
      <c r="J169" s="98" t="str">
        <f t="shared" si="13"/>
        <v>Vinculación Universidad-Sociedad</v>
      </c>
      <c r="K169" s="98" t="s">
        <v>398</v>
      </c>
    </row>
    <row r="170" spans="3:11">
      <c r="C170" s="141"/>
      <c r="D170" s="158"/>
      <c r="E170" s="123"/>
      <c r="F170" s="97">
        <f t="shared" si="12"/>
        <v>0</v>
      </c>
      <c r="G170" s="161"/>
      <c r="H170" s="142"/>
      <c r="I170" s="130" t="e">
        <f>VLOOKUP(H170,Presupuesto!$B$11:$C$565,2,0)</f>
        <v>#N/A</v>
      </c>
      <c r="J170" s="98" t="str">
        <f t="shared" si="13"/>
        <v>Vinculación Universidad-Sociedad</v>
      </c>
      <c r="K170" s="98" t="s">
        <v>398</v>
      </c>
    </row>
    <row r="171" spans="3:11">
      <c r="C171" s="143"/>
      <c r="D171" s="151"/>
      <c r="E171" s="118"/>
      <c r="F171" s="97">
        <f t="shared" si="12"/>
        <v>0</v>
      </c>
      <c r="G171" s="161"/>
      <c r="H171" s="144"/>
      <c r="I171" s="130" t="e">
        <f>VLOOKUP(H171,Presupuesto!$B$11:$C$565,2,0)</f>
        <v>#N/A</v>
      </c>
      <c r="J171" s="98" t="str">
        <f t="shared" si="13"/>
        <v>Vinculación Universidad-Sociedad</v>
      </c>
      <c r="K171" s="98" t="s">
        <v>398</v>
      </c>
    </row>
    <row r="172" spans="3:11">
      <c r="C172" s="143"/>
      <c r="D172" s="151"/>
      <c r="E172" s="118"/>
      <c r="F172" s="97">
        <f t="shared" si="12"/>
        <v>0</v>
      </c>
      <c r="G172" s="161"/>
      <c r="H172" s="144"/>
      <c r="I172" s="130" t="e">
        <f>VLOOKUP(H172,Presupuesto!$B$11:$C$565,2,0)</f>
        <v>#N/A</v>
      </c>
      <c r="J172" s="98" t="str">
        <f t="shared" si="13"/>
        <v>Vinculación Universidad-Sociedad</v>
      </c>
      <c r="K172" s="98" t="s">
        <v>398</v>
      </c>
    </row>
    <row r="173" spans="3:11">
      <c r="C173" s="143"/>
      <c r="D173" s="151"/>
      <c r="E173" s="118"/>
      <c r="F173" s="97">
        <f t="shared" si="12"/>
        <v>0</v>
      </c>
      <c r="G173" s="161"/>
      <c r="H173" s="144"/>
      <c r="I173" s="130" t="e">
        <f>VLOOKUP(H173,Presupuesto!$B$11:$C$565,2,0)</f>
        <v>#N/A</v>
      </c>
      <c r="J173" s="98" t="str">
        <f t="shared" si="13"/>
        <v>Vinculación Universidad-Sociedad</v>
      </c>
      <c r="K173" s="98" t="s">
        <v>398</v>
      </c>
    </row>
    <row r="174" spans="3:11">
      <c r="C174" s="143"/>
      <c r="D174" s="151"/>
      <c r="E174" s="118"/>
      <c r="F174" s="97">
        <f t="shared" si="12"/>
        <v>0</v>
      </c>
      <c r="G174" s="161"/>
      <c r="H174" s="144"/>
      <c r="I174" s="130" t="e">
        <f>VLOOKUP(H174,Presupuesto!$B$11:$C$565,2,0)</f>
        <v>#N/A</v>
      </c>
      <c r="J174" s="98" t="str">
        <f t="shared" si="13"/>
        <v>Vinculación Universidad-Sociedad</v>
      </c>
      <c r="K174" s="98" t="s">
        <v>398</v>
      </c>
    </row>
    <row r="175" spans="3:11">
      <c r="C175" s="143"/>
      <c r="D175" s="151"/>
      <c r="E175" s="118"/>
      <c r="F175" s="97">
        <f t="shared" si="12"/>
        <v>0</v>
      </c>
      <c r="G175" s="161"/>
      <c r="H175" s="144"/>
      <c r="I175" s="130" t="e">
        <f>VLOOKUP(H175,Presupuesto!$B$11:$C$565,2,0)</f>
        <v>#N/A</v>
      </c>
      <c r="J175" s="98" t="str">
        <f t="shared" si="13"/>
        <v>Vinculación Universidad-Sociedad</v>
      </c>
      <c r="K175" s="98" t="s">
        <v>398</v>
      </c>
    </row>
    <row r="176" spans="3:11">
      <c r="C176" s="143"/>
      <c r="D176" s="151"/>
      <c r="E176" s="118"/>
      <c r="F176" s="97">
        <f t="shared" si="12"/>
        <v>0</v>
      </c>
      <c r="G176" s="161"/>
      <c r="H176" s="144"/>
      <c r="I176" s="130" t="e">
        <f>VLOOKUP(H176,Presupuesto!$B$11:$C$565,2,0)</f>
        <v>#N/A</v>
      </c>
      <c r="J176" s="98" t="str">
        <f t="shared" si="13"/>
        <v>Vinculación Universidad-Sociedad</v>
      </c>
      <c r="K176" s="98" t="s">
        <v>398</v>
      </c>
    </row>
    <row r="177" spans="3:11">
      <c r="C177" s="143"/>
      <c r="D177" s="151"/>
      <c r="E177" s="118"/>
      <c r="F177" s="97">
        <f t="shared" si="12"/>
        <v>0</v>
      </c>
      <c r="G177" s="161"/>
      <c r="H177" s="144"/>
      <c r="I177" s="130" t="e">
        <f>VLOOKUP(H177,Presupuesto!$B$11:$C$565,2,0)</f>
        <v>#N/A</v>
      </c>
      <c r="J177" s="98" t="str">
        <f t="shared" si="13"/>
        <v>Vinculación Universidad-Sociedad</v>
      </c>
      <c r="K177" s="98" t="s">
        <v>398</v>
      </c>
    </row>
    <row r="178" spans="3:11">
      <c r="C178" s="143"/>
      <c r="D178" s="151"/>
      <c r="E178" s="118"/>
      <c r="F178" s="97">
        <f t="shared" si="12"/>
        <v>0</v>
      </c>
      <c r="G178" s="161"/>
      <c r="H178" s="144"/>
      <c r="I178" s="130" t="e">
        <f>VLOOKUP(H178,Presupuesto!$B$11:$C$565,2,0)</f>
        <v>#N/A</v>
      </c>
      <c r="J178" s="98" t="str">
        <f t="shared" si="13"/>
        <v>Vinculación Universidad-Sociedad</v>
      </c>
      <c r="K178" s="98" t="s">
        <v>398</v>
      </c>
    </row>
    <row r="179" spans="3:11">
      <c r="C179" s="145"/>
      <c r="D179" s="151"/>
      <c r="E179" s="118"/>
      <c r="F179" s="97">
        <f t="shared" si="12"/>
        <v>0</v>
      </c>
      <c r="G179" s="161"/>
      <c r="H179" s="146"/>
      <c r="I179" s="130" t="e">
        <f>VLOOKUP(H179,Presupuesto!$B$11:$C$565,2,0)</f>
        <v>#N/A</v>
      </c>
      <c r="J179" s="98" t="str">
        <f t="shared" si="13"/>
        <v>Vinculación Universidad-Sociedad</v>
      </c>
      <c r="K179" s="98" t="s">
        <v>398</v>
      </c>
    </row>
    <row r="180" spans="3:11">
      <c r="C180" s="145"/>
      <c r="D180" s="151"/>
      <c r="E180" s="118"/>
      <c r="F180" s="97">
        <f t="shared" si="12"/>
        <v>0</v>
      </c>
      <c r="G180" s="161"/>
      <c r="H180" s="146"/>
      <c r="I180" s="130" t="e">
        <f>VLOOKUP(H180,Presupuesto!$B$11:$C$565,2,0)</f>
        <v>#N/A</v>
      </c>
      <c r="J180" s="98" t="str">
        <f t="shared" si="13"/>
        <v>Vinculación Universidad-Sociedad</v>
      </c>
      <c r="K180" s="98" t="s">
        <v>398</v>
      </c>
    </row>
    <row r="181" spans="3:11">
      <c r="C181" s="145"/>
      <c r="D181" s="151"/>
      <c r="E181" s="118"/>
      <c r="F181" s="97">
        <f t="shared" si="12"/>
        <v>0</v>
      </c>
      <c r="G181" s="161"/>
      <c r="H181" s="146"/>
      <c r="I181" s="130" t="e">
        <f>VLOOKUP(H181,Presupuesto!$B$11:$C$565,2,0)</f>
        <v>#N/A</v>
      </c>
      <c r="J181" s="98" t="str">
        <f t="shared" si="13"/>
        <v>Vinculación Universidad-Sociedad</v>
      </c>
      <c r="K181" s="98" t="s">
        <v>398</v>
      </c>
    </row>
    <row r="182" spans="3:11">
      <c r="C182" s="145"/>
      <c r="D182" s="151"/>
      <c r="E182" s="118"/>
      <c r="F182" s="97">
        <f t="shared" si="12"/>
        <v>0</v>
      </c>
      <c r="G182" s="161"/>
      <c r="H182" s="146"/>
      <c r="I182" s="130" t="e">
        <f>VLOOKUP(H182,Presupuesto!$B$11:$C$565,2,0)</f>
        <v>#N/A</v>
      </c>
      <c r="J182" s="98" t="str">
        <f t="shared" si="13"/>
        <v>Vinculación Universidad-Sociedad</v>
      </c>
      <c r="K182" s="98" t="s">
        <v>398</v>
      </c>
    </row>
    <row r="183" spans="3:11" ht="15.75" thickBot="1">
      <c r="C183" s="147"/>
      <c r="D183" s="159"/>
      <c r="E183" s="103"/>
      <c r="F183" s="105">
        <f t="shared" si="12"/>
        <v>0</v>
      </c>
      <c r="G183" s="162"/>
      <c r="H183" s="148"/>
      <c r="I183" s="132" t="e">
        <f>VLOOKUP(H183,Presupuesto!$B$11:$C$565,2,0)</f>
        <v>#N/A</v>
      </c>
      <c r="J183" s="106" t="str">
        <f t="shared" si="13"/>
        <v>Vinculación Universidad-Sociedad</v>
      </c>
      <c r="K183" s="98" t="s">
        <v>398</v>
      </c>
    </row>
    <row r="185" spans="3:11" ht="15.75" thickBot="1"/>
    <row r="186" spans="3:11" ht="15.75" thickBot="1">
      <c r="C186" s="157" t="s">
        <v>53</v>
      </c>
      <c r="D186" s="372">
        <f>SUM(F193:F227)</f>
        <v>7801.2</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392</v>
      </c>
      <c r="D189" s="368" t="str">
        <f>'3. Vinculación Univ. Sociedad'!E12</f>
        <v>3.1.1.4</v>
      </c>
      <c r="E189" s="93"/>
      <c r="F189" s="93"/>
      <c r="G189" s="93"/>
      <c r="H189" s="76"/>
      <c r="I189" s="76"/>
      <c r="J189" s="76"/>
      <c r="K189" s="112"/>
    </row>
    <row r="190" spans="3:11" ht="18.7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Jornadas de asistencia y asesoría legal gratuita</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131</v>
      </c>
      <c r="H192" s="136" t="s">
        <v>46</v>
      </c>
      <c r="I192" s="133" t="s">
        <v>132</v>
      </c>
      <c r="J192" s="133" t="s">
        <v>410</v>
      </c>
      <c r="K192" s="133" t="s">
        <v>411</v>
      </c>
    </row>
    <row r="193" spans="3:11" ht="15.75" thickBot="1">
      <c r="C193" s="221" t="s">
        <v>439</v>
      </c>
      <c r="D193" s="222">
        <v>2.5</v>
      </c>
      <c r="E193" s="220">
        <f>HLOOKUP(C193,$AH$2:$BU$3,2,0)</f>
        <v>620</v>
      </c>
      <c r="F193" s="97">
        <f t="shared" ref="F193:F201" si="14">D193*E193</f>
        <v>1550</v>
      </c>
      <c r="G193" s="161" t="s">
        <v>129</v>
      </c>
      <c r="H193" s="142" t="s">
        <v>307</v>
      </c>
      <c r="I193" s="130" t="str">
        <f>VLOOKUP(H193,Presupuesto!$B$11:$C$565,2,0)</f>
        <v>VIATICOS NACIONALES Y OTROS GASTOS DE VIAJE PROYECTO FORTALECIMIENTO ORG. ESTUDI (26200-72)</v>
      </c>
      <c r="J193" s="331" t="s">
        <v>471</v>
      </c>
      <c r="K193" s="98" t="s">
        <v>401</v>
      </c>
    </row>
    <row r="194" spans="3:11">
      <c r="C194" s="221" t="s">
        <v>425</v>
      </c>
      <c r="D194" s="519">
        <v>2.5</v>
      </c>
      <c r="E194" s="518">
        <f>HLOOKUP(C194,$AH$2:$BU$3,2,0)</f>
        <v>1400</v>
      </c>
      <c r="F194" s="97">
        <f t="shared" si="14"/>
        <v>3500</v>
      </c>
      <c r="G194" s="161" t="s">
        <v>129</v>
      </c>
      <c r="H194" s="142" t="s">
        <v>307</v>
      </c>
      <c r="I194" s="130" t="str">
        <f>VLOOKUP(H194,Presupuesto!$B$11:$C$565,2,0)</f>
        <v>VIATICOS NACIONALES Y OTROS GASTOS DE VIAJE PROYECTO FORTALECIMIENTO ORG. ESTUDI (26200-72)</v>
      </c>
      <c r="J194" s="98" t="str">
        <f>$J$105</f>
        <v>Vinculación Universidad-Sociedad</v>
      </c>
      <c r="K194" s="98" t="s">
        <v>401</v>
      </c>
    </row>
    <row r="195" spans="3:11">
      <c r="C195" s="517" t="s">
        <v>1569</v>
      </c>
      <c r="D195" s="515">
        <v>2</v>
      </c>
      <c r="E195" s="516">
        <v>76</v>
      </c>
      <c r="F195" s="97">
        <f t="shared" si="14"/>
        <v>152</v>
      </c>
      <c r="G195" s="161" t="s">
        <v>129</v>
      </c>
      <c r="H195" s="142" t="s">
        <v>316</v>
      </c>
      <c r="I195" s="130" t="str">
        <f>VLOOKUP(H195,Presupuesto!$B$11:$C$565,2,0)</f>
        <v>PRODUCTOS DE PAPEL Y CARTON (33400-00)</v>
      </c>
      <c r="J195" s="98" t="str">
        <f t="shared" ref="J195:J201" si="15">$J$105</f>
        <v>Vinculación Universidad-Sociedad</v>
      </c>
      <c r="K195" s="98" t="s">
        <v>401</v>
      </c>
    </row>
    <row r="196" spans="3:11">
      <c r="C196" s="517" t="s">
        <v>1570</v>
      </c>
      <c r="D196" s="515">
        <v>1</v>
      </c>
      <c r="E196" s="516">
        <v>85</v>
      </c>
      <c r="F196" s="97">
        <f t="shared" si="14"/>
        <v>85</v>
      </c>
      <c r="G196" s="161" t="s">
        <v>129</v>
      </c>
      <c r="H196" s="142" t="s">
        <v>316</v>
      </c>
      <c r="I196" s="130" t="str">
        <f>VLOOKUP(H196,Presupuesto!$B$11:$C$565,2,0)</f>
        <v>PRODUCTOS DE PAPEL Y CARTON (33400-00)</v>
      </c>
      <c r="J196" s="98" t="str">
        <f t="shared" si="15"/>
        <v>Vinculación Universidad-Sociedad</v>
      </c>
      <c r="K196" s="98" t="s">
        <v>401</v>
      </c>
    </row>
    <row r="197" spans="3:11">
      <c r="C197" s="517" t="s">
        <v>1571</v>
      </c>
      <c r="D197" s="515">
        <v>3</v>
      </c>
      <c r="E197" s="516">
        <v>70</v>
      </c>
      <c r="F197" s="97">
        <f t="shared" si="14"/>
        <v>210</v>
      </c>
      <c r="G197" s="161" t="s">
        <v>129</v>
      </c>
      <c r="H197" s="142" t="s">
        <v>815</v>
      </c>
      <c r="I197" s="130" t="str">
        <f>VLOOKUP(H197,Presupuesto!$B$11:$C$565,2,0)</f>
        <v>PAPEL DE ESCRITORIO</v>
      </c>
      <c r="J197" s="98" t="str">
        <f t="shared" si="15"/>
        <v>Vinculación Universidad-Sociedad</v>
      </c>
      <c r="K197" s="98" t="s">
        <v>401</v>
      </c>
    </row>
    <row r="198" spans="3:11">
      <c r="C198" s="517" t="s">
        <v>1572</v>
      </c>
      <c r="D198" s="515">
        <v>3</v>
      </c>
      <c r="E198" s="516">
        <v>75</v>
      </c>
      <c r="F198" s="97">
        <f t="shared" si="14"/>
        <v>225</v>
      </c>
      <c r="G198" s="161" t="s">
        <v>129</v>
      </c>
      <c r="H198" s="142" t="s">
        <v>815</v>
      </c>
      <c r="I198" s="130" t="str">
        <f>VLOOKUP(H198,Presupuesto!$B$11:$C$565,2,0)</f>
        <v>PAPEL DE ESCRITORIO</v>
      </c>
      <c r="J198" s="98" t="str">
        <f t="shared" si="15"/>
        <v>Vinculación Universidad-Sociedad</v>
      </c>
      <c r="K198" s="98" t="s">
        <v>401</v>
      </c>
    </row>
    <row r="199" spans="3:11">
      <c r="C199" s="517" t="s">
        <v>1573</v>
      </c>
      <c r="D199" s="515">
        <v>2</v>
      </c>
      <c r="E199" s="516">
        <v>39.6</v>
      </c>
      <c r="F199" s="97">
        <f t="shared" si="14"/>
        <v>79.2</v>
      </c>
      <c r="G199" s="161" t="s">
        <v>129</v>
      </c>
      <c r="H199" s="142" t="s">
        <v>327</v>
      </c>
      <c r="I199" s="130" t="str">
        <f>VLOOKUP(H199,Presupuesto!$B$11:$C$565,2,0)</f>
        <v>UTILES DE ESCRITORIO, OFICINA Y ENZE¥ANZA</v>
      </c>
      <c r="J199" s="98" t="str">
        <f t="shared" si="15"/>
        <v>Vinculación Universidad-Sociedad</v>
      </c>
      <c r="K199" s="98" t="s">
        <v>401</v>
      </c>
    </row>
    <row r="200" spans="3:11">
      <c r="C200" s="520" t="s">
        <v>1574</v>
      </c>
      <c r="D200" s="515">
        <v>1</v>
      </c>
      <c r="E200" s="516">
        <v>2000</v>
      </c>
      <c r="F200" s="97">
        <f t="shared" si="14"/>
        <v>2000</v>
      </c>
      <c r="G200" s="161" t="s">
        <v>129</v>
      </c>
      <c r="H200" s="144" t="s">
        <v>955</v>
      </c>
      <c r="I200" s="130" t="str">
        <f>VLOOKUP(H200,Presupuesto!$B$11:$C$565,2,0)</f>
        <v>OTROS RESPUESTOS Y ACCESORIOS MENORES</v>
      </c>
      <c r="J200" s="98" t="str">
        <f t="shared" si="15"/>
        <v>Vinculación Universidad-Sociedad</v>
      </c>
      <c r="K200" s="98" t="s">
        <v>401</v>
      </c>
    </row>
    <row r="201" spans="3:11">
      <c r="C201" s="517"/>
      <c r="D201" s="515"/>
      <c r="E201" s="516"/>
      <c r="F201" s="97">
        <f t="shared" si="14"/>
        <v>0</v>
      </c>
      <c r="G201" s="161" t="s">
        <v>129</v>
      </c>
      <c r="H201" s="142" t="s">
        <v>298</v>
      </c>
      <c r="I201" s="130" t="str">
        <f>VLOOKUP(H201,Presupuesto!$B$11:$C$565,2,0)</f>
        <v>OTROS SERVICIOS COMERCIALES Y FINANCIEROS N.C.</v>
      </c>
      <c r="J201" s="98" t="str">
        <f t="shared" si="15"/>
        <v>Vinculación Universidad-Sociedad</v>
      </c>
      <c r="K201" s="98" t="s">
        <v>401</v>
      </c>
    </row>
    <row r="202" spans="3:11">
      <c r="C202" s="141"/>
      <c r="D202" s="158"/>
      <c r="E202" s="123"/>
      <c r="F202" s="97">
        <f t="shared" ref="F202:F227" si="16">D202*E202</f>
        <v>0</v>
      </c>
      <c r="G202" s="161"/>
      <c r="H202" s="142"/>
      <c r="I202" s="130" t="e">
        <f>VLOOKUP(H202,Presupuesto!$B$11:$C$565,2,0)</f>
        <v>#N/A</v>
      </c>
      <c r="J202" s="98" t="str">
        <f t="shared" ref="J202:J227" si="17">$J$193</f>
        <v>Vinculación Universidad-Sociedad</v>
      </c>
      <c r="K202" s="98" t="s">
        <v>401</v>
      </c>
    </row>
    <row r="203" spans="3:11">
      <c r="C203" s="141"/>
      <c r="D203" s="158"/>
      <c r="E203" s="123"/>
      <c r="F203" s="97">
        <f t="shared" si="16"/>
        <v>0</v>
      </c>
      <c r="G203" s="161"/>
      <c r="H203" s="142"/>
      <c r="I203" s="130" t="e">
        <f>VLOOKUP(H203,Presupuesto!$B$11:$C$565,2,0)</f>
        <v>#N/A</v>
      </c>
      <c r="J203" s="98" t="str">
        <f t="shared" si="17"/>
        <v>Vinculación Universidad-Sociedad</v>
      </c>
      <c r="K203" s="98" t="s">
        <v>401</v>
      </c>
    </row>
    <row r="204" spans="3:11">
      <c r="C204" s="141"/>
      <c r="D204" s="158"/>
      <c r="E204" s="123"/>
      <c r="F204" s="97">
        <f t="shared" si="16"/>
        <v>0</v>
      </c>
      <c r="G204" s="161"/>
      <c r="H204" s="142"/>
      <c r="I204" s="130" t="e">
        <f>VLOOKUP(H204,Presupuesto!$B$11:$C$565,2,0)</f>
        <v>#N/A</v>
      </c>
      <c r="J204" s="98" t="str">
        <f t="shared" si="17"/>
        <v>Vinculación Universidad-Sociedad</v>
      </c>
      <c r="K204" s="98" t="s">
        <v>401</v>
      </c>
    </row>
    <row r="205" spans="3:11">
      <c r="C205" s="141"/>
      <c r="D205" s="158"/>
      <c r="E205" s="123"/>
      <c r="F205" s="97">
        <f t="shared" si="16"/>
        <v>0</v>
      </c>
      <c r="G205" s="161"/>
      <c r="H205" s="142"/>
      <c r="I205" s="130" t="e">
        <f>VLOOKUP(H205,Presupuesto!$B$11:$C$565,2,0)</f>
        <v>#N/A</v>
      </c>
      <c r="J205" s="98" t="str">
        <f t="shared" si="17"/>
        <v>Vinculación Universidad-Sociedad</v>
      </c>
      <c r="K205" s="98" t="s">
        <v>401</v>
      </c>
    </row>
    <row r="206" spans="3:11">
      <c r="C206" s="141"/>
      <c r="D206" s="158"/>
      <c r="E206" s="123"/>
      <c r="F206" s="97">
        <f t="shared" si="16"/>
        <v>0</v>
      </c>
      <c r="G206" s="161"/>
      <c r="H206" s="142"/>
      <c r="I206" s="130" t="e">
        <f>VLOOKUP(H206,Presupuesto!$B$11:$C$565,2,0)</f>
        <v>#N/A</v>
      </c>
      <c r="J206" s="98" t="str">
        <f t="shared" si="17"/>
        <v>Vinculación Universidad-Sociedad</v>
      </c>
      <c r="K206" s="98" t="s">
        <v>401</v>
      </c>
    </row>
    <row r="207" spans="3:11">
      <c r="C207" s="141"/>
      <c r="D207" s="158"/>
      <c r="E207" s="123"/>
      <c r="F207" s="97">
        <f t="shared" si="16"/>
        <v>0</v>
      </c>
      <c r="G207" s="161"/>
      <c r="H207" s="142"/>
      <c r="I207" s="130" t="e">
        <f>VLOOKUP(H207,Presupuesto!$B$11:$C$565,2,0)</f>
        <v>#N/A</v>
      </c>
      <c r="J207" s="98" t="str">
        <f t="shared" si="17"/>
        <v>Vinculación Universidad-Sociedad</v>
      </c>
      <c r="K207" s="98" t="s">
        <v>401</v>
      </c>
    </row>
    <row r="208" spans="3:11">
      <c r="C208" s="141"/>
      <c r="D208" s="158"/>
      <c r="E208" s="123"/>
      <c r="F208" s="97">
        <f t="shared" si="16"/>
        <v>0</v>
      </c>
      <c r="G208" s="161"/>
      <c r="H208" s="142"/>
      <c r="I208" s="130" t="e">
        <f>VLOOKUP(H208,Presupuesto!$B$11:$C$565,2,0)</f>
        <v>#N/A</v>
      </c>
      <c r="J208" s="98" t="str">
        <f t="shared" si="17"/>
        <v>Vinculación Universidad-Sociedad</v>
      </c>
      <c r="K208" s="98" t="s">
        <v>401</v>
      </c>
    </row>
    <row r="209" spans="3:11">
      <c r="C209" s="141"/>
      <c r="D209" s="158"/>
      <c r="E209" s="123"/>
      <c r="F209" s="97">
        <f t="shared" si="16"/>
        <v>0</v>
      </c>
      <c r="G209" s="161"/>
      <c r="H209" s="142"/>
      <c r="I209" s="130" t="e">
        <f>VLOOKUP(H209,Presupuesto!$B$11:$C$565,2,0)</f>
        <v>#N/A</v>
      </c>
      <c r="J209" s="98" t="str">
        <f t="shared" si="17"/>
        <v>Vinculación Universidad-Sociedad</v>
      </c>
      <c r="K209" s="98" t="s">
        <v>401</v>
      </c>
    </row>
    <row r="210" spans="3:11">
      <c r="C210" s="141"/>
      <c r="D210" s="158"/>
      <c r="E210" s="123"/>
      <c r="F210" s="97">
        <f t="shared" si="16"/>
        <v>0</v>
      </c>
      <c r="G210" s="161"/>
      <c r="H210" s="142"/>
      <c r="I210" s="130" t="e">
        <f>VLOOKUP(H210,Presupuesto!$B$11:$C$565,2,0)</f>
        <v>#N/A</v>
      </c>
      <c r="J210" s="98" t="str">
        <f t="shared" si="17"/>
        <v>Vinculación Universidad-Sociedad</v>
      </c>
      <c r="K210" s="98" t="s">
        <v>401</v>
      </c>
    </row>
    <row r="211" spans="3:11">
      <c r="C211" s="141"/>
      <c r="D211" s="158"/>
      <c r="E211" s="123"/>
      <c r="F211" s="97">
        <f t="shared" si="16"/>
        <v>0</v>
      </c>
      <c r="G211" s="161"/>
      <c r="H211" s="142"/>
      <c r="I211" s="130" t="e">
        <f>VLOOKUP(H211,Presupuesto!$B$11:$C$565,2,0)</f>
        <v>#N/A</v>
      </c>
      <c r="J211" s="98" t="str">
        <f t="shared" si="17"/>
        <v>Vinculación Universidad-Sociedad</v>
      </c>
      <c r="K211" s="98" t="s">
        <v>401</v>
      </c>
    </row>
    <row r="212" spans="3:11">
      <c r="C212" s="141"/>
      <c r="D212" s="158"/>
      <c r="E212" s="123"/>
      <c r="F212" s="97">
        <f t="shared" si="16"/>
        <v>0</v>
      </c>
      <c r="G212" s="161"/>
      <c r="H212" s="142"/>
      <c r="I212" s="130" t="e">
        <f>VLOOKUP(H212,Presupuesto!$B$11:$C$565,2,0)</f>
        <v>#N/A</v>
      </c>
      <c r="J212" s="98" t="str">
        <f t="shared" si="17"/>
        <v>Vinculación Universidad-Sociedad</v>
      </c>
      <c r="K212" s="98" t="s">
        <v>401</v>
      </c>
    </row>
    <row r="213" spans="3:11">
      <c r="C213" s="141"/>
      <c r="D213" s="158"/>
      <c r="E213" s="123"/>
      <c r="F213" s="97">
        <f t="shared" si="16"/>
        <v>0</v>
      </c>
      <c r="G213" s="161"/>
      <c r="H213" s="142"/>
      <c r="I213" s="130" t="e">
        <f>VLOOKUP(H213,Presupuesto!$B$11:$C$565,2,0)</f>
        <v>#N/A</v>
      </c>
      <c r="J213" s="98" t="str">
        <f t="shared" si="17"/>
        <v>Vinculación Universidad-Sociedad</v>
      </c>
      <c r="K213" s="98" t="s">
        <v>401</v>
      </c>
    </row>
    <row r="214" spans="3:11">
      <c r="C214" s="141"/>
      <c r="D214" s="158"/>
      <c r="E214" s="123"/>
      <c r="F214" s="97">
        <f t="shared" si="16"/>
        <v>0</v>
      </c>
      <c r="G214" s="161"/>
      <c r="H214" s="142"/>
      <c r="I214" s="130" t="e">
        <f>VLOOKUP(H214,Presupuesto!$B$11:$C$565,2,0)</f>
        <v>#N/A</v>
      </c>
      <c r="J214" s="98" t="str">
        <f t="shared" si="17"/>
        <v>Vinculación Universidad-Sociedad</v>
      </c>
      <c r="K214" s="98" t="s">
        <v>401</v>
      </c>
    </row>
    <row r="215" spans="3:11">
      <c r="C215" s="143"/>
      <c r="D215" s="151"/>
      <c r="E215" s="118"/>
      <c r="F215" s="97">
        <f t="shared" si="16"/>
        <v>0</v>
      </c>
      <c r="G215" s="161"/>
      <c r="H215" s="144"/>
      <c r="I215" s="130" t="e">
        <f>VLOOKUP(H215,Presupuesto!$B$11:$C$565,2,0)</f>
        <v>#N/A</v>
      </c>
      <c r="J215" s="98" t="str">
        <f t="shared" si="17"/>
        <v>Vinculación Universidad-Sociedad</v>
      </c>
      <c r="K215" s="98" t="s">
        <v>401</v>
      </c>
    </row>
    <row r="216" spans="3:11">
      <c r="C216" s="143"/>
      <c r="D216" s="151"/>
      <c r="E216" s="118"/>
      <c r="F216" s="97">
        <f t="shared" si="16"/>
        <v>0</v>
      </c>
      <c r="G216" s="161"/>
      <c r="H216" s="144"/>
      <c r="I216" s="130" t="e">
        <f>VLOOKUP(H216,Presupuesto!$B$11:$C$565,2,0)</f>
        <v>#N/A</v>
      </c>
      <c r="J216" s="98" t="str">
        <f t="shared" si="17"/>
        <v>Vinculación Universidad-Sociedad</v>
      </c>
      <c r="K216" s="98" t="s">
        <v>401</v>
      </c>
    </row>
    <row r="217" spans="3:11">
      <c r="C217" s="143"/>
      <c r="D217" s="151"/>
      <c r="E217" s="118"/>
      <c r="F217" s="97">
        <f t="shared" si="16"/>
        <v>0</v>
      </c>
      <c r="G217" s="161"/>
      <c r="H217" s="144"/>
      <c r="I217" s="130" t="e">
        <f>VLOOKUP(H217,Presupuesto!$B$11:$C$565,2,0)</f>
        <v>#N/A</v>
      </c>
      <c r="J217" s="98" t="str">
        <f t="shared" si="17"/>
        <v>Vinculación Universidad-Sociedad</v>
      </c>
      <c r="K217" s="98" t="s">
        <v>401</v>
      </c>
    </row>
    <row r="218" spans="3:11">
      <c r="C218" s="143"/>
      <c r="D218" s="151"/>
      <c r="E218" s="118"/>
      <c r="F218" s="97">
        <f t="shared" si="16"/>
        <v>0</v>
      </c>
      <c r="G218" s="161"/>
      <c r="H218" s="144"/>
      <c r="I218" s="130" t="e">
        <f>VLOOKUP(H218,Presupuesto!$B$11:$C$565,2,0)</f>
        <v>#N/A</v>
      </c>
      <c r="J218" s="98" t="str">
        <f t="shared" si="17"/>
        <v>Vinculación Universidad-Sociedad</v>
      </c>
      <c r="K218" s="98" t="s">
        <v>401</v>
      </c>
    </row>
    <row r="219" spans="3:11">
      <c r="C219" s="143"/>
      <c r="D219" s="151"/>
      <c r="E219" s="118"/>
      <c r="F219" s="97">
        <f t="shared" si="16"/>
        <v>0</v>
      </c>
      <c r="G219" s="161"/>
      <c r="H219" s="144"/>
      <c r="I219" s="130" t="e">
        <f>VLOOKUP(H219,Presupuesto!$B$11:$C$565,2,0)</f>
        <v>#N/A</v>
      </c>
      <c r="J219" s="98" t="str">
        <f t="shared" si="17"/>
        <v>Vinculación Universidad-Sociedad</v>
      </c>
      <c r="K219" s="98" t="s">
        <v>401</v>
      </c>
    </row>
    <row r="220" spans="3:11">
      <c r="C220" s="143"/>
      <c r="D220" s="151"/>
      <c r="E220" s="118"/>
      <c r="F220" s="97">
        <f t="shared" si="16"/>
        <v>0</v>
      </c>
      <c r="G220" s="161"/>
      <c r="H220" s="144"/>
      <c r="I220" s="130" t="e">
        <f>VLOOKUP(H220,Presupuesto!$B$11:$C$565,2,0)</f>
        <v>#N/A</v>
      </c>
      <c r="J220" s="98" t="str">
        <f t="shared" si="17"/>
        <v>Vinculación Universidad-Sociedad</v>
      </c>
      <c r="K220" s="98" t="s">
        <v>401</v>
      </c>
    </row>
    <row r="221" spans="3:11">
      <c r="C221" s="143"/>
      <c r="D221" s="151"/>
      <c r="E221" s="118"/>
      <c r="F221" s="97">
        <f t="shared" si="16"/>
        <v>0</v>
      </c>
      <c r="G221" s="161"/>
      <c r="H221" s="144"/>
      <c r="I221" s="130" t="e">
        <f>VLOOKUP(H221,Presupuesto!$B$11:$C$565,2,0)</f>
        <v>#N/A</v>
      </c>
      <c r="J221" s="98" t="str">
        <f t="shared" si="17"/>
        <v>Vinculación Universidad-Sociedad</v>
      </c>
      <c r="K221" s="98" t="s">
        <v>401</v>
      </c>
    </row>
    <row r="222" spans="3:11">
      <c r="C222" s="143"/>
      <c r="D222" s="151"/>
      <c r="E222" s="118"/>
      <c r="F222" s="97">
        <f t="shared" si="16"/>
        <v>0</v>
      </c>
      <c r="G222" s="161"/>
      <c r="H222" s="144"/>
      <c r="I222" s="130" t="e">
        <f>VLOOKUP(H222,Presupuesto!$B$11:$C$565,2,0)</f>
        <v>#N/A</v>
      </c>
      <c r="J222" s="98" t="str">
        <f t="shared" si="17"/>
        <v>Vinculación Universidad-Sociedad</v>
      </c>
      <c r="K222" s="98" t="s">
        <v>401</v>
      </c>
    </row>
    <row r="223" spans="3:11">
      <c r="C223" s="145"/>
      <c r="D223" s="151"/>
      <c r="E223" s="118"/>
      <c r="F223" s="97">
        <f t="shared" si="16"/>
        <v>0</v>
      </c>
      <c r="G223" s="161"/>
      <c r="H223" s="146"/>
      <c r="I223" s="130" t="e">
        <f>VLOOKUP(H223,Presupuesto!$B$11:$C$565,2,0)</f>
        <v>#N/A</v>
      </c>
      <c r="J223" s="98" t="str">
        <f t="shared" si="17"/>
        <v>Vinculación Universidad-Sociedad</v>
      </c>
      <c r="K223" s="98" t="s">
        <v>401</v>
      </c>
    </row>
    <row r="224" spans="3:11">
      <c r="C224" s="145"/>
      <c r="D224" s="151"/>
      <c r="E224" s="118"/>
      <c r="F224" s="97">
        <f t="shared" si="16"/>
        <v>0</v>
      </c>
      <c r="G224" s="161"/>
      <c r="H224" s="146"/>
      <c r="I224" s="130" t="e">
        <f>VLOOKUP(H224,Presupuesto!$B$11:$C$565,2,0)</f>
        <v>#N/A</v>
      </c>
      <c r="J224" s="98" t="str">
        <f t="shared" si="17"/>
        <v>Vinculación Universidad-Sociedad</v>
      </c>
      <c r="K224" s="98" t="s">
        <v>401</v>
      </c>
    </row>
    <row r="225" spans="3:11">
      <c r="C225" s="145"/>
      <c r="D225" s="151"/>
      <c r="E225" s="118"/>
      <c r="F225" s="97">
        <f t="shared" si="16"/>
        <v>0</v>
      </c>
      <c r="G225" s="161"/>
      <c r="H225" s="146"/>
      <c r="I225" s="130" t="e">
        <f>VLOOKUP(H225,Presupuesto!$B$11:$C$565,2,0)</f>
        <v>#N/A</v>
      </c>
      <c r="J225" s="98" t="str">
        <f t="shared" si="17"/>
        <v>Vinculación Universidad-Sociedad</v>
      </c>
      <c r="K225" s="98" t="s">
        <v>401</v>
      </c>
    </row>
    <row r="226" spans="3:11">
      <c r="C226" s="145"/>
      <c r="D226" s="151"/>
      <c r="E226" s="118"/>
      <c r="F226" s="97">
        <f t="shared" si="16"/>
        <v>0</v>
      </c>
      <c r="G226" s="161"/>
      <c r="H226" s="146"/>
      <c r="I226" s="130" t="e">
        <f>VLOOKUP(H226,Presupuesto!$B$11:$C$565,2,0)</f>
        <v>#N/A</v>
      </c>
      <c r="J226" s="98" t="str">
        <f t="shared" si="17"/>
        <v>Vinculación Universidad-Sociedad</v>
      </c>
      <c r="K226" s="98" t="s">
        <v>401</v>
      </c>
    </row>
    <row r="227" spans="3:11" ht="15.75" thickBot="1">
      <c r="C227" s="147"/>
      <c r="D227" s="159"/>
      <c r="E227" s="103"/>
      <c r="F227" s="105">
        <f t="shared" si="16"/>
        <v>0</v>
      </c>
      <c r="G227" s="162"/>
      <c r="H227" s="148"/>
      <c r="I227" s="132" t="e">
        <f>VLOOKUP(H227,Presupuesto!$B$11:$C$565,2,0)</f>
        <v>#N/A</v>
      </c>
      <c r="J227" s="106" t="str">
        <f t="shared" si="17"/>
        <v>Vinculación Universidad-Sociedad</v>
      </c>
      <c r="K227" s="98" t="s">
        <v>401</v>
      </c>
    </row>
    <row r="229" spans="3:11" ht="15.75" thickBot="1">
      <c r="F229" s="90"/>
      <c r="G229" s="89"/>
      <c r="H229" s="90"/>
      <c r="I229" s="90"/>
    </row>
    <row r="230" spans="3:11" ht="15.75" thickBot="1">
      <c r="C230" s="157" t="s">
        <v>53</v>
      </c>
      <c r="D230" s="372">
        <f>SUM(F237:F271)</f>
        <v>7801.2</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392</v>
      </c>
      <c r="D233" s="368" t="str">
        <f>'3. Vinculación Univ. Sociedad'!E12</f>
        <v>3.1.1.4</v>
      </c>
      <c r="E233" s="93"/>
      <c r="F233" s="93"/>
      <c r="G233" s="93"/>
      <c r="H233" s="76"/>
      <c r="I233" s="76"/>
      <c r="J233" s="76"/>
      <c r="K233" s="112"/>
    </row>
    <row r="234" spans="3:11" ht="18.7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Jornadas de asistencia y asesoría legal gratuita</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131</v>
      </c>
      <c r="H236" s="136" t="s">
        <v>46</v>
      </c>
      <c r="I236" s="133" t="s">
        <v>132</v>
      </c>
      <c r="J236" s="133" t="s">
        <v>410</v>
      </c>
      <c r="K236" s="133" t="s">
        <v>411</v>
      </c>
    </row>
    <row r="237" spans="3:11" ht="15.75" thickBot="1">
      <c r="C237" s="221" t="s">
        <v>439</v>
      </c>
      <c r="D237" s="222">
        <v>2.5</v>
      </c>
      <c r="E237" s="220">
        <f>HLOOKUP(C237,$AH$2:$BU$3,2,0)</f>
        <v>620</v>
      </c>
      <c r="F237" s="97">
        <f t="shared" ref="F237:F245" si="18">D237*E237</f>
        <v>1550</v>
      </c>
      <c r="G237" s="161" t="s">
        <v>129</v>
      </c>
      <c r="H237" s="142" t="s">
        <v>307</v>
      </c>
      <c r="I237" s="130" t="str">
        <f>VLOOKUP(H237,Presupuesto!$B$11:$C$565,2,0)</f>
        <v>VIATICOS NACIONALES Y OTROS GASTOS DE VIAJE PROYECTO FORTALECIMIENTO ORG. ESTUDI (26200-72)</v>
      </c>
      <c r="J237" s="331" t="s">
        <v>471</v>
      </c>
      <c r="K237" s="98" t="s">
        <v>404</v>
      </c>
    </row>
    <row r="238" spans="3:11">
      <c r="C238" s="221" t="s">
        <v>425</v>
      </c>
      <c r="D238" s="519">
        <v>2.5</v>
      </c>
      <c r="E238" s="518">
        <f>HLOOKUP(C238,$AH$2:$BU$3,2,0)</f>
        <v>1400</v>
      </c>
      <c r="F238" s="97">
        <f t="shared" si="18"/>
        <v>3500</v>
      </c>
      <c r="G238" s="161" t="s">
        <v>129</v>
      </c>
      <c r="H238" s="142" t="s">
        <v>307</v>
      </c>
      <c r="I238" s="130" t="str">
        <f>VLOOKUP(H238,Presupuesto!$B$11:$C$565,2,0)</f>
        <v>VIATICOS NACIONALES Y OTROS GASTOS DE VIAJE PROYECTO FORTALECIMIENTO ORG. ESTUDI (26200-72)</v>
      </c>
      <c r="J238" s="98" t="str">
        <f>$J$105</f>
        <v>Vinculación Universidad-Sociedad</v>
      </c>
      <c r="K238" s="98" t="s">
        <v>404</v>
      </c>
    </row>
    <row r="239" spans="3:11">
      <c r="C239" s="517" t="s">
        <v>1569</v>
      </c>
      <c r="D239" s="515">
        <v>2</v>
      </c>
      <c r="E239" s="516">
        <v>76</v>
      </c>
      <c r="F239" s="97">
        <f t="shared" si="18"/>
        <v>152</v>
      </c>
      <c r="G239" s="161" t="s">
        <v>129</v>
      </c>
      <c r="H239" s="142" t="s">
        <v>316</v>
      </c>
      <c r="I239" s="130" t="str">
        <f>VLOOKUP(H239,Presupuesto!$B$11:$C$565,2,0)</f>
        <v>PRODUCTOS DE PAPEL Y CARTON (33400-00)</v>
      </c>
      <c r="J239" s="98" t="str">
        <f t="shared" ref="J239:J245" si="19">$J$105</f>
        <v>Vinculación Universidad-Sociedad</v>
      </c>
      <c r="K239" s="98" t="s">
        <v>404</v>
      </c>
    </row>
    <row r="240" spans="3:11">
      <c r="C240" s="517" t="s">
        <v>1570</v>
      </c>
      <c r="D240" s="515">
        <v>1</v>
      </c>
      <c r="E240" s="516">
        <v>85</v>
      </c>
      <c r="F240" s="97">
        <f t="shared" si="18"/>
        <v>85</v>
      </c>
      <c r="G240" s="161" t="s">
        <v>129</v>
      </c>
      <c r="H240" s="142" t="s">
        <v>316</v>
      </c>
      <c r="I240" s="130" t="str">
        <f>VLOOKUP(H240,Presupuesto!$B$11:$C$565,2,0)</f>
        <v>PRODUCTOS DE PAPEL Y CARTON (33400-00)</v>
      </c>
      <c r="J240" s="98" t="str">
        <f t="shared" si="19"/>
        <v>Vinculación Universidad-Sociedad</v>
      </c>
      <c r="K240" s="98" t="s">
        <v>404</v>
      </c>
    </row>
    <row r="241" spans="3:11">
      <c r="C241" s="517" t="s">
        <v>1571</v>
      </c>
      <c r="D241" s="515">
        <v>3</v>
      </c>
      <c r="E241" s="516">
        <v>70</v>
      </c>
      <c r="F241" s="97">
        <f t="shared" si="18"/>
        <v>210</v>
      </c>
      <c r="G241" s="161" t="s">
        <v>129</v>
      </c>
      <c r="H241" s="142" t="s">
        <v>815</v>
      </c>
      <c r="I241" s="130" t="str">
        <f>VLOOKUP(H241,Presupuesto!$B$11:$C$565,2,0)</f>
        <v>PAPEL DE ESCRITORIO</v>
      </c>
      <c r="J241" s="98" t="str">
        <f t="shared" si="19"/>
        <v>Vinculación Universidad-Sociedad</v>
      </c>
      <c r="K241" s="98" t="s">
        <v>404</v>
      </c>
    </row>
    <row r="242" spans="3:11">
      <c r="C242" s="517" t="s">
        <v>1572</v>
      </c>
      <c r="D242" s="515">
        <v>3</v>
      </c>
      <c r="E242" s="516">
        <v>75</v>
      </c>
      <c r="F242" s="97">
        <f t="shared" si="18"/>
        <v>225</v>
      </c>
      <c r="G242" s="161" t="s">
        <v>129</v>
      </c>
      <c r="H242" s="142" t="s">
        <v>815</v>
      </c>
      <c r="I242" s="130" t="str">
        <f>VLOOKUP(H242,Presupuesto!$B$11:$C$565,2,0)</f>
        <v>PAPEL DE ESCRITORIO</v>
      </c>
      <c r="J242" s="98" t="str">
        <f t="shared" si="19"/>
        <v>Vinculación Universidad-Sociedad</v>
      </c>
      <c r="K242" s="98" t="s">
        <v>404</v>
      </c>
    </row>
    <row r="243" spans="3:11">
      <c r="C243" s="517" t="s">
        <v>1573</v>
      </c>
      <c r="D243" s="515">
        <v>2</v>
      </c>
      <c r="E243" s="516">
        <v>39.6</v>
      </c>
      <c r="F243" s="97">
        <f t="shared" si="18"/>
        <v>79.2</v>
      </c>
      <c r="G243" s="161" t="s">
        <v>129</v>
      </c>
      <c r="H243" s="142" t="s">
        <v>327</v>
      </c>
      <c r="I243" s="130" t="str">
        <f>VLOOKUP(H243,Presupuesto!$B$11:$C$565,2,0)</f>
        <v>UTILES DE ESCRITORIO, OFICINA Y ENZE¥ANZA</v>
      </c>
      <c r="J243" s="98" t="str">
        <f t="shared" si="19"/>
        <v>Vinculación Universidad-Sociedad</v>
      </c>
      <c r="K243" s="98" t="s">
        <v>404</v>
      </c>
    </row>
    <row r="244" spans="3:11">
      <c r="C244" s="520" t="s">
        <v>1574</v>
      </c>
      <c r="D244" s="515">
        <v>1</v>
      </c>
      <c r="E244" s="516">
        <v>2000</v>
      </c>
      <c r="F244" s="97">
        <f t="shared" si="18"/>
        <v>2000</v>
      </c>
      <c r="G244" s="161" t="s">
        <v>129</v>
      </c>
      <c r="H244" s="144" t="s">
        <v>955</v>
      </c>
      <c r="I244" s="130" t="str">
        <f>VLOOKUP(H244,Presupuesto!$B$11:$C$565,2,0)</f>
        <v>OTROS RESPUESTOS Y ACCESORIOS MENORES</v>
      </c>
      <c r="J244" s="98" t="str">
        <f t="shared" si="19"/>
        <v>Vinculación Universidad-Sociedad</v>
      </c>
      <c r="K244" s="98" t="s">
        <v>404</v>
      </c>
    </row>
    <row r="245" spans="3:11">
      <c r="C245" s="517"/>
      <c r="D245" s="515"/>
      <c r="E245" s="516"/>
      <c r="F245" s="97">
        <f t="shared" si="18"/>
        <v>0</v>
      </c>
      <c r="G245" s="161" t="s">
        <v>129</v>
      </c>
      <c r="H245" s="142" t="s">
        <v>298</v>
      </c>
      <c r="I245" s="130" t="str">
        <f>VLOOKUP(H245,Presupuesto!$B$11:$C$565,2,0)</f>
        <v>OTROS SERVICIOS COMERCIALES Y FINANCIEROS N.C.</v>
      </c>
      <c r="J245" s="98" t="str">
        <f t="shared" si="19"/>
        <v>Vinculación Universidad-Sociedad</v>
      </c>
      <c r="K245" s="98" t="s">
        <v>404</v>
      </c>
    </row>
    <row r="246" spans="3:11">
      <c r="C246" s="141"/>
      <c r="D246" s="158"/>
      <c r="E246" s="123"/>
      <c r="F246" s="97">
        <f t="shared" ref="F246:F271" si="20">D246*E246</f>
        <v>0</v>
      </c>
      <c r="G246" s="161"/>
      <c r="H246" s="142"/>
      <c r="I246" s="130" t="e">
        <f>VLOOKUP(H246,Presupuesto!$B$11:$C$565,2,0)</f>
        <v>#N/A</v>
      </c>
      <c r="J246" s="98" t="str">
        <f t="shared" ref="J246:J271" si="21">$J$237</f>
        <v>Vinculación Universidad-Sociedad</v>
      </c>
      <c r="K246" s="98" t="s">
        <v>404</v>
      </c>
    </row>
    <row r="247" spans="3:11">
      <c r="C247" s="141"/>
      <c r="D247" s="158"/>
      <c r="E247" s="123"/>
      <c r="F247" s="97">
        <f t="shared" si="20"/>
        <v>0</v>
      </c>
      <c r="G247" s="161"/>
      <c r="H247" s="142"/>
      <c r="I247" s="130" t="e">
        <f>VLOOKUP(H247,Presupuesto!$B$11:$C$565,2,0)</f>
        <v>#N/A</v>
      </c>
      <c r="J247" s="98" t="str">
        <f t="shared" si="21"/>
        <v>Vinculación Universidad-Sociedad</v>
      </c>
      <c r="K247" s="98" t="s">
        <v>404</v>
      </c>
    </row>
    <row r="248" spans="3:11">
      <c r="C248" s="141"/>
      <c r="D248" s="158"/>
      <c r="E248" s="123"/>
      <c r="F248" s="97">
        <f t="shared" si="20"/>
        <v>0</v>
      </c>
      <c r="G248" s="161"/>
      <c r="H248" s="142"/>
      <c r="I248" s="130" t="e">
        <f>VLOOKUP(H248,Presupuesto!$B$11:$C$565,2,0)</f>
        <v>#N/A</v>
      </c>
      <c r="J248" s="98" t="str">
        <f t="shared" si="21"/>
        <v>Vinculación Universidad-Sociedad</v>
      </c>
      <c r="K248" s="98" t="s">
        <v>404</v>
      </c>
    </row>
    <row r="249" spans="3:11">
      <c r="C249" s="141"/>
      <c r="D249" s="158"/>
      <c r="E249" s="123"/>
      <c r="F249" s="97">
        <f t="shared" si="20"/>
        <v>0</v>
      </c>
      <c r="G249" s="161"/>
      <c r="H249" s="142"/>
      <c r="I249" s="130" t="e">
        <f>VLOOKUP(H249,Presupuesto!$B$11:$C$565,2,0)</f>
        <v>#N/A</v>
      </c>
      <c r="J249" s="98" t="str">
        <f t="shared" si="21"/>
        <v>Vinculación Universidad-Sociedad</v>
      </c>
      <c r="K249" s="98" t="s">
        <v>404</v>
      </c>
    </row>
    <row r="250" spans="3:11">
      <c r="C250" s="141"/>
      <c r="D250" s="158"/>
      <c r="E250" s="123"/>
      <c r="F250" s="97">
        <f t="shared" si="20"/>
        <v>0</v>
      </c>
      <c r="G250" s="161"/>
      <c r="H250" s="142"/>
      <c r="I250" s="130" t="e">
        <f>VLOOKUP(H250,Presupuesto!$B$11:$C$565,2,0)</f>
        <v>#N/A</v>
      </c>
      <c r="J250" s="98" t="str">
        <f t="shared" si="21"/>
        <v>Vinculación Universidad-Sociedad</v>
      </c>
      <c r="K250" s="98" t="s">
        <v>404</v>
      </c>
    </row>
    <row r="251" spans="3:11">
      <c r="C251" s="141"/>
      <c r="D251" s="158"/>
      <c r="E251" s="123"/>
      <c r="F251" s="97">
        <f t="shared" si="20"/>
        <v>0</v>
      </c>
      <c r="G251" s="161"/>
      <c r="H251" s="142"/>
      <c r="I251" s="130" t="e">
        <f>VLOOKUP(H251,Presupuesto!$B$11:$C$565,2,0)</f>
        <v>#N/A</v>
      </c>
      <c r="J251" s="98" t="str">
        <f t="shared" si="21"/>
        <v>Vinculación Universidad-Sociedad</v>
      </c>
      <c r="K251" s="98" t="s">
        <v>404</v>
      </c>
    </row>
    <row r="252" spans="3:11">
      <c r="C252" s="141"/>
      <c r="D252" s="158"/>
      <c r="E252" s="123"/>
      <c r="F252" s="97">
        <f t="shared" si="20"/>
        <v>0</v>
      </c>
      <c r="G252" s="161"/>
      <c r="H252" s="142"/>
      <c r="I252" s="130" t="e">
        <f>VLOOKUP(H252,Presupuesto!$B$11:$C$565,2,0)</f>
        <v>#N/A</v>
      </c>
      <c r="J252" s="98" t="str">
        <f t="shared" si="21"/>
        <v>Vinculación Universidad-Sociedad</v>
      </c>
      <c r="K252" s="98" t="s">
        <v>404</v>
      </c>
    </row>
    <row r="253" spans="3:11">
      <c r="C253" s="141"/>
      <c r="D253" s="158"/>
      <c r="E253" s="123"/>
      <c r="F253" s="97">
        <f t="shared" si="20"/>
        <v>0</v>
      </c>
      <c r="G253" s="161"/>
      <c r="H253" s="142"/>
      <c r="I253" s="130" t="e">
        <f>VLOOKUP(H253,Presupuesto!$B$11:$C$565,2,0)</f>
        <v>#N/A</v>
      </c>
      <c r="J253" s="98" t="str">
        <f t="shared" si="21"/>
        <v>Vinculación Universidad-Sociedad</v>
      </c>
      <c r="K253" s="98" t="s">
        <v>404</v>
      </c>
    </row>
    <row r="254" spans="3:11">
      <c r="C254" s="141"/>
      <c r="D254" s="158"/>
      <c r="E254" s="123"/>
      <c r="F254" s="97">
        <f t="shared" si="20"/>
        <v>0</v>
      </c>
      <c r="G254" s="161"/>
      <c r="H254" s="142"/>
      <c r="I254" s="130" t="e">
        <f>VLOOKUP(H254,Presupuesto!$B$11:$C$565,2,0)</f>
        <v>#N/A</v>
      </c>
      <c r="J254" s="98" t="str">
        <f t="shared" si="21"/>
        <v>Vinculación Universidad-Sociedad</v>
      </c>
      <c r="K254" s="98" t="s">
        <v>404</v>
      </c>
    </row>
    <row r="255" spans="3:11">
      <c r="C255" s="141"/>
      <c r="D255" s="158"/>
      <c r="E255" s="123"/>
      <c r="F255" s="97">
        <f t="shared" si="20"/>
        <v>0</v>
      </c>
      <c r="G255" s="161"/>
      <c r="H255" s="142"/>
      <c r="I255" s="130" t="e">
        <f>VLOOKUP(H255,Presupuesto!$B$11:$C$565,2,0)</f>
        <v>#N/A</v>
      </c>
      <c r="J255" s="98" t="str">
        <f t="shared" si="21"/>
        <v>Vinculación Universidad-Sociedad</v>
      </c>
      <c r="K255" s="98" t="s">
        <v>404</v>
      </c>
    </row>
    <row r="256" spans="3:11">
      <c r="C256" s="141"/>
      <c r="D256" s="158"/>
      <c r="E256" s="123"/>
      <c r="F256" s="97">
        <f t="shared" si="20"/>
        <v>0</v>
      </c>
      <c r="G256" s="161"/>
      <c r="H256" s="142"/>
      <c r="I256" s="130" t="e">
        <f>VLOOKUP(H256,Presupuesto!$B$11:$C$565,2,0)</f>
        <v>#N/A</v>
      </c>
      <c r="J256" s="98" t="str">
        <f t="shared" si="21"/>
        <v>Vinculación Universidad-Sociedad</v>
      </c>
      <c r="K256" s="98" t="s">
        <v>404</v>
      </c>
    </row>
    <row r="257" spans="3:11">
      <c r="C257" s="141"/>
      <c r="D257" s="158"/>
      <c r="E257" s="123"/>
      <c r="F257" s="97">
        <f t="shared" si="20"/>
        <v>0</v>
      </c>
      <c r="G257" s="161"/>
      <c r="H257" s="142"/>
      <c r="I257" s="130" t="e">
        <f>VLOOKUP(H257,Presupuesto!$B$11:$C$565,2,0)</f>
        <v>#N/A</v>
      </c>
      <c r="J257" s="98" t="str">
        <f t="shared" si="21"/>
        <v>Vinculación Universidad-Sociedad</v>
      </c>
      <c r="K257" s="98" t="s">
        <v>404</v>
      </c>
    </row>
    <row r="258" spans="3:11">
      <c r="C258" s="141"/>
      <c r="D258" s="158"/>
      <c r="E258" s="123"/>
      <c r="F258" s="97">
        <f t="shared" si="20"/>
        <v>0</v>
      </c>
      <c r="G258" s="161"/>
      <c r="H258" s="142"/>
      <c r="I258" s="130" t="e">
        <f>VLOOKUP(H258,Presupuesto!$B$11:$C$565,2,0)</f>
        <v>#N/A</v>
      </c>
      <c r="J258" s="98" t="str">
        <f t="shared" si="21"/>
        <v>Vinculación Universidad-Sociedad</v>
      </c>
      <c r="K258" s="98" t="s">
        <v>404</v>
      </c>
    </row>
    <row r="259" spans="3:11">
      <c r="C259" s="143"/>
      <c r="D259" s="151"/>
      <c r="E259" s="118"/>
      <c r="F259" s="97">
        <f t="shared" si="20"/>
        <v>0</v>
      </c>
      <c r="G259" s="161"/>
      <c r="H259" s="144"/>
      <c r="I259" s="130" t="e">
        <f>VLOOKUP(H259,Presupuesto!$B$11:$C$565,2,0)</f>
        <v>#N/A</v>
      </c>
      <c r="J259" s="98" t="str">
        <f t="shared" si="21"/>
        <v>Vinculación Universidad-Sociedad</v>
      </c>
      <c r="K259" s="98" t="s">
        <v>404</v>
      </c>
    </row>
    <row r="260" spans="3:11">
      <c r="C260" s="143"/>
      <c r="D260" s="151"/>
      <c r="E260" s="118"/>
      <c r="F260" s="97">
        <f t="shared" si="20"/>
        <v>0</v>
      </c>
      <c r="G260" s="161"/>
      <c r="H260" s="144"/>
      <c r="I260" s="130" t="e">
        <f>VLOOKUP(H260,Presupuesto!$B$11:$C$565,2,0)</f>
        <v>#N/A</v>
      </c>
      <c r="J260" s="98" t="str">
        <f t="shared" si="21"/>
        <v>Vinculación Universidad-Sociedad</v>
      </c>
      <c r="K260" s="98" t="s">
        <v>404</v>
      </c>
    </row>
    <row r="261" spans="3:11">
      <c r="C261" s="143"/>
      <c r="D261" s="151"/>
      <c r="E261" s="118"/>
      <c r="F261" s="97">
        <f t="shared" si="20"/>
        <v>0</v>
      </c>
      <c r="G261" s="161"/>
      <c r="H261" s="144"/>
      <c r="I261" s="130" t="e">
        <f>VLOOKUP(H261,Presupuesto!$B$11:$C$565,2,0)</f>
        <v>#N/A</v>
      </c>
      <c r="J261" s="98" t="str">
        <f t="shared" si="21"/>
        <v>Vinculación Universidad-Sociedad</v>
      </c>
      <c r="K261" s="98" t="s">
        <v>404</v>
      </c>
    </row>
    <row r="262" spans="3:11">
      <c r="C262" s="143"/>
      <c r="D262" s="151"/>
      <c r="E262" s="118"/>
      <c r="F262" s="97">
        <f t="shared" si="20"/>
        <v>0</v>
      </c>
      <c r="G262" s="161"/>
      <c r="H262" s="144"/>
      <c r="I262" s="130" t="e">
        <f>VLOOKUP(H262,Presupuesto!$B$11:$C$565,2,0)</f>
        <v>#N/A</v>
      </c>
      <c r="J262" s="98" t="str">
        <f t="shared" si="21"/>
        <v>Vinculación Universidad-Sociedad</v>
      </c>
      <c r="K262" s="98" t="s">
        <v>404</v>
      </c>
    </row>
    <row r="263" spans="3:11">
      <c r="C263" s="143"/>
      <c r="D263" s="151"/>
      <c r="E263" s="118"/>
      <c r="F263" s="97">
        <f t="shared" si="20"/>
        <v>0</v>
      </c>
      <c r="G263" s="161"/>
      <c r="H263" s="144"/>
      <c r="I263" s="130" t="e">
        <f>VLOOKUP(H263,Presupuesto!$B$11:$C$565,2,0)</f>
        <v>#N/A</v>
      </c>
      <c r="J263" s="98" t="str">
        <f t="shared" si="21"/>
        <v>Vinculación Universidad-Sociedad</v>
      </c>
      <c r="K263" s="98" t="s">
        <v>404</v>
      </c>
    </row>
    <row r="264" spans="3:11">
      <c r="C264" s="143"/>
      <c r="D264" s="151"/>
      <c r="E264" s="118"/>
      <c r="F264" s="97">
        <f t="shared" si="20"/>
        <v>0</v>
      </c>
      <c r="G264" s="161"/>
      <c r="H264" s="144"/>
      <c r="I264" s="130" t="e">
        <f>VLOOKUP(H264,Presupuesto!$B$11:$C$565,2,0)</f>
        <v>#N/A</v>
      </c>
      <c r="J264" s="98" t="str">
        <f t="shared" si="21"/>
        <v>Vinculación Universidad-Sociedad</v>
      </c>
      <c r="K264" s="98" t="s">
        <v>404</v>
      </c>
    </row>
    <row r="265" spans="3:11">
      <c r="C265" s="143"/>
      <c r="D265" s="151"/>
      <c r="E265" s="118"/>
      <c r="F265" s="97">
        <f t="shared" si="20"/>
        <v>0</v>
      </c>
      <c r="G265" s="161"/>
      <c r="H265" s="144"/>
      <c r="I265" s="130" t="e">
        <f>VLOOKUP(H265,Presupuesto!$B$11:$C$565,2,0)</f>
        <v>#N/A</v>
      </c>
      <c r="J265" s="98" t="str">
        <f t="shared" si="21"/>
        <v>Vinculación Universidad-Sociedad</v>
      </c>
      <c r="K265" s="98" t="s">
        <v>404</v>
      </c>
    </row>
    <row r="266" spans="3:11">
      <c r="C266" s="143"/>
      <c r="D266" s="151"/>
      <c r="E266" s="118"/>
      <c r="F266" s="97">
        <f t="shared" si="20"/>
        <v>0</v>
      </c>
      <c r="G266" s="161"/>
      <c r="H266" s="144"/>
      <c r="I266" s="130" t="e">
        <f>VLOOKUP(H266,Presupuesto!$B$11:$C$565,2,0)</f>
        <v>#N/A</v>
      </c>
      <c r="J266" s="98" t="str">
        <f t="shared" si="21"/>
        <v>Vinculación Universidad-Sociedad</v>
      </c>
      <c r="K266" s="98" t="s">
        <v>404</v>
      </c>
    </row>
    <row r="267" spans="3:11">
      <c r="C267" s="145"/>
      <c r="D267" s="151"/>
      <c r="E267" s="118"/>
      <c r="F267" s="97">
        <f t="shared" si="20"/>
        <v>0</v>
      </c>
      <c r="G267" s="161"/>
      <c r="H267" s="146"/>
      <c r="I267" s="130" t="e">
        <f>VLOOKUP(H267,Presupuesto!$B$11:$C$565,2,0)</f>
        <v>#N/A</v>
      </c>
      <c r="J267" s="98" t="str">
        <f t="shared" si="21"/>
        <v>Vinculación Universidad-Sociedad</v>
      </c>
      <c r="K267" s="98" t="s">
        <v>404</v>
      </c>
    </row>
    <row r="268" spans="3:11">
      <c r="C268" s="145"/>
      <c r="D268" s="151"/>
      <c r="E268" s="118"/>
      <c r="F268" s="97">
        <f t="shared" si="20"/>
        <v>0</v>
      </c>
      <c r="G268" s="161"/>
      <c r="H268" s="146"/>
      <c r="I268" s="130" t="e">
        <f>VLOOKUP(H268,Presupuesto!$B$11:$C$565,2,0)</f>
        <v>#N/A</v>
      </c>
      <c r="J268" s="98" t="str">
        <f t="shared" si="21"/>
        <v>Vinculación Universidad-Sociedad</v>
      </c>
      <c r="K268" s="98" t="s">
        <v>404</v>
      </c>
    </row>
    <row r="269" spans="3:11">
      <c r="C269" s="145"/>
      <c r="D269" s="151"/>
      <c r="E269" s="118"/>
      <c r="F269" s="97">
        <f t="shared" si="20"/>
        <v>0</v>
      </c>
      <c r="G269" s="161"/>
      <c r="H269" s="146"/>
      <c r="I269" s="130" t="e">
        <f>VLOOKUP(H269,Presupuesto!$B$11:$C$565,2,0)</f>
        <v>#N/A</v>
      </c>
      <c r="J269" s="98" t="str">
        <f t="shared" si="21"/>
        <v>Vinculación Universidad-Sociedad</v>
      </c>
      <c r="K269" s="98" t="s">
        <v>404</v>
      </c>
    </row>
    <row r="270" spans="3:11">
      <c r="C270" s="145"/>
      <c r="D270" s="151"/>
      <c r="E270" s="118"/>
      <c r="F270" s="97">
        <f t="shared" si="20"/>
        <v>0</v>
      </c>
      <c r="G270" s="161"/>
      <c r="H270" s="146"/>
      <c r="I270" s="130" t="e">
        <f>VLOOKUP(H270,Presupuesto!$B$11:$C$565,2,0)</f>
        <v>#N/A</v>
      </c>
      <c r="J270" s="98" t="str">
        <f t="shared" si="21"/>
        <v>Vinculación Universidad-Sociedad</v>
      </c>
      <c r="K270" s="98" t="s">
        <v>404</v>
      </c>
    </row>
    <row r="271" spans="3:11" ht="15.75" thickBot="1">
      <c r="C271" s="147"/>
      <c r="D271" s="159"/>
      <c r="E271" s="103"/>
      <c r="F271" s="105">
        <f t="shared" si="20"/>
        <v>0</v>
      </c>
      <c r="G271" s="162"/>
      <c r="H271" s="148"/>
      <c r="I271" s="132" t="e">
        <f>VLOOKUP(H271,Presupuesto!$B$11:$C$565,2,0)</f>
        <v>#N/A</v>
      </c>
      <c r="J271" s="106" t="str">
        <f t="shared" si="21"/>
        <v>Vinculación Universidad-Sociedad</v>
      </c>
      <c r="K271" s="98" t="s">
        <v>404</v>
      </c>
    </row>
    <row r="273" spans="3:11" ht="15.75" thickBot="1"/>
    <row r="274" spans="3:11" ht="15.75" thickBot="1">
      <c r="C274" s="157" t="s">
        <v>53</v>
      </c>
      <c r="D274" s="372">
        <f>SUM(F281:F315)</f>
        <v>19612.5</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392</v>
      </c>
      <c r="D277" s="368" t="str">
        <f>'3. Vinculación Univ. Sociedad'!E14</f>
        <v>3.1.1.6</v>
      </c>
      <c r="E277" s="93"/>
      <c r="F277" s="93"/>
      <c r="G277" s="93"/>
      <c r="H277" s="76"/>
      <c r="I277" s="76"/>
      <c r="J277" s="76"/>
      <c r="K277" s="112"/>
    </row>
    <row r="278" spans="3:11" ht="18.7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 xml:space="preserve"> Monitoreo de cabinas de atención legal</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131</v>
      </c>
      <c r="H280" s="136" t="s">
        <v>46</v>
      </c>
      <c r="I280" s="133" t="s">
        <v>132</v>
      </c>
      <c r="J280" s="133" t="s">
        <v>410</v>
      </c>
      <c r="K280" s="133" t="s">
        <v>411</v>
      </c>
    </row>
    <row r="281" spans="3:11" ht="15.75" thickBot="1">
      <c r="C281" s="221" t="s">
        <v>432</v>
      </c>
      <c r="D281" s="521">
        <v>1.5</v>
      </c>
      <c r="E281" s="518">
        <f t="shared" ref="E281:E292" si="22">HLOOKUP(C281,$AH$2:$BU$3,2,0)</f>
        <v>1750</v>
      </c>
      <c r="F281" s="97">
        <f t="shared" ref="F281:F315" si="23">D281*E281</f>
        <v>2625</v>
      </c>
      <c r="G281" s="161" t="s">
        <v>129</v>
      </c>
      <c r="H281" s="142" t="s">
        <v>307</v>
      </c>
      <c r="I281" s="130" t="str">
        <f>VLOOKUP(H281,Presupuesto!$B$11:$C$565,2,0)</f>
        <v>VIATICOS NACIONALES Y OTROS GASTOS DE VIAJE PROYECTO FORTALECIMIENTO ORG. ESTUDI (26200-72)</v>
      </c>
      <c r="J281" s="331" t="s">
        <v>471</v>
      </c>
      <c r="K281" s="98" t="s">
        <v>395</v>
      </c>
    </row>
    <row r="282" spans="3:11" ht="15.75" thickBot="1">
      <c r="C282" s="221" t="s">
        <v>432</v>
      </c>
      <c r="D282" s="519">
        <v>1.5</v>
      </c>
      <c r="E282" s="518">
        <f t="shared" si="22"/>
        <v>1750</v>
      </c>
      <c r="F282" s="97">
        <f t="shared" si="23"/>
        <v>2625</v>
      </c>
      <c r="G282" s="161" t="s">
        <v>129</v>
      </c>
      <c r="H282" s="142" t="s">
        <v>307</v>
      </c>
      <c r="I282" s="130" t="str">
        <f>VLOOKUP(H282,Presupuesto!$B$11:$C$565,2,0)</f>
        <v>VIATICOS NACIONALES Y OTROS GASTOS DE VIAJE PROYECTO FORTALECIMIENTO ORG. ESTUDI (26200-72)</v>
      </c>
      <c r="J282" s="98" t="str">
        <f>$J$281</f>
        <v>Vinculación Universidad-Sociedad</v>
      </c>
      <c r="K282" s="98" t="s">
        <v>395</v>
      </c>
    </row>
    <row r="283" spans="3:11" ht="15.75" thickBot="1">
      <c r="C283" s="221" t="s">
        <v>436</v>
      </c>
      <c r="D283" s="519">
        <v>1.5</v>
      </c>
      <c r="E283" s="518">
        <f t="shared" si="22"/>
        <v>1200</v>
      </c>
      <c r="F283" s="97">
        <f t="shared" si="23"/>
        <v>1800</v>
      </c>
      <c r="G283" s="161" t="s">
        <v>129</v>
      </c>
      <c r="H283" s="142" t="s">
        <v>307</v>
      </c>
      <c r="I283" s="130" t="str">
        <f>VLOOKUP(H283,Presupuesto!$B$11:$C$565,2,0)</f>
        <v>VIATICOS NACIONALES Y OTROS GASTOS DE VIAJE PROYECTO FORTALECIMIENTO ORG. ESTUDI (26200-72)</v>
      </c>
      <c r="J283" s="98" t="str">
        <f t="shared" ref="J283:J315" si="24">$J$281</f>
        <v>Vinculación Universidad-Sociedad</v>
      </c>
      <c r="K283" s="98" t="s">
        <v>395</v>
      </c>
    </row>
    <row r="284" spans="3:11" ht="15.75" thickBot="1">
      <c r="C284" s="221" t="s">
        <v>434</v>
      </c>
      <c r="D284" s="519">
        <v>1.5</v>
      </c>
      <c r="E284" s="518">
        <f t="shared" si="22"/>
        <v>900</v>
      </c>
      <c r="F284" s="97">
        <f t="shared" si="23"/>
        <v>1350</v>
      </c>
      <c r="G284" s="161" t="s">
        <v>129</v>
      </c>
      <c r="H284" s="142" t="s">
        <v>307</v>
      </c>
      <c r="I284" s="130" t="str">
        <f>VLOOKUP(H284,Presupuesto!$B$11:$C$565,2,0)</f>
        <v>VIATICOS NACIONALES Y OTROS GASTOS DE VIAJE PROYECTO FORTALECIMIENTO ORG. ESTUDI (26200-72)</v>
      </c>
      <c r="J284" s="98" t="str">
        <f t="shared" si="24"/>
        <v>Vinculación Universidad-Sociedad</v>
      </c>
      <c r="K284" s="98" t="s">
        <v>395</v>
      </c>
    </row>
    <row r="285" spans="3:11" ht="15.75" thickBot="1">
      <c r="C285" s="221" t="s">
        <v>434</v>
      </c>
      <c r="D285" s="519">
        <v>1.5</v>
      </c>
      <c r="E285" s="518">
        <f t="shared" si="22"/>
        <v>900</v>
      </c>
      <c r="F285" s="97">
        <f t="shared" si="23"/>
        <v>1350</v>
      </c>
      <c r="G285" s="161" t="s">
        <v>129</v>
      </c>
      <c r="H285" s="142" t="s">
        <v>307</v>
      </c>
      <c r="I285" s="130" t="str">
        <f>VLOOKUP(H285,Presupuesto!$B$11:$C$565,2,0)</f>
        <v>VIATICOS NACIONALES Y OTROS GASTOS DE VIAJE PROYECTO FORTALECIMIENTO ORG. ESTUDI (26200-72)</v>
      </c>
      <c r="J285" s="98" t="str">
        <f t="shared" si="24"/>
        <v>Vinculación Universidad-Sociedad</v>
      </c>
      <c r="K285" s="98" t="s">
        <v>395</v>
      </c>
    </row>
    <row r="286" spans="3:11" ht="15.75" thickBot="1">
      <c r="C286" s="221" t="s">
        <v>438</v>
      </c>
      <c r="D286" s="519">
        <v>1.5</v>
      </c>
      <c r="E286" s="518">
        <f t="shared" si="22"/>
        <v>650</v>
      </c>
      <c r="F286" s="97">
        <f t="shared" si="23"/>
        <v>975</v>
      </c>
      <c r="G286" s="161" t="s">
        <v>129</v>
      </c>
      <c r="H286" s="142" t="s">
        <v>307</v>
      </c>
      <c r="I286" s="130" t="str">
        <f>VLOOKUP(H286,Presupuesto!$B$11:$C$565,2,0)</f>
        <v>VIATICOS NACIONALES Y OTROS GASTOS DE VIAJE PROYECTO FORTALECIMIENTO ORG. ESTUDI (26200-72)</v>
      </c>
      <c r="J286" s="98" t="str">
        <f t="shared" si="24"/>
        <v>Vinculación Universidad-Sociedad</v>
      </c>
      <c r="K286" s="98" t="s">
        <v>395</v>
      </c>
    </row>
    <row r="287" spans="3:11" ht="15.75" thickBot="1">
      <c r="C287" s="221" t="s">
        <v>434</v>
      </c>
      <c r="D287" s="519">
        <v>0.75</v>
      </c>
      <c r="E287" s="518">
        <f t="shared" si="22"/>
        <v>900</v>
      </c>
      <c r="F287" s="97">
        <f t="shared" si="23"/>
        <v>675</v>
      </c>
      <c r="G287" s="161" t="s">
        <v>129</v>
      </c>
      <c r="H287" s="142" t="s">
        <v>307</v>
      </c>
      <c r="I287" s="130" t="str">
        <f>VLOOKUP(H287,Presupuesto!$B$11:$C$565,2,0)</f>
        <v>VIATICOS NACIONALES Y OTROS GASTOS DE VIAJE PROYECTO FORTALECIMIENTO ORG. ESTUDI (26200-72)</v>
      </c>
      <c r="J287" s="98" t="str">
        <f t="shared" si="24"/>
        <v>Vinculación Universidad-Sociedad</v>
      </c>
      <c r="K287" s="98" t="s">
        <v>395</v>
      </c>
    </row>
    <row r="288" spans="3:11" ht="15.75" thickBot="1">
      <c r="C288" s="221" t="s">
        <v>434</v>
      </c>
      <c r="D288" s="519">
        <v>0.75</v>
      </c>
      <c r="E288" s="518">
        <f t="shared" si="22"/>
        <v>900</v>
      </c>
      <c r="F288" s="97">
        <f t="shared" si="23"/>
        <v>675</v>
      </c>
      <c r="G288" s="161" t="s">
        <v>129</v>
      </c>
      <c r="H288" s="142" t="s">
        <v>307</v>
      </c>
      <c r="I288" s="130" t="str">
        <f>VLOOKUP(H288,Presupuesto!$B$11:$C$565,2,0)</f>
        <v>VIATICOS NACIONALES Y OTROS GASTOS DE VIAJE PROYECTO FORTALECIMIENTO ORG. ESTUDI (26200-72)</v>
      </c>
      <c r="J288" s="98" t="str">
        <f t="shared" si="24"/>
        <v>Vinculación Universidad-Sociedad</v>
      </c>
      <c r="K288" s="98" t="s">
        <v>395</v>
      </c>
    </row>
    <row r="289" spans="3:11" ht="15.75" thickBot="1">
      <c r="C289" s="221" t="s">
        <v>438</v>
      </c>
      <c r="D289" s="519">
        <v>0.75</v>
      </c>
      <c r="E289" s="518">
        <f t="shared" si="22"/>
        <v>650</v>
      </c>
      <c r="F289" s="97">
        <f t="shared" si="23"/>
        <v>487.5</v>
      </c>
      <c r="G289" s="161" t="s">
        <v>129</v>
      </c>
      <c r="H289" s="142" t="s">
        <v>307</v>
      </c>
      <c r="I289" s="130" t="str">
        <f>VLOOKUP(H289,Presupuesto!$B$11:$C$565,2,0)</f>
        <v>VIATICOS NACIONALES Y OTROS GASTOS DE VIAJE PROYECTO FORTALECIMIENTO ORG. ESTUDI (26200-72)</v>
      </c>
      <c r="J289" s="98" t="str">
        <f t="shared" si="24"/>
        <v>Vinculación Universidad-Sociedad</v>
      </c>
      <c r="K289" s="98" t="s">
        <v>395</v>
      </c>
    </row>
    <row r="290" spans="3:11" ht="15.75" thickBot="1">
      <c r="C290" s="221" t="s">
        <v>432</v>
      </c>
      <c r="D290" s="521">
        <v>1.5</v>
      </c>
      <c r="E290" s="518">
        <f t="shared" si="22"/>
        <v>1750</v>
      </c>
      <c r="F290" s="97">
        <f t="shared" si="23"/>
        <v>2625</v>
      </c>
      <c r="G290" s="161" t="s">
        <v>129</v>
      </c>
      <c r="H290" s="142" t="s">
        <v>307</v>
      </c>
      <c r="I290" s="130" t="str">
        <f>VLOOKUP(H290,Presupuesto!$B$11:$C$565,2,0)</f>
        <v>VIATICOS NACIONALES Y OTROS GASTOS DE VIAJE PROYECTO FORTALECIMIENTO ORG. ESTUDI (26200-72)</v>
      </c>
      <c r="J290" s="98" t="str">
        <f t="shared" si="24"/>
        <v>Vinculación Universidad-Sociedad</v>
      </c>
      <c r="K290" s="98" t="s">
        <v>395</v>
      </c>
    </row>
    <row r="291" spans="3:11" ht="15.75" thickBot="1">
      <c r="C291" s="221" t="s">
        <v>432</v>
      </c>
      <c r="D291" s="519">
        <v>1.5</v>
      </c>
      <c r="E291" s="518">
        <f t="shared" si="22"/>
        <v>1750</v>
      </c>
      <c r="F291" s="97">
        <f t="shared" si="23"/>
        <v>2625</v>
      </c>
      <c r="G291" s="161" t="s">
        <v>129</v>
      </c>
      <c r="H291" s="142" t="s">
        <v>307</v>
      </c>
      <c r="I291" s="130" t="str">
        <f>VLOOKUP(H291,Presupuesto!$B$11:$C$565,2,0)</f>
        <v>VIATICOS NACIONALES Y OTROS GASTOS DE VIAJE PROYECTO FORTALECIMIENTO ORG. ESTUDI (26200-72)</v>
      </c>
      <c r="J291" s="98" t="str">
        <f t="shared" si="24"/>
        <v>Vinculación Universidad-Sociedad</v>
      </c>
      <c r="K291" s="98" t="s">
        <v>395</v>
      </c>
    </row>
    <row r="292" spans="3:11">
      <c r="C292" s="221" t="s">
        <v>436</v>
      </c>
      <c r="D292" s="519">
        <v>1.5</v>
      </c>
      <c r="E292" s="518">
        <f t="shared" si="22"/>
        <v>1200</v>
      </c>
      <c r="F292" s="97">
        <f t="shared" si="23"/>
        <v>1800</v>
      </c>
      <c r="G292" s="161" t="s">
        <v>129</v>
      </c>
      <c r="H292" s="142" t="s">
        <v>307</v>
      </c>
      <c r="I292" s="130" t="str">
        <f>VLOOKUP(H292,Presupuesto!$B$11:$C$565,2,0)</f>
        <v>VIATICOS NACIONALES Y OTROS GASTOS DE VIAJE PROYECTO FORTALECIMIENTO ORG. ESTUDI (26200-72)</v>
      </c>
      <c r="J292" s="98" t="str">
        <f t="shared" si="24"/>
        <v>Vinculación Universidad-Sociedad</v>
      </c>
      <c r="K292" s="98" t="s">
        <v>395</v>
      </c>
    </row>
    <row r="293" spans="3:11">
      <c r="C293" s="141"/>
      <c r="D293" s="158"/>
      <c r="E293" s="123"/>
      <c r="F293" s="97">
        <f t="shared" si="23"/>
        <v>0</v>
      </c>
      <c r="G293" s="161"/>
      <c r="H293" s="142"/>
      <c r="I293" s="130" t="e">
        <f>VLOOKUP(H293,Presupuesto!$B$11:$C$565,2,0)</f>
        <v>#N/A</v>
      </c>
      <c r="J293" s="98" t="str">
        <f t="shared" si="24"/>
        <v>Vinculación Universidad-Sociedad</v>
      </c>
      <c r="K293" s="98" t="s">
        <v>395</v>
      </c>
    </row>
    <row r="294" spans="3:11">
      <c r="C294" s="141"/>
      <c r="D294" s="158"/>
      <c r="E294" s="123"/>
      <c r="F294" s="97">
        <f t="shared" si="23"/>
        <v>0</v>
      </c>
      <c r="G294" s="161"/>
      <c r="H294" s="142"/>
      <c r="I294" s="130" t="e">
        <f>VLOOKUP(H294,Presupuesto!$B$11:$C$565,2,0)</f>
        <v>#N/A</v>
      </c>
      <c r="J294" s="98" t="str">
        <f t="shared" si="24"/>
        <v>Vinculación Universidad-Sociedad</v>
      </c>
      <c r="K294" s="98" t="s">
        <v>395</v>
      </c>
    </row>
    <row r="295" spans="3:11">
      <c r="C295" s="141"/>
      <c r="D295" s="158"/>
      <c r="E295" s="123"/>
      <c r="F295" s="97">
        <f t="shared" si="23"/>
        <v>0</v>
      </c>
      <c r="G295" s="161"/>
      <c r="H295" s="142"/>
      <c r="I295" s="130" t="e">
        <f>VLOOKUP(H295,Presupuesto!$B$11:$C$565,2,0)</f>
        <v>#N/A</v>
      </c>
      <c r="J295" s="98" t="str">
        <f t="shared" si="24"/>
        <v>Vinculación Universidad-Sociedad</v>
      </c>
      <c r="K295" s="98" t="s">
        <v>395</v>
      </c>
    </row>
    <row r="296" spans="3:11">
      <c r="C296" s="141"/>
      <c r="D296" s="158"/>
      <c r="E296" s="123"/>
      <c r="F296" s="97">
        <f t="shared" si="23"/>
        <v>0</v>
      </c>
      <c r="G296" s="161"/>
      <c r="H296" s="142"/>
      <c r="I296" s="130" t="e">
        <f>VLOOKUP(H296,Presupuesto!$B$11:$C$565,2,0)</f>
        <v>#N/A</v>
      </c>
      <c r="J296" s="98" t="str">
        <f t="shared" si="24"/>
        <v>Vinculación Universidad-Sociedad</v>
      </c>
      <c r="K296" s="98" t="s">
        <v>395</v>
      </c>
    </row>
    <row r="297" spans="3:11">
      <c r="C297" s="141"/>
      <c r="D297" s="158"/>
      <c r="E297" s="123"/>
      <c r="F297" s="97">
        <f t="shared" si="23"/>
        <v>0</v>
      </c>
      <c r="G297" s="161"/>
      <c r="H297" s="142"/>
      <c r="I297" s="130" t="e">
        <f>VLOOKUP(H297,Presupuesto!$B$11:$C$565,2,0)</f>
        <v>#N/A</v>
      </c>
      <c r="J297" s="98" t="str">
        <f t="shared" si="24"/>
        <v>Vinculación Universidad-Sociedad</v>
      </c>
      <c r="K297" s="98" t="s">
        <v>395</v>
      </c>
    </row>
    <row r="298" spans="3:11">
      <c r="C298" s="141"/>
      <c r="D298" s="158"/>
      <c r="E298" s="123"/>
      <c r="F298" s="97">
        <f t="shared" si="23"/>
        <v>0</v>
      </c>
      <c r="G298" s="161"/>
      <c r="H298" s="142"/>
      <c r="I298" s="130" t="e">
        <f>VLOOKUP(H298,Presupuesto!$B$11:$C$565,2,0)</f>
        <v>#N/A</v>
      </c>
      <c r="J298" s="98" t="str">
        <f t="shared" si="24"/>
        <v>Vinculación Universidad-Sociedad</v>
      </c>
      <c r="K298" s="98" t="s">
        <v>395</v>
      </c>
    </row>
    <row r="299" spans="3:11">
      <c r="C299" s="141"/>
      <c r="D299" s="158"/>
      <c r="E299" s="123"/>
      <c r="F299" s="97">
        <f t="shared" si="23"/>
        <v>0</v>
      </c>
      <c r="G299" s="161"/>
      <c r="H299" s="142"/>
      <c r="I299" s="130" t="e">
        <f>VLOOKUP(H299,Presupuesto!$B$11:$C$565,2,0)</f>
        <v>#N/A</v>
      </c>
      <c r="J299" s="98" t="str">
        <f t="shared" si="24"/>
        <v>Vinculación Universidad-Sociedad</v>
      </c>
      <c r="K299" s="98" t="s">
        <v>395</v>
      </c>
    </row>
    <row r="300" spans="3:11">
      <c r="C300" s="141"/>
      <c r="D300" s="158"/>
      <c r="E300" s="123"/>
      <c r="F300" s="97">
        <f t="shared" si="23"/>
        <v>0</v>
      </c>
      <c r="G300" s="161"/>
      <c r="H300" s="142"/>
      <c r="I300" s="130" t="e">
        <f>VLOOKUP(H300,Presupuesto!$B$11:$C$565,2,0)</f>
        <v>#N/A</v>
      </c>
      <c r="J300" s="98" t="str">
        <f t="shared" si="24"/>
        <v>Vinculación Universidad-Sociedad</v>
      </c>
      <c r="K300" s="98" t="s">
        <v>395</v>
      </c>
    </row>
    <row r="301" spans="3:11">
      <c r="C301" s="141"/>
      <c r="D301" s="158"/>
      <c r="E301" s="123"/>
      <c r="F301" s="97">
        <f t="shared" si="23"/>
        <v>0</v>
      </c>
      <c r="G301" s="161"/>
      <c r="H301" s="142"/>
      <c r="I301" s="130" t="e">
        <f>VLOOKUP(H301,Presupuesto!$B$11:$C$565,2,0)</f>
        <v>#N/A</v>
      </c>
      <c r="J301" s="98" t="str">
        <f t="shared" si="24"/>
        <v>Vinculación Universidad-Sociedad</v>
      </c>
      <c r="K301" s="98" t="s">
        <v>395</v>
      </c>
    </row>
    <row r="302" spans="3:11">
      <c r="C302" s="141"/>
      <c r="D302" s="158"/>
      <c r="E302" s="123"/>
      <c r="F302" s="97">
        <f t="shared" si="23"/>
        <v>0</v>
      </c>
      <c r="G302" s="161"/>
      <c r="H302" s="142"/>
      <c r="I302" s="130" t="e">
        <f>VLOOKUP(H302,Presupuesto!$B$11:$C$565,2,0)</f>
        <v>#N/A</v>
      </c>
      <c r="J302" s="98" t="str">
        <f t="shared" si="24"/>
        <v>Vinculación Universidad-Sociedad</v>
      </c>
      <c r="K302" s="98" t="s">
        <v>395</v>
      </c>
    </row>
    <row r="303" spans="3:11">
      <c r="C303" s="143"/>
      <c r="D303" s="151"/>
      <c r="E303" s="118"/>
      <c r="F303" s="97">
        <f t="shared" si="23"/>
        <v>0</v>
      </c>
      <c r="G303" s="161"/>
      <c r="H303" s="144"/>
      <c r="I303" s="130" t="e">
        <f>VLOOKUP(H303,Presupuesto!$B$11:$C$565,2,0)</f>
        <v>#N/A</v>
      </c>
      <c r="J303" s="98" t="str">
        <f t="shared" si="24"/>
        <v>Vinculación Universidad-Sociedad</v>
      </c>
      <c r="K303" s="98" t="s">
        <v>395</v>
      </c>
    </row>
    <row r="304" spans="3:11">
      <c r="C304" s="143"/>
      <c r="D304" s="151"/>
      <c r="E304" s="118"/>
      <c r="F304" s="97">
        <f t="shared" si="23"/>
        <v>0</v>
      </c>
      <c r="G304" s="161"/>
      <c r="H304" s="144"/>
      <c r="I304" s="130" t="e">
        <f>VLOOKUP(H304,Presupuesto!$B$11:$C$565,2,0)</f>
        <v>#N/A</v>
      </c>
      <c r="J304" s="98" t="str">
        <f t="shared" si="24"/>
        <v>Vinculación Universidad-Sociedad</v>
      </c>
      <c r="K304" s="98" t="s">
        <v>395</v>
      </c>
    </row>
    <row r="305" spans="3:11">
      <c r="C305" s="143"/>
      <c r="D305" s="151"/>
      <c r="E305" s="118"/>
      <c r="F305" s="97">
        <f t="shared" si="23"/>
        <v>0</v>
      </c>
      <c r="G305" s="161"/>
      <c r="H305" s="144"/>
      <c r="I305" s="130" t="e">
        <f>VLOOKUP(H305,Presupuesto!$B$11:$C$565,2,0)</f>
        <v>#N/A</v>
      </c>
      <c r="J305" s="98" t="str">
        <f t="shared" si="24"/>
        <v>Vinculación Universidad-Sociedad</v>
      </c>
      <c r="K305" s="98" t="s">
        <v>395</v>
      </c>
    </row>
    <row r="306" spans="3:11">
      <c r="C306" s="143"/>
      <c r="D306" s="151"/>
      <c r="E306" s="118"/>
      <c r="F306" s="97">
        <f t="shared" si="23"/>
        <v>0</v>
      </c>
      <c r="G306" s="161"/>
      <c r="H306" s="144"/>
      <c r="I306" s="130" t="e">
        <f>VLOOKUP(H306,Presupuesto!$B$11:$C$565,2,0)</f>
        <v>#N/A</v>
      </c>
      <c r="J306" s="98" t="str">
        <f t="shared" si="24"/>
        <v>Vinculación Universidad-Sociedad</v>
      </c>
      <c r="K306" s="98" t="s">
        <v>395</v>
      </c>
    </row>
    <row r="307" spans="3:11">
      <c r="C307" s="143"/>
      <c r="D307" s="151"/>
      <c r="E307" s="118"/>
      <c r="F307" s="97">
        <f t="shared" si="23"/>
        <v>0</v>
      </c>
      <c r="G307" s="161"/>
      <c r="H307" s="144"/>
      <c r="I307" s="130" t="e">
        <f>VLOOKUP(H307,Presupuesto!$B$11:$C$565,2,0)</f>
        <v>#N/A</v>
      </c>
      <c r="J307" s="98" t="str">
        <f t="shared" si="24"/>
        <v>Vinculación Universidad-Sociedad</v>
      </c>
      <c r="K307" s="98" t="s">
        <v>395</v>
      </c>
    </row>
    <row r="308" spans="3:11">
      <c r="C308" s="143"/>
      <c r="D308" s="151"/>
      <c r="E308" s="118"/>
      <c r="F308" s="97">
        <f t="shared" si="23"/>
        <v>0</v>
      </c>
      <c r="G308" s="161"/>
      <c r="H308" s="144"/>
      <c r="I308" s="130" t="e">
        <f>VLOOKUP(H308,Presupuesto!$B$11:$C$565,2,0)</f>
        <v>#N/A</v>
      </c>
      <c r="J308" s="98" t="str">
        <f t="shared" si="24"/>
        <v>Vinculación Universidad-Sociedad</v>
      </c>
      <c r="K308" s="98" t="s">
        <v>395</v>
      </c>
    </row>
    <row r="309" spans="3:11">
      <c r="C309" s="143"/>
      <c r="D309" s="151"/>
      <c r="E309" s="118"/>
      <c r="F309" s="97">
        <f t="shared" si="23"/>
        <v>0</v>
      </c>
      <c r="G309" s="161"/>
      <c r="H309" s="144"/>
      <c r="I309" s="130" t="e">
        <f>VLOOKUP(H309,Presupuesto!$B$11:$C$565,2,0)</f>
        <v>#N/A</v>
      </c>
      <c r="J309" s="98" t="str">
        <f t="shared" si="24"/>
        <v>Vinculación Universidad-Sociedad</v>
      </c>
      <c r="K309" s="98" t="s">
        <v>395</v>
      </c>
    </row>
    <row r="310" spans="3:11">
      <c r="C310" s="143"/>
      <c r="D310" s="151"/>
      <c r="E310" s="118"/>
      <c r="F310" s="97">
        <f t="shared" si="23"/>
        <v>0</v>
      </c>
      <c r="G310" s="161"/>
      <c r="H310" s="144"/>
      <c r="I310" s="130" t="e">
        <f>VLOOKUP(H310,Presupuesto!$B$11:$C$565,2,0)</f>
        <v>#N/A</v>
      </c>
      <c r="J310" s="98" t="str">
        <f t="shared" si="24"/>
        <v>Vinculación Universidad-Sociedad</v>
      </c>
      <c r="K310" s="98" t="s">
        <v>395</v>
      </c>
    </row>
    <row r="311" spans="3:11">
      <c r="C311" s="145"/>
      <c r="D311" s="151"/>
      <c r="E311" s="118"/>
      <c r="F311" s="97">
        <f t="shared" si="23"/>
        <v>0</v>
      </c>
      <c r="G311" s="161"/>
      <c r="H311" s="146"/>
      <c r="I311" s="130" t="e">
        <f>VLOOKUP(H311,Presupuesto!$B$11:$C$565,2,0)</f>
        <v>#N/A</v>
      </c>
      <c r="J311" s="98" t="str">
        <f t="shared" si="24"/>
        <v>Vinculación Universidad-Sociedad</v>
      </c>
      <c r="K311" s="98" t="s">
        <v>395</v>
      </c>
    </row>
    <row r="312" spans="3:11">
      <c r="C312" s="145"/>
      <c r="D312" s="151"/>
      <c r="E312" s="118"/>
      <c r="F312" s="97">
        <f t="shared" si="23"/>
        <v>0</v>
      </c>
      <c r="G312" s="161"/>
      <c r="H312" s="146"/>
      <c r="I312" s="130" t="e">
        <f>VLOOKUP(H312,Presupuesto!$B$11:$C$565,2,0)</f>
        <v>#N/A</v>
      </c>
      <c r="J312" s="98" t="str">
        <f t="shared" si="24"/>
        <v>Vinculación Universidad-Sociedad</v>
      </c>
      <c r="K312" s="98" t="s">
        <v>395</v>
      </c>
    </row>
    <row r="313" spans="3:11">
      <c r="C313" s="145"/>
      <c r="D313" s="151"/>
      <c r="E313" s="118"/>
      <c r="F313" s="97">
        <f t="shared" si="23"/>
        <v>0</v>
      </c>
      <c r="G313" s="161"/>
      <c r="H313" s="146"/>
      <c r="I313" s="130" t="e">
        <f>VLOOKUP(H313,Presupuesto!$B$11:$C$565,2,0)</f>
        <v>#N/A</v>
      </c>
      <c r="J313" s="98" t="str">
        <f t="shared" si="24"/>
        <v>Vinculación Universidad-Sociedad</v>
      </c>
      <c r="K313" s="98" t="s">
        <v>395</v>
      </c>
    </row>
    <row r="314" spans="3:11">
      <c r="C314" s="145"/>
      <c r="D314" s="151"/>
      <c r="E314" s="118"/>
      <c r="F314" s="97">
        <f t="shared" si="23"/>
        <v>0</v>
      </c>
      <c r="G314" s="161"/>
      <c r="H314" s="146"/>
      <c r="I314" s="130" t="e">
        <f>VLOOKUP(H314,Presupuesto!$B$11:$C$565,2,0)</f>
        <v>#N/A</v>
      </c>
      <c r="J314" s="98" t="str">
        <f t="shared" si="24"/>
        <v>Vinculación Universidad-Sociedad</v>
      </c>
      <c r="K314" s="98" t="s">
        <v>395</v>
      </c>
    </row>
    <row r="315" spans="3:11" ht="15.75" thickBot="1">
      <c r="C315" s="147"/>
      <c r="D315" s="159"/>
      <c r="E315" s="103"/>
      <c r="F315" s="105">
        <f t="shared" si="23"/>
        <v>0</v>
      </c>
      <c r="G315" s="162"/>
      <c r="H315" s="148"/>
      <c r="I315" s="132" t="e">
        <f>VLOOKUP(H315,Presupuesto!$B$11:$C$565,2,0)</f>
        <v>#N/A</v>
      </c>
      <c r="J315" s="106" t="str">
        <f t="shared" si="24"/>
        <v>Vinculación Universidad-Sociedad</v>
      </c>
      <c r="K315" s="98" t="s">
        <v>395</v>
      </c>
    </row>
    <row r="317" spans="3:11" ht="15.75" thickBot="1">
      <c r="F317" s="90"/>
      <c r="G317" s="89"/>
      <c r="H317" s="90"/>
      <c r="I317" s="90"/>
    </row>
    <row r="318" spans="3:11" ht="15.75" thickBot="1">
      <c r="C318" s="157" t="s">
        <v>53</v>
      </c>
      <c r="D318" s="372">
        <f>SUM(F325:F359)</f>
        <v>19612.5</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392</v>
      </c>
      <c r="D321" s="368" t="str">
        <f>'3. Vinculación Univ. Sociedad'!E14</f>
        <v>3.1.1.6</v>
      </c>
      <c r="E321" s="93"/>
      <c r="F321" s="93"/>
      <c r="G321" s="93"/>
      <c r="H321" s="76"/>
      <c r="I321" s="76"/>
      <c r="J321" s="76"/>
      <c r="K321" s="112"/>
    </row>
    <row r="322" spans="3:11" ht="18.7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 xml:space="preserve"> Monitoreo de cabinas de atención legal</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131</v>
      </c>
      <c r="H324" s="136" t="s">
        <v>46</v>
      </c>
      <c r="I324" s="133" t="s">
        <v>132</v>
      </c>
      <c r="J324" s="133" t="s">
        <v>410</v>
      </c>
      <c r="K324" s="133" t="s">
        <v>411</v>
      </c>
    </row>
    <row r="325" spans="3:11" ht="15.75" thickBot="1">
      <c r="C325" s="221" t="s">
        <v>432</v>
      </c>
      <c r="D325" s="521">
        <v>1.5</v>
      </c>
      <c r="E325" s="518">
        <f t="shared" ref="E325:E336" si="25">HLOOKUP(C325,$AH$2:$BU$3,2,0)</f>
        <v>1750</v>
      </c>
      <c r="F325" s="97">
        <f t="shared" ref="F325:F336" si="26">D325*E325</f>
        <v>2625</v>
      </c>
      <c r="G325" s="161" t="s">
        <v>129</v>
      </c>
      <c r="H325" s="142" t="s">
        <v>307</v>
      </c>
      <c r="I325" s="130" t="str">
        <f>VLOOKUP(H325,Presupuesto!$B$11:$C$565,2,0)</f>
        <v>VIATICOS NACIONALES Y OTROS GASTOS DE VIAJE PROYECTO FORTALECIMIENTO ORG. ESTUDI (26200-72)</v>
      </c>
      <c r="J325" s="331" t="s">
        <v>471</v>
      </c>
      <c r="K325" s="98" t="s">
        <v>398</v>
      </c>
    </row>
    <row r="326" spans="3:11" ht="15.75" thickBot="1">
      <c r="C326" s="221" t="s">
        <v>432</v>
      </c>
      <c r="D326" s="519">
        <v>1.5</v>
      </c>
      <c r="E326" s="518">
        <f t="shared" si="25"/>
        <v>1750</v>
      </c>
      <c r="F326" s="97">
        <f t="shared" si="26"/>
        <v>2625</v>
      </c>
      <c r="G326" s="161" t="s">
        <v>129</v>
      </c>
      <c r="H326" s="142" t="s">
        <v>307</v>
      </c>
      <c r="I326" s="130" t="str">
        <f>VLOOKUP(H326,Presupuesto!$B$11:$C$565,2,0)</f>
        <v>VIATICOS NACIONALES Y OTROS GASTOS DE VIAJE PROYECTO FORTALECIMIENTO ORG. ESTUDI (26200-72)</v>
      </c>
      <c r="J326" s="98" t="str">
        <f>$J$281</f>
        <v>Vinculación Universidad-Sociedad</v>
      </c>
      <c r="K326" s="98" t="s">
        <v>398</v>
      </c>
    </row>
    <row r="327" spans="3:11" ht="15.75" thickBot="1">
      <c r="C327" s="221" t="s">
        <v>436</v>
      </c>
      <c r="D327" s="519">
        <v>1.5</v>
      </c>
      <c r="E327" s="518">
        <f t="shared" si="25"/>
        <v>1200</v>
      </c>
      <c r="F327" s="97">
        <f t="shared" si="26"/>
        <v>1800</v>
      </c>
      <c r="G327" s="161" t="s">
        <v>129</v>
      </c>
      <c r="H327" s="142" t="s">
        <v>307</v>
      </c>
      <c r="I327" s="130" t="str">
        <f>VLOOKUP(H327,Presupuesto!$B$11:$C$565,2,0)</f>
        <v>VIATICOS NACIONALES Y OTROS GASTOS DE VIAJE PROYECTO FORTALECIMIENTO ORG. ESTUDI (26200-72)</v>
      </c>
      <c r="J327" s="98" t="str">
        <f t="shared" ref="J327:J336" si="27">$J$281</f>
        <v>Vinculación Universidad-Sociedad</v>
      </c>
      <c r="K327" s="98" t="s">
        <v>398</v>
      </c>
    </row>
    <row r="328" spans="3:11" ht="15.75" thickBot="1">
      <c r="C328" s="221" t="s">
        <v>434</v>
      </c>
      <c r="D328" s="519">
        <v>1.5</v>
      </c>
      <c r="E328" s="518">
        <f t="shared" si="25"/>
        <v>900</v>
      </c>
      <c r="F328" s="97">
        <f t="shared" si="26"/>
        <v>1350</v>
      </c>
      <c r="G328" s="161" t="s">
        <v>129</v>
      </c>
      <c r="H328" s="142" t="s">
        <v>307</v>
      </c>
      <c r="I328" s="130" t="str">
        <f>VLOOKUP(H328,Presupuesto!$B$11:$C$565,2,0)</f>
        <v>VIATICOS NACIONALES Y OTROS GASTOS DE VIAJE PROYECTO FORTALECIMIENTO ORG. ESTUDI (26200-72)</v>
      </c>
      <c r="J328" s="98" t="str">
        <f t="shared" si="27"/>
        <v>Vinculación Universidad-Sociedad</v>
      </c>
      <c r="K328" s="98" t="s">
        <v>398</v>
      </c>
    </row>
    <row r="329" spans="3:11" ht="15.75" thickBot="1">
      <c r="C329" s="221" t="s">
        <v>434</v>
      </c>
      <c r="D329" s="519">
        <v>1.5</v>
      </c>
      <c r="E329" s="518">
        <f t="shared" si="25"/>
        <v>900</v>
      </c>
      <c r="F329" s="97">
        <f t="shared" si="26"/>
        <v>1350</v>
      </c>
      <c r="G329" s="161" t="s">
        <v>129</v>
      </c>
      <c r="H329" s="142" t="s">
        <v>307</v>
      </c>
      <c r="I329" s="130" t="str">
        <f>VLOOKUP(H329,Presupuesto!$B$11:$C$565,2,0)</f>
        <v>VIATICOS NACIONALES Y OTROS GASTOS DE VIAJE PROYECTO FORTALECIMIENTO ORG. ESTUDI (26200-72)</v>
      </c>
      <c r="J329" s="98" t="str">
        <f t="shared" si="27"/>
        <v>Vinculación Universidad-Sociedad</v>
      </c>
      <c r="K329" s="98" t="s">
        <v>398</v>
      </c>
    </row>
    <row r="330" spans="3:11" ht="15.75" thickBot="1">
      <c r="C330" s="221" t="s">
        <v>438</v>
      </c>
      <c r="D330" s="519">
        <v>1.5</v>
      </c>
      <c r="E330" s="518">
        <f t="shared" si="25"/>
        <v>650</v>
      </c>
      <c r="F330" s="97">
        <f t="shared" si="26"/>
        <v>975</v>
      </c>
      <c r="G330" s="161" t="s">
        <v>129</v>
      </c>
      <c r="H330" s="142" t="s">
        <v>307</v>
      </c>
      <c r="I330" s="130" t="str">
        <f>VLOOKUP(H330,Presupuesto!$B$11:$C$565,2,0)</f>
        <v>VIATICOS NACIONALES Y OTROS GASTOS DE VIAJE PROYECTO FORTALECIMIENTO ORG. ESTUDI (26200-72)</v>
      </c>
      <c r="J330" s="98" t="str">
        <f t="shared" si="27"/>
        <v>Vinculación Universidad-Sociedad</v>
      </c>
      <c r="K330" s="98" t="s">
        <v>398</v>
      </c>
    </row>
    <row r="331" spans="3:11" ht="15.75" thickBot="1">
      <c r="C331" s="221" t="s">
        <v>434</v>
      </c>
      <c r="D331" s="519">
        <v>0.75</v>
      </c>
      <c r="E331" s="518">
        <f t="shared" si="25"/>
        <v>900</v>
      </c>
      <c r="F331" s="97">
        <f t="shared" si="26"/>
        <v>675</v>
      </c>
      <c r="G331" s="161" t="s">
        <v>129</v>
      </c>
      <c r="H331" s="142" t="s">
        <v>307</v>
      </c>
      <c r="I331" s="130" t="str">
        <f>VLOOKUP(H331,Presupuesto!$B$11:$C$565,2,0)</f>
        <v>VIATICOS NACIONALES Y OTROS GASTOS DE VIAJE PROYECTO FORTALECIMIENTO ORG. ESTUDI (26200-72)</v>
      </c>
      <c r="J331" s="98" t="str">
        <f t="shared" si="27"/>
        <v>Vinculación Universidad-Sociedad</v>
      </c>
      <c r="K331" s="98" t="s">
        <v>398</v>
      </c>
    </row>
    <row r="332" spans="3:11" ht="15.75" thickBot="1">
      <c r="C332" s="221" t="s">
        <v>434</v>
      </c>
      <c r="D332" s="519">
        <v>0.75</v>
      </c>
      <c r="E332" s="518">
        <f t="shared" si="25"/>
        <v>900</v>
      </c>
      <c r="F332" s="97">
        <f t="shared" si="26"/>
        <v>675</v>
      </c>
      <c r="G332" s="161" t="s">
        <v>129</v>
      </c>
      <c r="H332" s="142" t="s">
        <v>307</v>
      </c>
      <c r="I332" s="130" t="str">
        <f>VLOOKUP(H332,Presupuesto!$B$11:$C$565,2,0)</f>
        <v>VIATICOS NACIONALES Y OTROS GASTOS DE VIAJE PROYECTO FORTALECIMIENTO ORG. ESTUDI (26200-72)</v>
      </c>
      <c r="J332" s="98" t="str">
        <f t="shared" si="27"/>
        <v>Vinculación Universidad-Sociedad</v>
      </c>
      <c r="K332" s="98" t="s">
        <v>398</v>
      </c>
    </row>
    <row r="333" spans="3:11" ht="15.75" thickBot="1">
      <c r="C333" s="221" t="s">
        <v>438</v>
      </c>
      <c r="D333" s="519">
        <v>0.75</v>
      </c>
      <c r="E333" s="518">
        <f t="shared" si="25"/>
        <v>650</v>
      </c>
      <c r="F333" s="97">
        <f t="shared" si="26"/>
        <v>487.5</v>
      </c>
      <c r="G333" s="161" t="s">
        <v>129</v>
      </c>
      <c r="H333" s="142" t="s">
        <v>307</v>
      </c>
      <c r="I333" s="130" t="str">
        <f>VLOOKUP(H333,Presupuesto!$B$11:$C$565,2,0)</f>
        <v>VIATICOS NACIONALES Y OTROS GASTOS DE VIAJE PROYECTO FORTALECIMIENTO ORG. ESTUDI (26200-72)</v>
      </c>
      <c r="J333" s="98" t="str">
        <f t="shared" si="27"/>
        <v>Vinculación Universidad-Sociedad</v>
      </c>
      <c r="K333" s="98" t="s">
        <v>398</v>
      </c>
    </row>
    <row r="334" spans="3:11" ht="15.75" thickBot="1">
      <c r="C334" s="221" t="s">
        <v>432</v>
      </c>
      <c r="D334" s="521">
        <v>1.5</v>
      </c>
      <c r="E334" s="518">
        <f t="shared" si="25"/>
        <v>1750</v>
      </c>
      <c r="F334" s="97">
        <f t="shared" si="26"/>
        <v>2625</v>
      </c>
      <c r="G334" s="161" t="s">
        <v>129</v>
      </c>
      <c r="H334" s="142" t="s">
        <v>307</v>
      </c>
      <c r="I334" s="130" t="str">
        <f>VLOOKUP(H334,Presupuesto!$B$11:$C$565,2,0)</f>
        <v>VIATICOS NACIONALES Y OTROS GASTOS DE VIAJE PROYECTO FORTALECIMIENTO ORG. ESTUDI (26200-72)</v>
      </c>
      <c r="J334" s="98" t="str">
        <f t="shared" si="27"/>
        <v>Vinculación Universidad-Sociedad</v>
      </c>
      <c r="K334" s="98" t="s">
        <v>398</v>
      </c>
    </row>
    <row r="335" spans="3:11" ht="15.75" thickBot="1">
      <c r="C335" s="221" t="s">
        <v>432</v>
      </c>
      <c r="D335" s="519">
        <v>1.5</v>
      </c>
      <c r="E335" s="518">
        <f t="shared" si="25"/>
        <v>1750</v>
      </c>
      <c r="F335" s="97">
        <f t="shared" si="26"/>
        <v>2625</v>
      </c>
      <c r="G335" s="161" t="s">
        <v>129</v>
      </c>
      <c r="H335" s="142" t="s">
        <v>307</v>
      </c>
      <c r="I335" s="130" t="str">
        <f>VLOOKUP(H335,Presupuesto!$B$11:$C$565,2,0)</f>
        <v>VIATICOS NACIONALES Y OTROS GASTOS DE VIAJE PROYECTO FORTALECIMIENTO ORG. ESTUDI (26200-72)</v>
      </c>
      <c r="J335" s="98" t="str">
        <f t="shared" si="27"/>
        <v>Vinculación Universidad-Sociedad</v>
      </c>
      <c r="K335" s="98" t="s">
        <v>398</v>
      </c>
    </row>
    <row r="336" spans="3:11">
      <c r="C336" s="221" t="s">
        <v>436</v>
      </c>
      <c r="D336" s="519">
        <v>1.5</v>
      </c>
      <c r="E336" s="518">
        <f t="shared" si="25"/>
        <v>1200</v>
      </c>
      <c r="F336" s="97">
        <f t="shared" si="26"/>
        <v>1800</v>
      </c>
      <c r="G336" s="161" t="s">
        <v>129</v>
      </c>
      <c r="H336" s="142" t="s">
        <v>307</v>
      </c>
      <c r="I336" s="130" t="str">
        <f>VLOOKUP(H336,Presupuesto!$B$11:$C$565,2,0)</f>
        <v>VIATICOS NACIONALES Y OTROS GASTOS DE VIAJE PROYECTO FORTALECIMIENTO ORG. ESTUDI (26200-72)</v>
      </c>
      <c r="J336" s="98" t="str">
        <f t="shared" si="27"/>
        <v>Vinculación Universidad-Sociedad</v>
      </c>
      <c r="K336" s="98" t="s">
        <v>398</v>
      </c>
    </row>
    <row r="337" spans="3:11">
      <c r="C337" s="141"/>
      <c r="D337" s="158"/>
      <c r="E337" s="123"/>
      <c r="F337" s="97">
        <f t="shared" ref="F337:F359" si="28">D337*E337</f>
        <v>0</v>
      </c>
      <c r="G337" s="161"/>
      <c r="H337" s="142"/>
      <c r="I337" s="130" t="e">
        <f>VLOOKUP(H337,Presupuesto!$B$11:$C$565,2,0)</f>
        <v>#N/A</v>
      </c>
      <c r="J337" s="98" t="str">
        <f t="shared" ref="J337:J359" si="29">$J$325</f>
        <v>Vinculación Universidad-Sociedad</v>
      </c>
      <c r="K337" s="98" t="s">
        <v>398</v>
      </c>
    </row>
    <row r="338" spans="3:11">
      <c r="C338" s="141"/>
      <c r="D338" s="158"/>
      <c r="E338" s="123"/>
      <c r="F338" s="97">
        <f t="shared" si="28"/>
        <v>0</v>
      </c>
      <c r="G338" s="161"/>
      <c r="H338" s="142"/>
      <c r="I338" s="130" t="e">
        <f>VLOOKUP(H338,Presupuesto!$B$11:$C$565,2,0)</f>
        <v>#N/A</v>
      </c>
      <c r="J338" s="98" t="str">
        <f t="shared" si="29"/>
        <v>Vinculación Universidad-Sociedad</v>
      </c>
      <c r="K338" s="98" t="s">
        <v>398</v>
      </c>
    </row>
    <row r="339" spans="3:11">
      <c r="C339" s="141"/>
      <c r="D339" s="158"/>
      <c r="E339" s="123"/>
      <c r="F339" s="97">
        <f t="shared" si="28"/>
        <v>0</v>
      </c>
      <c r="G339" s="161"/>
      <c r="H339" s="142"/>
      <c r="I339" s="130" t="e">
        <f>VLOOKUP(H339,Presupuesto!$B$11:$C$565,2,0)</f>
        <v>#N/A</v>
      </c>
      <c r="J339" s="98" t="str">
        <f t="shared" si="29"/>
        <v>Vinculación Universidad-Sociedad</v>
      </c>
      <c r="K339" s="98" t="s">
        <v>398</v>
      </c>
    </row>
    <row r="340" spans="3:11">
      <c r="C340" s="141"/>
      <c r="D340" s="158"/>
      <c r="E340" s="123"/>
      <c r="F340" s="97">
        <f t="shared" si="28"/>
        <v>0</v>
      </c>
      <c r="G340" s="161"/>
      <c r="H340" s="142"/>
      <c r="I340" s="130" t="e">
        <f>VLOOKUP(H340,Presupuesto!$B$11:$C$565,2,0)</f>
        <v>#N/A</v>
      </c>
      <c r="J340" s="98" t="str">
        <f t="shared" si="29"/>
        <v>Vinculación Universidad-Sociedad</v>
      </c>
      <c r="K340" s="98" t="s">
        <v>398</v>
      </c>
    </row>
    <row r="341" spans="3:11">
      <c r="C341" s="141"/>
      <c r="D341" s="158"/>
      <c r="E341" s="123"/>
      <c r="F341" s="97">
        <f t="shared" si="28"/>
        <v>0</v>
      </c>
      <c r="G341" s="161"/>
      <c r="H341" s="142"/>
      <c r="I341" s="130" t="e">
        <f>VLOOKUP(H341,Presupuesto!$B$11:$C$565,2,0)</f>
        <v>#N/A</v>
      </c>
      <c r="J341" s="98" t="str">
        <f t="shared" si="29"/>
        <v>Vinculación Universidad-Sociedad</v>
      </c>
      <c r="K341" s="98" t="s">
        <v>398</v>
      </c>
    </row>
    <row r="342" spans="3:11">
      <c r="C342" s="141"/>
      <c r="D342" s="158"/>
      <c r="E342" s="123"/>
      <c r="F342" s="97">
        <f t="shared" si="28"/>
        <v>0</v>
      </c>
      <c r="G342" s="161"/>
      <c r="H342" s="142"/>
      <c r="I342" s="130" t="e">
        <f>VLOOKUP(H342,Presupuesto!$B$11:$C$565,2,0)</f>
        <v>#N/A</v>
      </c>
      <c r="J342" s="98" t="str">
        <f t="shared" si="29"/>
        <v>Vinculación Universidad-Sociedad</v>
      </c>
      <c r="K342" s="98" t="s">
        <v>398</v>
      </c>
    </row>
    <row r="343" spans="3:11">
      <c r="C343" s="141"/>
      <c r="D343" s="158"/>
      <c r="E343" s="123"/>
      <c r="F343" s="97">
        <f t="shared" si="28"/>
        <v>0</v>
      </c>
      <c r="G343" s="161"/>
      <c r="H343" s="142"/>
      <c r="I343" s="130" t="e">
        <f>VLOOKUP(H343,Presupuesto!$B$11:$C$565,2,0)</f>
        <v>#N/A</v>
      </c>
      <c r="J343" s="98" t="str">
        <f t="shared" si="29"/>
        <v>Vinculación Universidad-Sociedad</v>
      </c>
      <c r="K343" s="98" t="s">
        <v>398</v>
      </c>
    </row>
    <row r="344" spans="3:11">
      <c r="C344" s="141"/>
      <c r="D344" s="158"/>
      <c r="E344" s="123"/>
      <c r="F344" s="97">
        <f t="shared" si="28"/>
        <v>0</v>
      </c>
      <c r="G344" s="161"/>
      <c r="H344" s="142"/>
      <c r="I344" s="130" t="e">
        <f>VLOOKUP(H344,Presupuesto!$B$11:$C$565,2,0)</f>
        <v>#N/A</v>
      </c>
      <c r="J344" s="98" t="str">
        <f t="shared" si="29"/>
        <v>Vinculación Universidad-Sociedad</v>
      </c>
      <c r="K344" s="98" t="s">
        <v>398</v>
      </c>
    </row>
    <row r="345" spans="3:11">
      <c r="C345" s="141"/>
      <c r="D345" s="158"/>
      <c r="E345" s="123"/>
      <c r="F345" s="97">
        <f t="shared" si="28"/>
        <v>0</v>
      </c>
      <c r="G345" s="161"/>
      <c r="H345" s="142"/>
      <c r="I345" s="130" t="e">
        <f>VLOOKUP(H345,Presupuesto!$B$11:$C$565,2,0)</f>
        <v>#N/A</v>
      </c>
      <c r="J345" s="98" t="str">
        <f t="shared" si="29"/>
        <v>Vinculación Universidad-Sociedad</v>
      </c>
      <c r="K345" s="98" t="s">
        <v>398</v>
      </c>
    </row>
    <row r="346" spans="3:11">
      <c r="C346" s="141"/>
      <c r="D346" s="158"/>
      <c r="E346" s="123"/>
      <c r="F346" s="97">
        <f t="shared" si="28"/>
        <v>0</v>
      </c>
      <c r="G346" s="161"/>
      <c r="H346" s="142"/>
      <c r="I346" s="130" t="e">
        <f>VLOOKUP(H346,Presupuesto!$B$11:$C$565,2,0)</f>
        <v>#N/A</v>
      </c>
      <c r="J346" s="98" t="str">
        <f t="shared" si="29"/>
        <v>Vinculación Universidad-Sociedad</v>
      </c>
      <c r="K346" s="98" t="s">
        <v>398</v>
      </c>
    </row>
    <row r="347" spans="3:11">
      <c r="C347" s="143"/>
      <c r="D347" s="151"/>
      <c r="E347" s="118"/>
      <c r="F347" s="97">
        <f t="shared" si="28"/>
        <v>0</v>
      </c>
      <c r="G347" s="161"/>
      <c r="H347" s="144"/>
      <c r="I347" s="130" t="e">
        <f>VLOOKUP(H347,Presupuesto!$B$11:$C$565,2,0)</f>
        <v>#N/A</v>
      </c>
      <c r="J347" s="98" t="str">
        <f t="shared" si="29"/>
        <v>Vinculación Universidad-Sociedad</v>
      </c>
      <c r="K347" s="98" t="s">
        <v>398</v>
      </c>
    </row>
    <row r="348" spans="3:11">
      <c r="C348" s="143"/>
      <c r="D348" s="151"/>
      <c r="E348" s="118"/>
      <c r="F348" s="97">
        <f t="shared" si="28"/>
        <v>0</v>
      </c>
      <c r="G348" s="161"/>
      <c r="H348" s="144"/>
      <c r="I348" s="130" t="e">
        <f>VLOOKUP(H348,Presupuesto!$B$11:$C$565,2,0)</f>
        <v>#N/A</v>
      </c>
      <c r="J348" s="98" t="str">
        <f t="shared" si="29"/>
        <v>Vinculación Universidad-Sociedad</v>
      </c>
      <c r="K348" s="98" t="s">
        <v>398</v>
      </c>
    </row>
    <row r="349" spans="3:11">
      <c r="C349" s="143"/>
      <c r="D349" s="151"/>
      <c r="E349" s="118"/>
      <c r="F349" s="97">
        <f t="shared" si="28"/>
        <v>0</v>
      </c>
      <c r="G349" s="161"/>
      <c r="H349" s="144"/>
      <c r="I349" s="130" t="e">
        <f>VLOOKUP(H349,Presupuesto!$B$11:$C$565,2,0)</f>
        <v>#N/A</v>
      </c>
      <c r="J349" s="98" t="str">
        <f t="shared" si="29"/>
        <v>Vinculación Universidad-Sociedad</v>
      </c>
      <c r="K349" s="98" t="s">
        <v>398</v>
      </c>
    </row>
    <row r="350" spans="3:11">
      <c r="C350" s="143"/>
      <c r="D350" s="151"/>
      <c r="E350" s="118"/>
      <c r="F350" s="97">
        <f t="shared" si="28"/>
        <v>0</v>
      </c>
      <c r="G350" s="161"/>
      <c r="H350" s="144"/>
      <c r="I350" s="130" t="e">
        <f>VLOOKUP(H350,Presupuesto!$B$11:$C$565,2,0)</f>
        <v>#N/A</v>
      </c>
      <c r="J350" s="98" t="str">
        <f t="shared" si="29"/>
        <v>Vinculación Universidad-Sociedad</v>
      </c>
      <c r="K350" s="98" t="s">
        <v>398</v>
      </c>
    </row>
    <row r="351" spans="3:11">
      <c r="C351" s="143"/>
      <c r="D351" s="151"/>
      <c r="E351" s="118"/>
      <c r="F351" s="97">
        <f t="shared" si="28"/>
        <v>0</v>
      </c>
      <c r="G351" s="161"/>
      <c r="H351" s="144"/>
      <c r="I351" s="130" t="e">
        <f>VLOOKUP(H351,Presupuesto!$B$11:$C$565,2,0)</f>
        <v>#N/A</v>
      </c>
      <c r="J351" s="98" t="str">
        <f t="shared" si="29"/>
        <v>Vinculación Universidad-Sociedad</v>
      </c>
      <c r="K351" s="98" t="s">
        <v>398</v>
      </c>
    </row>
    <row r="352" spans="3:11">
      <c r="C352" s="143"/>
      <c r="D352" s="151"/>
      <c r="E352" s="118"/>
      <c r="F352" s="97">
        <f t="shared" si="28"/>
        <v>0</v>
      </c>
      <c r="G352" s="161"/>
      <c r="H352" s="144"/>
      <c r="I352" s="130" t="e">
        <f>VLOOKUP(H352,Presupuesto!$B$11:$C$565,2,0)</f>
        <v>#N/A</v>
      </c>
      <c r="J352" s="98" t="str">
        <f t="shared" si="29"/>
        <v>Vinculación Universidad-Sociedad</v>
      </c>
      <c r="K352" s="98" t="s">
        <v>398</v>
      </c>
    </row>
    <row r="353" spans="3:11">
      <c r="C353" s="143"/>
      <c r="D353" s="151"/>
      <c r="E353" s="118"/>
      <c r="F353" s="97">
        <f t="shared" si="28"/>
        <v>0</v>
      </c>
      <c r="G353" s="161"/>
      <c r="H353" s="144"/>
      <c r="I353" s="130" t="e">
        <f>VLOOKUP(H353,Presupuesto!$B$11:$C$565,2,0)</f>
        <v>#N/A</v>
      </c>
      <c r="J353" s="98" t="str">
        <f t="shared" si="29"/>
        <v>Vinculación Universidad-Sociedad</v>
      </c>
      <c r="K353" s="98" t="s">
        <v>398</v>
      </c>
    </row>
    <row r="354" spans="3:11">
      <c r="C354" s="143"/>
      <c r="D354" s="151"/>
      <c r="E354" s="118"/>
      <c r="F354" s="97">
        <f t="shared" si="28"/>
        <v>0</v>
      </c>
      <c r="G354" s="161"/>
      <c r="H354" s="144"/>
      <c r="I354" s="130" t="e">
        <f>VLOOKUP(H354,Presupuesto!$B$11:$C$565,2,0)</f>
        <v>#N/A</v>
      </c>
      <c r="J354" s="98" t="str">
        <f t="shared" si="29"/>
        <v>Vinculación Universidad-Sociedad</v>
      </c>
      <c r="K354" s="98" t="s">
        <v>398</v>
      </c>
    </row>
    <row r="355" spans="3:11">
      <c r="C355" s="145"/>
      <c r="D355" s="151"/>
      <c r="E355" s="118"/>
      <c r="F355" s="97">
        <f t="shared" si="28"/>
        <v>0</v>
      </c>
      <c r="G355" s="161"/>
      <c r="H355" s="146"/>
      <c r="I355" s="130" t="e">
        <f>VLOOKUP(H355,Presupuesto!$B$11:$C$565,2,0)</f>
        <v>#N/A</v>
      </c>
      <c r="J355" s="98" t="str">
        <f t="shared" si="29"/>
        <v>Vinculación Universidad-Sociedad</v>
      </c>
      <c r="K355" s="98" t="s">
        <v>398</v>
      </c>
    </row>
    <row r="356" spans="3:11">
      <c r="C356" s="145"/>
      <c r="D356" s="151"/>
      <c r="E356" s="118"/>
      <c r="F356" s="97">
        <f t="shared" si="28"/>
        <v>0</v>
      </c>
      <c r="G356" s="161"/>
      <c r="H356" s="146"/>
      <c r="I356" s="130" t="e">
        <f>VLOOKUP(H356,Presupuesto!$B$11:$C$565,2,0)</f>
        <v>#N/A</v>
      </c>
      <c r="J356" s="98" t="str">
        <f t="shared" si="29"/>
        <v>Vinculación Universidad-Sociedad</v>
      </c>
      <c r="K356" s="98" t="s">
        <v>398</v>
      </c>
    </row>
    <row r="357" spans="3:11">
      <c r="C357" s="145"/>
      <c r="D357" s="151"/>
      <c r="E357" s="118"/>
      <c r="F357" s="97">
        <f t="shared" si="28"/>
        <v>0</v>
      </c>
      <c r="G357" s="161"/>
      <c r="H357" s="146"/>
      <c r="I357" s="130" t="e">
        <f>VLOOKUP(H357,Presupuesto!$B$11:$C$565,2,0)</f>
        <v>#N/A</v>
      </c>
      <c r="J357" s="98" t="str">
        <f t="shared" si="29"/>
        <v>Vinculación Universidad-Sociedad</v>
      </c>
      <c r="K357" s="98" t="s">
        <v>398</v>
      </c>
    </row>
    <row r="358" spans="3:11">
      <c r="C358" s="145"/>
      <c r="D358" s="151"/>
      <c r="E358" s="118"/>
      <c r="F358" s="97">
        <f t="shared" si="28"/>
        <v>0</v>
      </c>
      <c r="G358" s="161"/>
      <c r="H358" s="146"/>
      <c r="I358" s="130" t="e">
        <f>VLOOKUP(H358,Presupuesto!$B$11:$C$565,2,0)</f>
        <v>#N/A</v>
      </c>
      <c r="J358" s="98" t="str">
        <f t="shared" si="29"/>
        <v>Vinculación Universidad-Sociedad</v>
      </c>
      <c r="K358" s="98" t="s">
        <v>398</v>
      </c>
    </row>
    <row r="359" spans="3:11" ht="15.75" thickBot="1">
      <c r="C359" s="147"/>
      <c r="D359" s="159"/>
      <c r="E359" s="103"/>
      <c r="F359" s="105">
        <f t="shared" si="28"/>
        <v>0</v>
      </c>
      <c r="G359" s="162"/>
      <c r="H359" s="148"/>
      <c r="I359" s="132" t="e">
        <f>VLOOKUP(H359,Presupuesto!$B$11:$C$565,2,0)</f>
        <v>#N/A</v>
      </c>
      <c r="J359" s="106" t="str">
        <f t="shared" si="29"/>
        <v>Vinculación Universidad-Sociedad</v>
      </c>
      <c r="K359" s="98" t="s">
        <v>398</v>
      </c>
    </row>
    <row r="362" spans="3:11" ht="15.75" thickBot="1"/>
    <row r="363" spans="3:11" ht="15.75" thickBot="1">
      <c r="C363" s="157" t="s">
        <v>53</v>
      </c>
      <c r="D363" s="372">
        <f>SUM(F370:F404)</f>
        <v>19612.5</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392</v>
      </c>
      <c r="D366" s="368" t="str">
        <f>'3. Vinculación Univ. Sociedad'!E14</f>
        <v>3.1.1.6</v>
      </c>
      <c r="E366" s="93"/>
      <c r="F366" s="93"/>
      <c r="G366" s="93"/>
      <c r="H366" s="76"/>
      <c r="I366" s="76"/>
      <c r="J366" s="76"/>
      <c r="K366" s="112"/>
    </row>
    <row r="367" spans="3:11" ht="18.7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 xml:space="preserve"> Monitoreo de cabinas de atención legal</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131</v>
      </c>
      <c r="H369" s="136" t="s">
        <v>46</v>
      </c>
      <c r="I369" s="133" t="s">
        <v>132</v>
      </c>
      <c r="J369" s="133" t="s">
        <v>410</v>
      </c>
      <c r="K369" s="133" t="s">
        <v>411</v>
      </c>
    </row>
    <row r="370" spans="3:11" ht="15.75" thickBot="1">
      <c r="C370" s="221" t="s">
        <v>432</v>
      </c>
      <c r="D370" s="521">
        <v>1.5</v>
      </c>
      <c r="E370" s="518">
        <f t="shared" ref="E370:E381" si="30">HLOOKUP(C370,$AH$2:$BU$3,2,0)</f>
        <v>1750</v>
      </c>
      <c r="F370" s="97">
        <f t="shared" ref="F370:F381" si="31">D370*E370</f>
        <v>2625</v>
      </c>
      <c r="G370" s="161" t="s">
        <v>129</v>
      </c>
      <c r="H370" s="142" t="s">
        <v>307</v>
      </c>
      <c r="I370" s="130" t="str">
        <f>VLOOKUP(H370,Presupuesto!$B$11:$C$565,2,0)</f>
        <v>VIATICOS NACIONALES Y OTROS GASTOS DE VIAJE PROYECTO FORTALECIMIENTO ORG. ESTUDI (26200-72)</v>
      </c>
      <c r="J370" s="331" t="s">
        <v>471</v>
      </c>
      <c r="K370" s="98" t="s">
        <v>401</v>
      </c>
    </row>
    <row r="371" spans="3:11" ht="15.75" thickBot="1">
      <c r="C371" s="221" t="s">
        <v>432</v>
      </c>
      <c r="D371" s="519">
        <v>1.5</v>
      </c>
      <c r="E371" s="518">
        <f t="shared" si="30"/>
        <v>1750</v>
      </c>
      <c r="F371" s="97">
        <f t="shared" si="31"/>
        <v>2625</v>
      </c>
      <c r="G371" s="161" t="s">
        <v>129</v>
      </c>
      <c r="H371" s="142" t="s">
        <v>307</v>
      </c>
      <c r="I371" s="130" t="str">
        <f>VLOOKUP(H371,Presupuesto!$B$11:$C$565,2,0)</f>
        <v>VIATICOS NACIONALES Y OTROS GASTOS DE VIAJE PROYECTO FORTALECIMIENTO ORG. ESTUDI (26200-72)</v>
      </c>
      <c r="J371" s="98" t="str">
        <f>$J$281</f>
        <v>Vinculación Universidad-Sociedad</v>
      </c>
      <c r="K371" s="98" t="s">
        <v>401</v>
      </c>
    </row>
    <row r="372" spans="3:11" ht="15.75" thickBot="1">
      <c r="C372" s="221" t="s">
        <v>436</v>
      </c>
      <c r="D372" s="519">
        <v>1.5</v>
      </c>
      <c r="E372" s="518">
        <f t="shared" si="30"/>
        <v>1200</v>
      </c>
      <c r="F372" s="97">
        <f t="shared" si="31"/>
        <v>1800</v>
      </c>
      <c r="G372" s="161" t="s">
        <v>129</v>
      </c>
      <c r="H372" s="142" t="s">
        <v>307</v>
      </c>
      <c r="I372" s="130" t="str">
        <f>VLOOKUP(H372,Presupuesto!$B$11:$C$565,2,0)</f>
        <v>VIATICOS NACIONALES Y OTROS GASTOS DE VIAJE PROYECTO FORTALECIMIENTO ORG. ESTUDI (26200-72)</v>
      </c>
      <c r="J372" s="98" t="str">
        <f t="shared" ref="J372:J381" si="32">$J$281</f>
        <v>Vinculación Universidad-Sociedad</v>
      </c>
      <c r="K372" s="98" t="s">
        <v>401</v>
      </c>
    </row>
    <row r="373" spans="3:11" ht="15.75" thickBot="1">
      <c r="C373" s="221" t="s">
        <v>434</v>
      </c>
      <c r="D373" s="519">
        <v>1.5</v>
      </c>
      <c r="E373" s="518">
        <f t="shared" si="30"/>
        <v>900</v>
      </c>
      <c r="F373" s="97">
        <f t="shared" si="31"/>
        <v>1350</v>
      </c>
      <c r="G373" s="161" t="s">
        <v>129</v>
      </c>
      <c r="H373" s="142" t="s">
        <v>307</v>
      </c>
      <c r="I373" s="130" t="str">
        <f>VLOOKUP(H373,Presupuesto!$B$11:$C$565,2,0)</f>
        <v>VIATICOS NACIONALES Y OTROS GASTOS DE VIAJE PROYECTO FORTALECIMIENTO ORG. ESTUDI (26200-72)</v>
      </c>
      <c r="J373" s="98" t="str">
        <f t="shared" si="32"/>
        <v>Vinculación Universidad-Sociedad</v>
      </c>
      <c r="K373" s="98" t="s">
        <v>401</v>
      </c>
    </row>
    <row r="374" spans="3:11" ht="15.75" thickBot="1">
      <c r="C374" s="221" t="s">
        <v>434</v>
      </c>
      <c r="D374" s="519">
        <v>1.5</v>
      </c>
      <c r="E374" s="518">
        <f t="shared" si="30"/>
        <v>900</v>
      </c>
      <c r="F374" s="97">
        <f t="shared" si="31"/>
        <v>1350</v>
      </c>
      <c r="G374" s="161" t="s">
        <v>129</v>
      </c>
      <c r="H374" s="142" t="s">
        <v>307</v>
      </c>
      <c r="I374" s="130" t="str">
        <f>VLOOKUP(H374,Presupuesto!$B$11:$C$565,2,0)</f>
        <v>VIATICOS NACIONALES Y OTROS GASTOS DE VIAJE PROYECTO FORTALECIMIENTO ORG. ESTUDI (26200-72)</v>
      </c>
      <c r="J374" s="98" t="str">
        <f t="shared" si="32"/>
        <v>Vinculación Universidad-Sociedad</v>
      </c>
      <c r="K374" s="98" t="s">
        <v>401</v>
      </c>
    </row>
    <row r="375" spans="3:11" ht="15.75" thickBot="1">
      <c r="C375" s="221" t="s">
        <v>438</v>
      </c>
      <c r="D375" s="519">
        <v>1.5</v>
      </c>
      <c r="E375" s="518">
        <f t="shared" si="30"/>
        <v>650</v>
      </c>
      <c r="F375" s="97">
        <f t="shared" si="31"/>
        <v>975</v>
      </c>
      <c r="G375" s="161" t="s">
        <v>129</v>
      </c>
      <c r="H375" s="142" t="s">
        <v>307</v>
      </c>
      <c r="I375" s="130" t="str">
        <f>VLOOKUP(H375,Presupuesto!$B$11:$C$565,2,0)</f>
        <v>VIATICOS NACIONALES Y OTROS GASTOS DE VIAJE PROYECTO FORTALECIMIENTO ORG. ESTUDI (26200-72)</v>
      </c>
      <c r="J375" s="98" t="str">
        <f t="shared" si="32"/>
        <v>Vinculación Universidad-Sociedad</v>
      </c>
      <c r="K375" s="98" t="s">
        <v>401</v>
      </c>
    </row>
    <row r="376" spans="3:11" ht="15.75" thickBot="1">
      <c r="C376" s="221" t="s">
        <v>434</v>
      </c>
      <c r="D376" s="519">
        <v>0.75</v>
      </c>
      <c r="E376" s="518">
        <f t="shared" si="30"/>
        <v>900</v>
      </c>
      <c r="F376" s="97">
        <f t="shared" si="31"/>
        <v>675</v>
      </c>
      <c r="G376" s="161" t="s">
        <v>129</v>
      </c>
      <c r="H376" s="142" t="s">
        <v>307</v>
      </c>
      <c r="I376" s="130" t="str">
        <f>VLOOKUP(H376,Presupuesto!$B$11:$C$565,2,0)</f>
        <v>VIATICOS NACIONALES Y OTROS GASTOS DE VIAJE PROYECTO FORTALECIMIENTO ORG. ESTUDI (26200-72)</v>
      </c>
      <c r="J376" s="98" t="str">
        <f t="shared" si="32"/>
        <v>Vinculación Universidad-Sociedad</v>
      </c>
      <c r="K376" s="98" t="s">
        <v>401</v>
      </c>
    </row>
    <row r="377" spans="3:11" ht="15.75" thickBot="1">
      <c r="C377" s="221" t="s">
        <v>434</v>
      </c>
      <c r="D377" s="519">
        <v>0.75</v>
      </c>
      <c r="E377" s="518">
        <f t="shared" si="30"/>
        <v>900</v>
      </c>
      <c r="F377" s="97">
        <f t="shared" si="31"/>
        <v>675</v>
      </c>
      <c r="G377" s="161" t="s">
        <v>129</v>
      </c>
      <c r="H377" s="142" t="s">
        <v>307</v>
      </c>
      <c r="I377" s="130" t="str">
        <f>VLOOKUP(H377,Presupuesto!$B$11:$C$565,2,0)</f>
        <v>VIATICOS NACIONALES Y OTROS GASTOS DE VIAJE PROYECTO FORTALECIMIENTO ORG. ESTUDI (26200-72)</v>
      </c>
      <c r="J377" s="98" t="str">
        <f t="shared" si="32"/>
        <v>Vinculación Universidad-Sociedad</v>
      </c>
      <c r="K377" s="98" t="s">
        <v>401</v>
      </c>
    </row>
    <row r="378" spans="3:11" ht="15.75" thickBot="1">
      <c r="C378" s="221" t="s">
        <v>438</v>
      </c>
      <c r="D378" s="519">
        <v>0.75</v>
      </c>
      <c r="E378" s="518">
        <f t="shared" si="30"/>
        <v>650</v>
      </c>
      <c r="F378" s="97">
        <f t="shared" si="31"/>
        <v>487.5</v>
      </c>
      <c r="G378" s="161" t="s">
        <v>129</v>
      </c>
      <c r="H378" s="142" t="s">
        <v>307</v>
      </c>
      <c r="I378" s="130" t="str">
        <f>VLOOKUP(H378,Presupuesto!$B$11:$C$565,2,0)</f>
        <v>VIATICOS NACIONALES Y OTROS GASTOS DE VIAJE PROYECTO FORTALECIMIENTO ORG. ESTUDI (26200-72)</v>
      </c>
      <c r="J378" s="98" t="str">
        <f t="shared" si="32"/>
        <v>Vinculación Universidad-Sociedad</v>
      </c>
      <c r="K378" s="98" t="s">
        <v>401</v>
      </c>
    </row>
    <row r="379" spans="3:11" ht="15.75" thickBot="1">
      <c r="C379" s="221" t="s">
        <v>432</v>
      </c>
      <c r="D379" s="521">
        <v>1.5</v>
      </c>
      <c r="E379" s="518">
        <f t="shared" si="30"/>
        <v>1750</v>
      </c>
      <c r="F379" s="97">
        <f t="shared" si="31"/>
        <v>2625</v>
      </c>
      <c r="G379" s="161" t="s">
        <v>129</v>
      </c>
      <c r="H379" s="142" t="s">
        <v>307</v>
      </c>
      <c r="I379" s="130" t="str">
        <f>VLOOKUP(H379,Presupuesto!$B$11:$C$565,2,0)</f>
        <v>VIATICOS NACIONALES Y OTROS GASTOS DE VIAJE PROYECTO FORTALECIMIENTO ORG. ESTUDI (26200-72)</v>
      </c>
      <c r="J379" s="98" t="str">
        <f t="shared" si="32"/>
        <v>Vinculación Universidad-Sociedad</v>
      </c>
      <c r="K379" s="98" t="s">
        <v>401</v>
      </c>
    </row>
    <row r="380" spans="3:11" ht="15.75" thickBot="1">
      <c r="C380" s="221" t="s">
        <v>432</v>
      </c>
      <c r="D380" s="519">
        <v>1.5</v>
      </c>
      <c r="E380" s="518">
        <f t="shared" si="30"/>
        <v>1750</v>
      </c>
      <c r="F380" s="97">
        <f t="shared" si="31"/>
        <v>2625</v>
      </c>
      <c r="G380" s="161" t="s">
        <v>129</v>
      </c>
      <c r="H380" s="142" t="s">
        <v>307</v>
      </c>
      <c r="I380" s="130" t="str">
        <f>VLOOKUP(H380,Presupuesto!$B$11:$C$565,2,0)</f>
        <v>VIATICOS NACIONALES Y OTROS GASTOS DE VIAJE PROYECTO FORTALECIMIENTO ORG. ESTUDI (26200-72)</v>
      </c>
      <c r="J380" s="98" t="str">
        <f t="shared" si="32"/>
        <v>Vinculación Universidad-Sociedad</v>
      </c>
      <c r="K380" s="98" t="s">
        <v>401</v>
      </c>
    </row>
    <row r="381" spans="3:11">
      <c r="C381" s="221" t="s">
        <v>436</v>
      </c>
      <c r="D381" s="519">
        <v>1.5</v>
      </c>
      <c r="E381" s="518">
        <f t="shared" si="30"/>
        <v>1200</v>
      </c>
      <c r="F381" s="97">
        <f t="shared" si="31"/>
        <v>1800</v>
      </c>
      <c r="G381" s="161" t="s">
        <v>129</v>
      </c>
      <c r="H381" s="142" t="s">
        <v>307</v>
      </c>
      <c r="I381" s="130" t="str">
        <f>VLOOKUP(H381,Presupuesto!$B$11:$C$565,2,0)</f>
        <v>VIATICOS NACIONALES Y OTROS GASTOS DE VIAJE PROYECTO FORTALECIMIENTO ORG. ESTUDI (26200-72)</v>
      </c>
      <c r="J381" s="98" t="str">
        <f t="shared" si="32"/>
        <v>Vinculación Universidad-Sociedad</v>
      </c>
      <c r="K381" s="98" t="s">
        <v>401</v>
      </c>
    </row>
    <row r="382" spans="3:11">
      <c r="C382" s="141"/>
      <c r="D382" s="158"/>
      <c r="E382" s="123"/>
      <c r="F382" s="97">
        <f t="shared" ref="F382:F404" si="33">D382*E382</f>
        <v>0</v>
      </c>
      <c r="G382" s="161"/>
      <c r="H382" s="142"/>
      <c r="I382" s="130" t="e">
        <f>VLOOKUP(H382,Presupuesto!$B$11:$C$565,2,0)</f>
        <v>#N/A</v>
      </c>
      <c r="J382" s="98" t="str">
        <f t="shared" ref="J382:J404" si="34">$J$370</f>
        <v>Vinculación Universidad-Sociedad</v>
      </c>
      <c r="K382" s="98" t="s">
        <v>401</v>
      </c>
    </row>
    <row r="383" spans="3:11">
      <c r="C383" s="141"/>
      <c r="D383" s="158"/>
      <c r="E383" s="123"/>
      <c r="F383" s="97">
        <f t="shared" si="33"/>
        <v>0</v>
      </c>
      <c r="G383" s="161"/>
      <c r="H383" s="142"/>
      <c r="I383" s="130" t="e">
        <f>VLOOKUP(H383,Presupuesto!$B$11:$C$565,2,0)</f>
        <v>#N/A</v>
      </c>
      <c r="J383" s="98" t="str">
        <f t="shared" si="34"/>
        <v>Vinculación Universidad-Sociedad</v>
      </c>
      <c r="K383" s="98" t="s">
        <v>401</v>
      </c>
    </row>
    <row r="384" spans="3:11">
      <c r="C384" s="141"/>
      <c r="D384" s="158"/>
      <c r="E384" s="123"/>
      <c r="F384" s="97">
        <f t="shared" si="33"/>
        <v>0</v>
      </c>
      <c r="G384" s="161"/>
      <c r="H384" s="142"/>
      <c r="I384" s="130" t="e">
        <f>VLOOKUP(H384,Presupuesto!$B$11:$C$565,2,0)</f>
        <v>#N/A</v>
      </c>
      <c r="J384" s="98" t="str">
        <f t="shared" si="34"/>
        <v>Vinculación Universidad-Sociedad</v>
      </c>
      <c r="K384" s="98" t="s">
        <v>401</v>
      </c>
    </row>
    <row r="385" spans="3:11">
      <c r="C385" s="141"/>
      <c r="D385" s="158"/>
      <c r="E385" s="123"/>
      <c r="F385" s="97">
        <f t="shared" si="33"/>
        <v>0</v>
      </c>
      <c r="G385" s="161"/>
      <c r="H385" s="142"/>
      <c r="I385" s="130" t="e">
        <f>VLOOKUP(H385,Presupuesto!$B$11:$C$565,2,0)</f>
        <v>#N/A</v>
      </c>
      <c r="J385" s="98" t="str">
        <f t="shared" si="34"/>
        <v>Vinculación Universidad-Sociedad</v>
      </c>
      <c r="K385" s="98" t="s">
        <v>401</v>
      </c>
    </row>
    <row r="386" spans="3:11">
      <c r="C386" s="141"/>
      <c r="D386" s="158"/>
      <c r="E386" s="123"/>
      <c r="F386" s="97">
        <f t="shared" si="33"/>
        <v>0</v>
      </c>
      <c r="G386" s="161"/>
      <c r="H386" s="142"/>
      <c r="I386" s="130" t="e">
        <f>VLOOKUP(H386,Presupuesto!$B$11:$C$565,2,0)</f>
        <v>#N/A</v>
      </c>
      <c r="J386" s="98" t="str">
        <f t="shared" si="34"/>
        <v>Vinculación Universidad-Sociedad</v>
      </c>
      <c r="K386" s="98" t="s">
        <v>401</v>
      </c>
    </row>
    <row r="387" spans="3:11">
      <c r="C387" s="141"/>
      <c r="D387" s="158"/>
      <c r="E387" s="123"/>
      <c r="F387" s="97">
        <f t="shared" si="33"/>
        <v>0</v>
      </c>
      <c r="G387" s="161"/>
      <c r="H387" s="142"/>
      <c r="I387" s="130" t="e">
        <f>VLOOKUP(H387,Presupuesto!$B$11:$C$565,2,0)</f>
        <v>#N/A</v>
      </c>
      <c r="J387" s="98" t="str">
        <f t="shared" si="34"/>
        <v>Vinculación Universidad-Sociedad</v>
      </c>
      <c r="K387" s="98" t="s">
        <v>401</v>
      </c>
    </row>
    <row r="388" spans="3:11">
      <c r="C388" s="141"/>
      <c r="D388" s="158"/>
      <c r="E388" s="123"/>
      <c r="F388" s="97">
        <f t="shared" si="33"/>
        <v>0</v>
      </c>
      <c r="G388" s="161"/>
      <c r="H388" s="142"/>
      <c r="I388" s="130" t="e">
        <f>VLOOKUP(H388,Presupuesto!$B$11:$C$565,2,0)</f>
        <v>#N/A</v>
      </c>
      <c r="J388" s="98" t="str">
        <f t="shared" si="34"/>
        <v>Vinculación Universidad-Sociedad</v>
      </c>
      <c r="K388" s="98" t="s">
        <v>401</v>
      </c>
    </row>
    <row r="389" spans="3:11">
      <c r="C389" s="141"/>
      <c r="D389" s="158"/>
      <c r="E389" s="123"/>
      <c r="F389" s="97">
        <f t="shared" si="33"/>
        <v>0</v>
      </c>
      <c r="G389" s="161"/>
      <c r="H389" s="142"/>
      <c r="I389" s="130" t="e">
        <f>VLOOKUP(H389,Presupuesto!$B$11:$C$565,2,0)</f>
        <v>#N/A</v>
      </c>
      <c r="J389" s="98" t="str">
        <f t="shared" si="34"/>
        <v>Vinculación Universidad-Sociedad</v>
      </c>
      <c r="K389" s="98" t="s">
        <v>401</v>
      </c>
    </row>
    <row r="390" spans="3:11">
      <c r="C390" s="141"/>
      <c r="D390" s="158"/>
      <c r="E390" s="123"/>
      <c r="F390" s="97">
        <f t="shared" si="33"/>
        <v>0</v>
      </c>
      <c r="G390" s="161"/>
      <c r="H390" s="142"/>
      <c r="I390" s="130" t="e">
        <f>VLOOKUP(H390,Presupuesto!$B$11:$C$565,2,0)</f>
        <v>#N/A</v>
      </c>
      <c r="J390" s="98" t="str">
        <f t="shared" si="34"/>
        <v>Vinculación Universidad-Sociedad</v>
      </c>
      <c r="K390" s="98" t="s">
        <v>401</v>
      </c>
    </row>
    <row r="391" spans="3:11">
      <c r="C391" s="141"/>
      <c r="D391" s="158"/>
      <c r="E391" s="123"/>
      <c r="F391" s="97">
        <f t="shared" si="33"/>
        <v>0</v>
      </c>
      <c r="G391" s="161"/>
      <c r="H391" s="142"/>
      <c r="I391" s="130" t="e">
        <f>VLOOKUP(H391,Presupuesto!$B$11:$C$565,2,0)</f>
        <v>#N/A</v>
      </c>
      <c r="J391" s="98" t="str">
        <f t="shared" si="34"/>
        <v>Vinculación Universidad-Sociedad</v>
      </c>
      <c r="K391" s="98" t="s">
        <v>401</v>
      </c>
    </row>
    <row r="392" spans="3:11">
      <c r="C392" s="143"/>
      <c r="D392" s="151"/>
      <c r="E392" s="118"/>
      <c r="F392" s="97">
        <f t="shared" si="33"/>
        <v>0</v>
      </c>
      <c r="G392" s="161"/>
      <c r="H392" s="144"/>
      <c r="I392" s="130" t="e">
        <f>VLOOKUP(H392,Presupuesto!$B$11:$C$565,2,0)</f>
        <v>#N/A</v>
      </c>
      <c r="J392" s="98" t="str">
        <f t="shared" si="34"/>
        <v>Vinculación Universidad-Sociedad</v>
      </c>
      <c r="K392" s="98" t="s">
        <v>401</v>
      </c>
    </row>
    <row r="393" spans="3:11">
      <c r="C393" s="143"/>
      <c r="D393" s="151"/>
      <c r="E393" s="118"/>
      <c r="F393" s="97">
        <f t="shared" si="33"/>
        <v>0</v>
      </c>
      <c r="G393" s="161"/>
      <c r="H393" s="144"/>
      <c r="I393" s="130" t="e">
        <f>VLOOKUP(H393,Presupuesto!$B$11:$C$565,2,0)</f>
        <v>#N/A</v>
      </c>
      <c r="J393" s="98" t="str">
        <f t="shared" si="34"/>
        <v>Vinculación Universidad-Sociedad</v>
      </c>
      <c r="K393" s="98" t="s">
        <v>401</v>
      </c>
    </row>
    <row r="394" spans="3:11">
      <c r="C394" s="143"/>
      <c r="D394" s="151"/>
      <c r="E394" s="118"/>
      <c r="F394" s="97">
        <f t="shared" si="33"/>
        <v>0</v>
      </c>
      <c r="G394" s="161"/>
      <c r="H394" s="144"/>
      <c r="I394" s="130" t="e">
        <f>VLOOKUP(H394,Presupuesto!$B$11:$C$565,2,0)</f>
        <v>#N/A</v>
      </c>
      <c r="J394" s="98" t="str">
        <f t="shared" si="34"/>
        <v>Vinculación Universidad-Sociedad</v>
      </c>
      <c r="K394" s="98" t="s">
        <v>401</v>
      </c>
    </row>
    <row r="395" spans="3:11">
      <c r="C395" s="143"/>
      <c r="D395" s="151"/>
      <c r="E395" s="118"/>
      <c r="F395" s="97">
        <f t="shared" si="33"/>
        <v>0</v>
      </c>
      <c r="G395" s="161"/>
      <c r="H395" s="144"/>
      <c r="I395" s="130" t="e">
        <f>VLOOKUP(H395,Presupuesto!$B$11:$C$565,2,0)</f>
        <v>#N/A</v>
      </c>
      <c r="J395" s="98" t="str">
        <f t="shared" si="34"/>
        <v>Vinculación Universidad-Sociedad</v>
      </c>
      <c r="K395" s="98" t="s">
        <v>401</v>
      </c>
    </row>
    <row r="396" spans="3:11">
      <c r="C396" s="143"/>
      <c r="D396" s="151"/>
      <c r="E396" s="118"/>
      <c r="F396" s="97">
        <f t="shared" si="33"/>
        <v>0</v>
      </c>
      <c r="G396" s="161"/>
      <c r="H396" s="144"/>
      <c r="I396" s="130" t="e">
        <f>VLOOKUP(H396,Presupuesto!$B$11:$C$565,2,0)</f>
        <v>#N/A</v>
      </c>
      <c r="J396" s="98" t="str">
        <f t="shared" si="34"/>
        <v>Vinculación Universidad-Sociedad</v>
      </c>
      <c r="K396" s="98" t="s">
        <v>401</v>
      </c>
    </row>
    <row r="397" spans="3:11">
      <c r="C397" s="143"/>
      <c r="D397" s="151"/>
      <c r="E397" s="118"/>
      <c r="F397" s="97">
        <f t="shared" si="33"/>
        <v>0</v>
      </c>
      <c r="G397" s="161"/>
      <c r="H397" s="144"/>
      <c r="I397" s="130" t="e">
        <f>VLOOKUP(H397,Presupuesto!$B$11:$C$565,2,0)</f>
        <v>#N/A</v>
      </c>
      <c r="J397" s="98" t="str">
        <f t="shared" si="34"/>
        <v>Vinculación Universidad-Sociedad</v>
      </c>
      <c r="K397" s="98" t="s">
        <v>401</v>
      </c>
    </row>
    <row r="398" spans="3:11">
      <c r="C398" s="143"/>
      <c r="D398" s="151"/>
      <c r="E398" s="118"/>
      <c r="F398" s="97">
        <f t="shared" si="33"/>
        <v>0</v>
      </c>
      <c r="G398" s="161"/>
      <c r="H398" s="144"/>
      <c r="I398" s="130" t="e">
        <f>VLOOKUP(H398,Presupuesto!$B$11:$C$565,2,0)</f>
        <v>#N/A</v>
      </c>
      <c r="J398" s="98" t="str">
        <f t="shared" si="34"/>
        <v>Vinculación Universidad-Sociedad</v>
      </c>
      <c r="K398" s="98" t="s">
        <v>401</v>
      </c>
    </row>
    <row r="399" spans="3:11">
      <c r="C399" s="143"/>
      <c r="D399" s="151"/>
      <c r="E399" s="118"/>
      <c r="F399" s="97">
        <f t="shared" si="33"/>
        <v>0</v>
      </c>
      <c r="G399" s="161"/>
      <c r="H399" s="144"/>
      <c r="I399" s="130" t="e">
        <f>VLOOKUP(H399,Presupuesto!$B$11:$C$565,2,0)</f>
        <v>#N/A</v>
      </c>
      <c r="J399" s="98" t="str">
        <f t="shared" si="34"/>
        <v>Vinculación Universidad-Sociedad</v>
      </c>
      <c r="K399" s="98" t="s">
        <v>401</v>
      </c>
    </row>
    <row r="400" spans="3:11">
      <c r="C400" s="145"/>
      <c r="D400" s="151"/>
      <c r="E400" s="118"/>
      <c r="F400" s="97">
        <f t="shared" si="33"/>
        <v>0</v>
      </c>
      <c r="G400" s="161"/>
      <c r="H400" s="146"/>
      <c r="I400" s="130" t="e">
        <f>VLOOKUP(H400,Presupuesto!$B$11:$C$565,2,0)</f>
        <v>#N/A</v>
      </c>
      <c r="J400" s="98" t="str">
        <f t="shared" si="34"/>
        <v>Vinculación Universidad-Sociedad</v>
      </c>
      <c r="K400" s="98" t="s">
        <v>401</v>
      </c>
    </row>
    <row r="401" spans="3:11">
      <c r="C401" s="145"/>
      <c r="D401" s="151"/>
      <c r="E401" s="118"/>
      <c r="F401" s="97">
        <f t="shared" si="33"/>
        <v>0</v>
      </c>
      <c r="G401" s="161"/>
      <c r="H401" s="146"/>
      <c r="I401" s="130" t="e">
        <f>VLOOKUP(H401,Presupuesto!$B$11:$C$565,2,0)</f>
        <v>#N/A</v>
      </c>
      <c r="J401" s="98" t="str">
        <f t="shared" si="34"/>
        <v>Vinculación Universidad-Sociedad</v>
      </c>
      <c r="K401" s="98" t="s">
        <v>401</v>
      </c>
    </row>
    <row r="402" spans="3:11">
      <c r="C402" s="145"/>
      <c r="D402" s="151"/>
      <c r="E402" s="118"/>
      <c r="F402" s="97">
        <f t="shared" si="33"/>
        <v>0</v>
      </c>
      <c r="G402" s="161"/>
      <c r="H402" s="146"/>
      <c r="I402" s="130" t="e">
        <f>VLOOKUP(H402,Presupuesto!$B$11:$C$565,2,0)</f>
        <v>#N/A</v>
      </c>
      <c r="J402" s="98" t="str">
        <f t="shared" si="34"/>
        <v>Vinculación Universidad-Sociedad</v>
      </c>
      <c r="K402" s="98" t="s">
        <v>401</v>
      </c>
    </row>
    <row r="403" spans="3:11">
      <c r="C403" s="145"/>
      <c r="D403" s="151"/>
      <c r="E403" s="118"/>
      <c r="F403" s="97">
        <f t="shared" si="33"/>
        <v>0</v>
      </c>
      <c r="G403" s="161"/>
      <c r="H403" s="146"/>
      <c r="I403" s="130" t="e">
        <f>VLOOKUP(H403,Presupuesto!$B$11:$C$565,2,0)</f>
        <v>#N/A</v>
      </c>
      <c r="J403" s="98" t="str">
        <f t="shared" si="34"/>
        <v>Vinculación Universidad-Sociedad</v>
      </c>
      <c r="K403" s="98" t="s">
        <v>401</v>
      </c>
    </row>
    <row r="404" spans="3:11" ht="15.75" thickBot="1">
      <c r="C404" s="147"/>
      <c r="D404" s="159"/>
      <c r="E404" s="103"/>
      <c r="F404" s="105">
        <f t="shared" si="33"/>
        <v>0</v>
      </c>
      <c r="G404" s="162"/>
      <c r="H404" s="148"/>
      <c r="I404" s="132" t="e">
        <f>VLOOKUP(H404,Presupuesto!$B$11:$C$565,2,0)</f>
        <v>#N/A</v>
      </c>
      <c r="J404" s="106" t="str">
        <f t="shared" si="34"/>
        <v>Vinculación Universidad-Sociedad</v>
      </c>
      <c r="K404" s="98" t="s">
        <v>401</v>
      </c>
    </row>
    <row r="406" spans="3:11" ht="15.75" thickBot="1">
      <c r="F406" s="90"/>
      <c r="G406" s="89"/>
      <c r="H406" s="90"/>
      <c r="I406" s="90"/>
    </row>
    <row r="407" spans="3:11" ht="15.75" thickBot="1">
      <c r="C407" s="157" t="s">
        <v>53</v>
      </c>
      <c r="D407" s="372">
        <f>SUM(F414:F448)</f>
        <v>19612.5</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392</v>
      </c>
      <c r="D410" s="368" t="str">
        <f>'3. Vinculación Univ. Sociedad'!E14</f>
        <v>3.1.1.6</v>
      </c>
      <c r="E410" s="93"/>
      <c r="F410" s="93"/>
      <c r="G410" s="93"/>
      <c r="H410" s="76"/>
      <c r="I410" s="76"/>
      <c r="J410" s="76"/>
      <c r="K410" s="112"/>
    </row>
    <row r="411" spans="3:11" ht="18.7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 xml:space="preserve"> Monitoreo de cabinas de atención legal</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131</v>
      </c>
      <c r="H413" s="136" t="s">
        <v>46</v>
      </c>
      <c r="I413" s="133" t="s">
        <v>132</v>
      </c>
      <c r="J413" s="133" t="s">
        <v>410</v>
      </c>
      <c r="K413" s="133" t="s">
        <v>411</v>
      </c>
    </row>
    <row r="414" spans="3:11" ht="15.75" thickBot="1">
      <c r="C414" s="221" t="s">
        <v>432</v>
      </c>
      <c r="D414" s="521">
        <v>1.5</v>
      </c>
      <c r="E414" s="518">
        <f t="shared" ref="E414:E425" si="35">HLOOKUP(C414,$AH$2:$BU$3,2,0)</f>
        <v>1750</v>
      </c>
      <c r="F414" s="97">
        <f t="shared" ref="F414:F425" si="36">D414*E414</f>
        <v>2625</v>
      </c>
      <c r="G414" s="161" t="s">
        <v>129</v>
      </c>
      <c r="H414" s="142" t="s">
        <v>307</v>
      </c>
      <c r="I414" s="130" t="str">
        <f>VLOOKUP(H414,Presupuesto!$B$11:$C$565,2,0)</f>
        <v>VIATICOS NACIONALES Y OTROS GASTOS DE VIAJE PROYECTO FORTALECIMIENTO ORG. ESTUDI (26200-72)</v>
      </c>
      <c r="J414" s="331" t="s">
        <v>471</v>
      </c>
      <c r="K414" s="98" t="s">
        <v>404</v>
      </c>
    </row>
    <row r="415" spans="3:11" ht="15.75" thickBot="1">
      <c r="C415" s="221" t="s">
        <v>432</v>
      </c>
      <c r="D415" s="519">
        <v>1.5</v>
      </c>
      <c r="E415" s="518">
        <f t="shared" si="35"/>
        <v>1750</v>
      </c>
      <c r="F415" s="97">
        <f t="shared" si="36"/>
        <v>2625</v>
      </c>
      <c r="G415" s="161" t="s">
        <v>129</v>
      </c>
      <c r="H415" s="142" t="s">
        <v>307</v>
      </c>
      <c r="I415" s="130" t="str">
        <f>VLOOKUP(H415,Presupuesto!$B$11:$C$565,2,0)</f>
        <v>VIATICOS NACIONALES Y OTROS GASTOS DE VIAJE PROYECTO FORTALECIMIENTO ORG. ESTUDI (26200-72)</v>
      </c>
      <c r="J415" s="98" t="str">
        <f>$J$281</f>
        <v>Vinculación Universidad-Sociedad</v>
      </c>
      <c r="K415" s="98" t="s">
        <v>404</v>
      </c>
    </row>
    <row r="416" spans="3:11" ht="15.75" thickBot="1">
      <c r="C416" s="221" t="s">
        <v>436</v>
      </c>
      <c r="D416" s="519">
        <v>1.5</v>
      </c>
      <c r="E416" s="518">
        <f t="shared" si="35"/>
        <v>1200</v>
      </c>
      <c r="F416" s="97">
        <f t="shared" si="36"/>
        <v>1800</v>
      </c>
      <c r="G416" s="161" t="s">
        <v>129</v>
      </c>
      <c r="H416" s="142" t="s">
        <v>307</v>
      </c>
      <c r="I416" s="130" t="str">
        <f>VLOOKUP(H416,Presupuesto!$B$11:$C$565,2,0)</f>
        <v>VIATICOS NACIONALES Y OTROS GASTOS DE VIAJE PROYECTO FORTALECIMIENTO ORG. ESTUDI (26200-72)</v>
      </c>
      <c r="J416" s="98" t="str">
        <f t="shared" ref="J416:J425" si="37">$J$281</f>
        <v>Vinculación Universidad-Sociedad</v>
      </c>
      <c r="K416" s="98" t="s">
        <v>404</v>
      </c>
    </row>
    <row r="417" spans="3:11" ht="15.75" thickBot="1">
      <c r="C417" s="221" t="s">
        <v>434</v>
      </c>
      <c r="D417" s="519">
        <v>1.5</v>
      </c>
      <c r="E417" s="518">
        <f t="shared" si="35"/>
        <v>900</v>
      </c>
      <c r="F417" s="97">
        <f t="shared" si="36"/>
        <v>1350</v>
      </c>
      <c r="G417" s="161" t="s">
        <v>129</v>
      </c>
      <c r="H417" s="142" t="s">
        <v>307</v>
      </c>
      <c r="I417" s="130" t="str">
        <f>VLOOKUP(H417,Presupuesto!$B$11:$C$565,2,0)</f>
        <v>VIATICOS NACIONALES Y OTROS GASTOS DE VIAJE PROYECTO FORTALECIMIENTO ORG. ESTUDI (26200-72)</v>
      </c>
      <c r="J417" s="98" t="str">
        <f t="shared" si="37"/>
        <v>Vinculación Universidad-Sociedad</v>
      </c>
      <c r="K417" s="98" t="s">
        <v>404</v>
      </c>
    </row>
    <row r="418" spans="3:11" ht="15.75" thickBot="1">
      <c r="C418" s="221" t="s">
        <v>434</v>
      </c>
      <c r="D418" s="519">
        <v>1.5</v>
      </c>
      <c r="E418" s="518">
        <f t="shared" si="35"/>
        <v>900</v>
      </c>
      <c r="F418" s="97">
        <f t="shared" si="36"/>
        <v>1350</v>
      </c>
      <c r="G418" s="161" t="s">
        <v>129</v>
      </c>
      <c r="H418" s="142" t="s">
        <v>307</v>
      </c>
      <c r="I418" s="130" t="str">
        <f>VLOOKUP(H418,Presupuesto!$B$11:$C$565,2,0)</f>
        <v>VIATICOS NACIONALES Y OTROS GASTOS DE VIAJE PROYECTO FORTALECIMIENTO ORG. ESTUDI (26200-72)</v>
      </c>
      <c r="J418" s="98" t="str">
        <f t="shared" si="37"/>
        <v>Vinculación Universidad-Sociedad</v>
      </c>
      <c r="K418" s="98" t="s">
        <v>404</v>
      </c>
    </row>
    <row r="419" spans="3:11" ht="15.75" thickBot="1">
      <c r="C419" s="221" t="s">
        <v>438</v>
      </c>
      <c r="D419" s="519">
        <v>1.5</v>
      </c>
      <c r="E419" s="518">
        <f t="shared" si="35"/>
        <v>650</v>
      </c>
      <c r="F419" s="97">
        <f t="shared" si="36"/>
        <v>975</v>
      </c>
      <c r="G419" s="161" t="s">
        <v>129</v>
      </c>
      <c r="H419" s="142" t="s">
        <v>307</v>
      </c>
      <c r="I419" s="130" t="str">
        <f>VLOOKUP(H419,Presupuesto!$B$11:$C$565,2,0)</f>
        <v>VIATICOS NACIONALES Y OTROS GASTOS DE VIAJE PROYECTO FORTALECIMIENTO ORG. ESTUDI (26200-72)</v>
      </c>
      <c r="J419" s="98" t="str">
        <f t="shared" si="37"/>
        <v>Vinculación Universidad-Sociedad</v>
      </c>
      <c r="K419" s="98" t="s">
        <v>404</v>
      </c>
    </row>
    <row r="420" spans="3:11" ht="15.75" thickBot="1">
      <c r="C420" s="221" t="s">
        <v>434</v>
      </c>
      <c r="D420" s="519">
        <v>0.75</v>
      </c>
      <c r="E420" s="518">
        <f t="shared" si="35"/>
        <v>900</v>
      </c>
      <c r="F420" s="97">
        <f t="shared" si="36"/>
        <v>675</v>
      </c>
      <c r="G420" s="161" t="s">
        <v>129</v>
      </c>
      <c r="H420" s="142" t="s">
        <v>307</v>
      </c>
      <c r="I420" s="130" t="str">
        <f>VLOOKUP(H420,Presupuesto!$B$11:$C$565,2,0)</f>
        <v>VIATICOS NACIONALES Y OTROS GASTOS DE VIAJE PROYECTO FORTALECIMIENTO ORG. ESTUDI (26200-72)</v>
      </c>
      <c r="J420" s="98" t="str">
        <f t="shared" si="37"/>
        <v>Vinculación Universidad-Sociedad</v>
      </c>
      <c r="K420" s="98" t="s">
        <v>404</v>
      </c>
    </row>
    <row r="421" spans="3:11" ht="15.75" thickBot="1">
      <c r="C421" s="221" t="s">
        <v>434</v>
      </c>
      <c r="D421" s="519">
        <v>0.75</v>
      </c>
      <c r="E421" s="518">
        <f t="shared" si="35"/>
        <v>900</v>
      </c>
      <c r="F421" s="97">
        <f t="shared" si="36"/>
        <v>675</v>
      </c>
      <c r="G421" s="161" t="s">
        <v>129</v>
      </c>
      <c r="H421" s="142" t="s">
        <v>307</v>
      </c>
      <c r="I421" s="130" t="str">
        <f>VLOOKUP(H421,Presupuesto!$B$11:$C$565,2,0)</f>
        <v>VIATICOS NACIONALES Y OTROS GASTOS DE VIAJE PROYECTO FORTALECIMIENTO ORG. ESTUDI (26200-72)</v>
      </c>
      <c r="J421" s="98" t="str">
        <f t="shared" si="37"/>
        <v>Vinculación Universidad-Sociedad</v>
      </c>
      <c r="K421" s="98" t="s">
        <v>404</v>
      </c>
    </row>
    <row r="422" spans="3:11" ht="15.75" thickBot="1">
      <c r="C422" s="221" t="s">
        <v>438</v>
      </c>
      <c r="D422" s="519">
        <v>0.75</v>
      </c>
      <c r="E422" s="518">
        <f t="shared" si="35"/>
        <v>650</v>
      </c>
      <c r="F422" s="97">
        <f t="shared" si="36"/>
        <v>487.5</v>
      </c>
      <c r="G422" s="161" t="s">
        <v>129</v>
      </c>
      <c r="H422" s="142" t="s">
        <v>307</v>
      </c>
      <c r="I422" s="130" t="str">
        <f>VLOOKUP(H422,Presupuesto!$B$11:$C$565,2,0)</f>
        <v>VIATICOS NACIONALES Y OTROS GASTOS DE VIAJE PROYECTO FORTALECIMIENTO ORG. ESTUDI (26200-72)</v>
      </c>
      <c r="J422" s="98" t="str">
        <f t="shared" si="37"/>
        <v>Vinculación Universidad-Sociedad</v>
      </c>
      <c r="K422" s="98" t="s">
        <v>404</v>
      </c>
    </row>
    <row r="423" spans="3:11" ht="15.75" thickBot="1">
      <c r="C423" s="221" t="s">
        <v>432</v>
      </c>
      <c r="D423" s="521">
        <v>1.5</v>
      </c>
      <c r="E423" s="518">
        <f t="shared" si="35"/>
        <v>1750</v>
      </c>
      <c r="F423" s="97">
        <f t="shared" si="36"/>
        <v>2625</v>
      </c>
      <c r="G423" s="161" t="s">
        <v>129</v>
      </c>
      <c r="H423" s="142" t="s">
        <v>307</v>
      </c>
      <c r="I423" s="130" t="str">
        <f>VLOOKUP(H423,Presupuesto!$B$11:$C$565,2,0)</f>
        <v>VIATICOS NACIONALES Y OTROS GASTOS DE VIAJE PROYECTO FORTALECIMIENTO ORG. ESTUDI (26200-72)</v>
      </c>
      <c r="J423" s="98" t="str">
        <f t="shared" si="37"/>
        <v>Vinculación Universidad-Sociedad</v>
      </c>
      <c r="K423" s="98" t="s">
        <v>404</v>
      </c>
    </row>
    <row r="424" spans="3:11" ht="15.75" thickBot="1">
      <c r="C424" s="221" t="s">
        <v>432</v>
      </c>
      <c r="D424" s="519">
        <v>1.5</v>
      </c>
      <c r="E424" s="518">
        <f t="shared" si="35"/>
        <v>1750</v>
      </c>
      <c r="F424" s="97">
        <f t="shared" si="36"/>
        <v>2625</v>
      </c>
      <c r="G424" s="161" t="s">
        <v>129</v>
      </c>
      <c r="H424" s="142" t="s">
        <v>307</v>
      </c>
      <c r="I424" s="130" t="str">
        <f>VLOOKUP(H424,Presupuesto!$B$11:$C$565,2,0)</f>
        <v>VIATICOS NACIONALES Y OTROS GASTOS DE VIAJE PROYECTO FORTALECIMIENTO ORG. ESTUDI (26200-72)</v>
      </c>
      <c r="J424" s="98" t="str">
        <f t="shared" si="37"/>
        <v>Vinculación Universidad-Sociedad</v>
      </c>
      <c r="K424" s="98" t="s">
        <v>404</v>
      </c>
    </row>
    <row r="425" spans="3:11">
      <c r="C425" s="221" t="s">
        <v>436</v>
      </c>
      <c r="D425" s="519">
        <v>1.5</v>
      </c>
      <c r="E425" s="518">
        <f t="shared" si="35"/>
        <v>1200</v>
      </c>
      <c r="F425" s="97">
        <f t="shared" si="36"/>
        <v>1800</v>
      </c>
      <c r="G425" s="161" t="s">
        <v>129</v>
      </c>
      <c r="H425" s="142" t="s">
        <v>307</v>
      </c>
      <c r="I425" s="130" t="str">
        <f>VLOOKUP(H425,Presupuesto!$B$11:$C$565,2,0)</f>
        <v>VIATICOS NACIONALES Y OTROS GASTOS DE VIAJE PROYECTO FORTALECIMIENTO ORG. ESTUDI (26200-72)</v>
      </c>
      <c r="J425" s="98" t="str">
        <f t="shared" si="37"/>
        <v>Vinculación Universidad-Sociedad</v>
      </c>
      <c r="K425" s="98" t="s">
        <v>404</v>
      </c>
    </row>
    <row r="426" spans="3:11">
      <c r="C426" s="141"/>
      <c r="D426" s="158"/>
      <c r="E426" s="123"/>
      <c r="F426" s="97">
        <f t="shared" ref="F426:F448" si="38">D426*E426</f>
        <v>0</v>
      </c>
      <c r="G426" s="161"/>
      <c r="H426" s="142"/>
      <c r="I426" s="130" t="e">
        <f>VLOOKUP(H426,Presupuesto!$B$11:$C$565,2,0)</f>
        <v>#N/A</v>
      </c>
      <c r="J426" s="98" t="str">
        <f t="shared" ref="J426:J448" si="39">$J$414</f>
        <v>Vinculación Universidad-Sociedad</v>
      </c>
      <c r="K426" s="98" t="s">
        <v>404</v>
      </c>
    </row>
    <row r="427" spans="3:11">
      <c r="C427" s="141"/>
      <c r="D427" s="158"/>
      <c r="E427" s="123"/>
      <c r="F427" s="97">
        <f t="shared" si="38"/>
        <v>0</v>
      </c>
      <c r="G427" s="161"/>
      <c r="H427" s="142"/>
      <c r="I427" s="130" t="e">
        <f>VLOOKUP(H427,Presupuesto!$B$11:$C$565,2,0)</f>
        <v>#N/A</v>
      </c>
      <c r="J427" s="98" t="str">
        <f t="shared" si="39"/>
        <v>Vinculación Universidad-Sociedad</v>
      </c>
      <c r="K427" s="98" t="s">
        <v>404</v>
      </c>
    </row>
    <row r="428" spans="3:11">
      <c r="C428" s="141"/>
      <c r="D428" s="158"/>
      <c r="E428" s="123"/>
      <c r="F428" s="97">
        <f t="shared" si="38"/>
        <v>0</v>
      </c>
      <c r="G428" s="161"/>
      <c r="H428" s="142"/>
      <c r="I428" s="130" t="e">
        <f>VLOOKUP(H428,Presupuesto!$B$11:$C$565,2,0)</f>
        <v>#N/A</v>
      </c>
      <c r="J428" s="98" t="str">
        <f t="shared" si="39"/>
        <v>Vinculación Universidad-Sociedad</v>
      </c>
      <c r="K428" s="98" t="s">
        <v>404</v>
      </c>
    </row>
    <row r="429" spans="3:11">
      <c r="C429" s="141"/>
      <c r="D429" s="158"/>
      <c r="E429" s="123"/>
      <c r="F429" s="97">
        <f t="shared" si="38"/>
        <v>0</v>
      </c>
      <c r="G429" s="161"/>
      <c r="H429" s="142"/>
      <c r="I429" s="130" t="e">
        <f>VLOOKUP(H429,Presupuesto!$B$11:$C$565,2,0)</f>
        <v>#N/A</v>
      </c>
      <c r="J429" s="98" t="str">
        <f t="shared" si="39"/>
        <v>Vinculación Universidad-Sociedad</v>
      </c>
      <c r="K429" s="98" t="s">
        <v>404</v>
      </c>
    </row>
    <row r="430" spans="3:11">
      <c r="C430" s="141"/>
      <c r="D430" s="158"/>
      <c r="E430" s="123"/>
      <c r="F430" s="97">
        <f t="shared" si="38"/>
        <v>0</v>
      </c>
      <c r="G430" s="161"/>
      <c r="H430" s="142"/>
      <c r="I430" s="130" t="e">
        <f>VLOOKUP(H430,Presupuesto!$B$11:$C$565,2,0)</f>
        <v>#N/A</v>
      </c>
      <c r="J430" s="98" t="str">
        <f t="shared" si="39"/>
        <v>Vinculación Universidad-Sociedad</v>
      </c>
      <c r="K430" s="98" t="s">
        <v>404</v>
      </c>
    </row>
    <row r="431" spans="3:11">
      <c r="C431" s="141"/>
      <c r="D431" s="158"/>
      <c r="E431" s="123"/>
      <c r="F431" s="97">
        <f t="shared" si="38"/>
        <v>0</v>
      </c>
      <c r="G431" s="161"/>
      <c r="H431" s="142"/>
      <c r="I431" s="130" t="e">
        <f>VLOOKUP(H431,Presupuesto!$B$11:$C$565,2,0)</f>
        <v>#N/A</v>
      </c>
      <c r="J431" s="98" t="str">
        <f t="shared" si="39"/>
        <v>Vinculación Universidad-Sociedad</v>
      </c>
      <c r="K431" s="98" t="s">
        <v>404</v>
      </c>
    </row>
    <row r="432" spans="3:11">
      <c r="C432" s="141"/>
      <c r="D432" s="158"/>
      <c r="E432" s="123"/>
      <c r="F432" s="97">
        <f t="shared" si="38"/>
        <v>0</v>
      </c>
      <c r="G432" s="161"/>
      <c r="H432" s="142"/>
      <c r="I432" s="130" t="e">
        <f>VLOOKUP(H432,Presupuesto!$B$11:$C$565,2,0)</f>
        <v>#N/A</v>
      </c>
      <c r="J432" s="98" t="str">
        <f t="shared" si="39"/>
        <v>Vinculación Universidad-Sociedad</v>
      </c>
      <c r="K432" s="98" t="s">
        <v>404</v>
      </c>
    </row>
    <row r="433" spans="3:11">
      <c r="C433" s="141"/>
      <c r="D433" s="158"/>
      <c r="E433" s="123"/>
      <c r="F433" s="97">
        <f t="shared" si="38"/>
        <v>0</v>
      </c>
      <c r="G433" s="161"/>
      <c r="H433" s="142"/>
      <c r="I433" s="130" t="e">
        <f>VLOOKUP(H433,Presupuesto!$B$11:$C$565,2,0)</f>
        <v>#N/A</v>
      </c>
      <c r="J433" s="98" t="str">
        <f t="shared" si="39"/>
        <v>Vinculación Universidad-Sociedad</v>
      </c>
      <c r="K433" s="98" t="s">
        <v>404</v>
      </c>
    </row>
    <row r="434" spans="3:11">
      <c r="C434" s="141"/>
      <c r="D434" s="158"/>
      <c r="E434" s="123"/>
      <c r="F434" s="97">
        <f t="shared" si="38"/>
        <v>0</v>
      </c>
      <c r="G434" s="161"/>
      <c r="H434" s="142"/>
      <c r="I434" s="130" t="e">
        <f>VLOOKUP(H434,Presupuesto!$B$11:$C$565,2,0)</f>
        <v>#N/A</v>
      </c>
      <c r="J434" s="98" t="str">
        <f t="shared" si="39"/>
        <v>Vinculación Universidad-Sociedad</v>
      </c>
      <c r="K434" s="98" t="s">
        <v>404</v>
      </c>
    </row>
    <row r="435" spans="3:11">
      <c r="C435" s="141"/>
      <c r="D435" s="158"/>
      <c r="E435" s="123"/>
      <c r="F435" s="97">
        <f t="shared" si="38"/>
        <v>0</v>
      </c>
      <c r="G435" s="161"/>
      <c r="H435" s="142"/>
      <c r="I435" s="130" t="e">
        <f>VLOOKUP(H435,Presupuesto!$B$11:$C$565,2,0)</f>
        <v>#N/A</v>
      </c>
      <c r="J435" s="98" t="str">
        <f t="shared" si="39"/>
        <v>Vinculación Universidad-Sociedad</v>
      </c>
      <c r="K435" s="98" t="s">
        <v>404</v>
      </c>
    </row>
    <row r="436" spans="3:11">
      <c r="C436" s="143"/>
      <c r="D436" s="151"/>
      <c r="E436" s="118"/>
      <c r="F436" s="97">
        <f t="shared" si="38"/>
        <v>0</v>
      </c>
      <c r="G436" s="161"/>
      <c r="H436" s="144"/>
      <c r="I436" s="130" t="e">
        <f>VLOOKUP(H436,Presupuesto!$B$11:$C$565,2,0)</f>
        <v>#N/A</v>
      </c>
      <c r="J436" s="98" t="str">
        <f t="shared" si="39"/>
        <v>Vinculación Universidad-Sociedad</v>
      </c>
      <c r="K436" s="98" t="s">
        <v>404</v>
      </c>
    </row>
    <row r="437" spans="3:11">
      <c r="C437" s="143"/>
      <c r="D437" s="151"/>
      <c r="E437" s="118"/>
      <c r="F437" s="97">
        <f t="shared" si="38"/>
        <v>0</v>
      </c>
      <c r="G437" s="161"/>
      <c r="H437" s="144"/>
      <c r="I437" s="130" t="e">
        <f>VLOOKUP(H437,Presupuesto!$B$11:$C$565,2,0)</f>
        <v>#N/A</v>
      </c>
      <c r="J437" s="98" t="str">
        <f t="shared" si="39"/>
        <v>Vinculación Universidad-Sociedad</v>
      </c>
      <c r="K437" s="98" t="s">
        <v>404</v>
      </c>
    </row>
    <row r="438" spans="3:11">
      <c r="C438" s="143"/>
      <c r="D438" s="151"/>
      <c r="E438" s="118"/>
      <c r="F438" s="97">
        <f t="shared" si="38"/>
        <v>0</v>
      </c>
      <c r="G438" s="161"/>
      <c r="H438" s="144"/>
      <c r="I438" s="130" t="e">
        <f>VLOOKUP(H438,Presupuesto!$B$11:$C$565,2,0)</f>
        <v>#N/A</v>
      </c>
      <c r="J438" s="98" t="str">
        <f t="shared" si="39"/>
        <v>Vinculación Universidad-Sociedad</v>
      </c>
      <c r="K438" s="98" t="s">
        <v>404</v>
      </c>
    </row>
    <row r="439" spans="3:11">
      <c r="C439" s="143"/>
      <c r="D439" s="151"/>
      <c r="E439" s="118"/>
      <c r="F439" s="97">
        <f t="shared" si="38"/>
        <v>0</v>
      </c>
      <c r="G439" s="161"/>
      <c r="H439" s="144"/>
      <c r="I439" s="130" t="e">
        <f>VLOOKUP(H439,Presupuesto!$B$11:$C$565,2,0)</f>
        <v>#N/A</v>
      </c>
      <c r="J439" s="98" t="str">
        <f t="shared" si="39"/>
        <v>Vinculación Universidad-Sociedad</v>
      </c>
      <c r="K439" s="98" t="s">
        <v>404</v>
      </c>
    </row>
    <row r="440" spans="3:11">
      <c r="C440" s="143"/>
      <c r="D440" s="151"/>
      <c r="E440" s="118"/>
      <c r="F440" s="97">
        <f t="shared" si="38"/>
        <v>0</v>
      </c>
      <c r="G440" s="161"/>
      <c r="H440" s="144"/>
      <c r="I440" s="130" t="e">
        <f>VLOOKUP(H440,Presupuesto!$B$11:$C$565,2,0)</f>
        <v>#N/A</v>
      </c>
      <c r="J440" s="98" t="str">
        <f t="shared" si="39"/>
        <v>Vinculación Universidad-Sociedad</v>
      </c>
      <c r="K440" s="98" t="s">
        <v>404</v>
      </c>
    </row>
    <row r="441" spans="3:11">
      <c r="C441" s="143"/>
      <c r="D441" s="151"/>
      <c r="E441" s="118"/>
      <c r="F441" s="97">
        <f t="shared" si="38"/>
        <v>0</v>
      </c>
      <c r="G441" s="161"/>
      <c r="H441" s="144"/>
      <c r="I441" s="130" t="e">
        <f>VLOOKUP(H441,Presupuesto!$B$11:$C$565,2,0)</f>
        <v>#N/A</v>
      </c>
      <c r="J441" s="98" t="str">
        <f t="shared" si="39"/>
        <v>Vinculación Universidad-Sociedad</v>
      </c>
      <c r="K441" s="98" t="s">
        <v>404</v>
      </c>
    </row>
    <row r="442" spans="3:11">
      <c r="C442" s="143"/>
      <c r="D442" s="151"/>
      <c r="E442" s="118"/>
      <c r="F442" s="97">
        <f t="shared" si="38"/>
        <v>0</v>
      </c>
      <c r="G442" s="161"/>
      <c r="H442" s="144"/>
      <c r="I442" s="130" t="e">
        <f>VLOOKUP(H442,Presupuesto!$B$11:$C$565,2,0)</f>
        <v>#N/A</v>
      </c>
      <c r="J442" s="98" t="str">
        <f t="shared" si="39"/>
        <v>Vinculación Universidad-Sociedad</v>
      </c>
      <c r="K442" s="98" t="s">
        <v>404</v>
      </c>
    </row>
    <row r="443" spans="3:11">
      <c r="C443" s="143"/>
      <c r="D443" s="151"/>
      <c r="E443" s="118"/>
      <c r="F443" s="97">
        <f t="shared" si="38"/>
        <v>0</v>
      </c>
      <c r="G443" s="161"/>
      <c r="H443" s="144"/>
      <c r="I443" s="130" t="e">
        <f>VLOOKUP(H443,Presupuesto!$B$11:$C$565,2,0)</f>
        <v>#N/A</v>
      </c>
      <c r="J443" s="98" t="str">
        <f t="shared" si="39"/>
        <v>Vinculación Universidad-Sociedad</v>
      </c>
      <c r="K443" s="98" t="s">
        <v>404</v>
      </c>
    </row>
    <row r="444" spans="3:11">
      <c r="C444" s="145"/>
      <c r="D444" s="151"/>
      <c r="E444" s="118"/>
      <c r="F444" s="97">
        <f t="shared" si="38"/>
        <v>0</v>
      </c>
      <c r="G444" s="161"/>
      <c r="H444" s="146"/>
      <c r="I444" s="130" t="e">
        <f>VLOOKUP(H444,Presupuesto!$B$11:$C$565,2,0)</f>
        <v>#N/A</v>
      </c>
      <c r="J444" s="98" t="str">
        <f t="shared" si="39"/>
        <v>Vinculación Universidad-Sociedad</v>
      </c>
      <c r="K444" s="98" t="s">
        <v>404</v>
      </c>
    </row>
    <row r="445" spans="3:11">
      <c r="C445" s="145"/>
      <c r="D445" s="151"/>
      <c r="E445" s="118"/>
      <c r="F445" s="97">
        <f t="shared" si="38"/>
        <v>0</v>
      </c>
      <c r="G445" s="161"/>
      <c r="H445" s="146"/>
      <c r="I445" s="130" t="e">
        <f>VLOOKUP(H445,Presupuesto!$B$11:$C$565,2,0)</f>
        <v>#N/A</v>
      </c>
      <c r="J445" s="98" t="str">
        <f t="shared" si="39"/>
        <v>Vinculación Universidad-Sociedad</v>
      </c>
      <c r="K445" s="98" t="s">
        <v>404</v>
      </c>
    </row>
    <row r="446" spans="3:11">
      <c r="C446" s="145"/>
      <c r="D446" s="151"/>
      <c r="E446" s="118"/>
      <c r="F446" s="97">
        <f t="shared" si="38"/>
        <v>0</v>
      </c>
      <c r="G446" s="161"/>
      <c r="H446" s="146"/>
      <c r="I446" s="130" t="e">
        <f>VLOOKUP(H446,Presupuesto!$B$11:$C$565,2,0)</f>
        <v>#N/A</v>
      </c>
      <c r="J446" s="98" t="str">
        <f t="shared" si="39"/>
        <v>Vinculación Universidad-Sociedad</v>
      </c>
      <c r="K446" s="98" t="s">
        <v>404</v>
      </c>
    </row>
    <row r="447" spans="3:11">
      <c r="C447" s="145"/>
      <c r="D447" s="151"/>
      <c r="E447" s="118"/>
      <c r="F447" s="97">
        <f t="shared" si="38"/>
        <v>0</v>
      </c>
      <c r="G447" s="161"/>
      <c r="H447" s="146"/>
      <c r="I447" s="130" t="e">
        <f>VLOOKUP(H447,Presupuesto!$B$11:$C$565,2,0)</f>
        <v>#N/A</v>
      </c>
      <c r="J447" s="98" t="str">
        <f t="shared" si="39"/>
        <v>Vinculación Universidad-Sociedad</v>
      </c>
      <c r="K447" s="98" t="s">
        <v>404</v>
      </c>
    </row>
    <row r="448" spans="3:11" ht="15.75" thickBot="1">
      <c r="C448" s="147"/>
      <c r="D448" s="159"/>
      <c r="E448" s="103"/>
      <c r="F448" s="105">
        <f t="shared" si="38"/>
        <v>0</v>
      </c>
      <c r="G448" s="162"/>
      <c r="H448" s="148"/>
      <c r="I448" s="132" t="e">
        <f>VLOOKUP(H448,Presupuesto!$B$11:$C$565,2,0)</f>
        <v>#N/A</v>
      </c>
      <c r="J448" s="106" t="str">
        <f t="shared" si="39"/>
        <v>Vinculación Universidad-Sociedad</v>
      </c>
      <c r="K448" s="98" t="s">
        <v>404</v>
      </c>
    </row>
    <row r="450" spans="3:11" ht="15.75" thickBot="1"/>
    <row r="451" spans="3:11" ht="15.75" thickBot="1">
      <c r="C451" s="157" t="s">
        <v>53</v>
      </c>
      <c r="D451" s="372">
        <f>SUM(F458:F492)</f>
        <v>23456</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392</v>
      </c>
      <c r="D454" s="368" t="str">
        <f>'3. Vinculación Univ. Sociedad'!E15</f>
        <v>3.1.1.7</v>
      </c>
      <c r="E454" s="93"/>
      <c r="F454" s="93"/>
      <c r="G454" s="93"/>
      <c r="H454" s="76"/>
      <c r="I454" s="76"/>
      <c r="J454" s="76"/>
      <c r="K454" s="112"/>
    </row>
    <row r="455" spans="3:11" ht="18.7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Asesoría y asistencia Legal Gratuita a la Población Hondureña</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21" t="s">
        <v>439</v>
      </c>
      <c r="D458" s="222"/>
      <c r="E458" s="220">
        <f>HLOOKUP(C458,$AH$2:$BU$3,2,0)</f>
        <v>620</v>
      </c>
      <c r="F458" s="97">
        <f t="shared" ref="F458:F492" si="40">D458*E458</f>
        <v>0</v>
      </c>
      <c r="G458" s="161" t="s">
        <v>129</v>
      </c>
      <c r="H458" s="142"/>
      <c r="I458" s="130" t="e">
        <f>VLOOKUP(H458,Presupuesto!$B$11:$C$565,2,0)</f>
        <v>#N/A</v>
      </c>
      <c r="J458" s="331" t="s">
        <v>471</v>
      </c>
      <c r="K458" s="98" t="s">
        <v>395</v>
      </c>
    </row>
    <row r="459" spans="3:11">
      <c r="C459" s="517" t="s">
        <v>1569</v>
      </c>
      <c r="D459" s="515">
        <v>10</v>
      </c>
      <c r="E459" s="516">
        <v>76</v>
      </c>
      <c r="F459" s="97">
        <f t="shared" si="40"/>
        <v>760</v>
      </c>
      <c r="G459" s="161" t="s">
        <v>129</v>
      </c>
      <c r="H459" s="142" t="s">
        <v>316</v>
      </c>
      <c r="I459" s="130" t="str">
        <f>VLOOKUP(H459,Presupuesto!$B$11:$C$565,2,0)</f>
        <v>PRODUCTOS DE PAPEL Y CARTON (33400-00)</v>
      </c>
      <c r="J459" s="98" t="str">
        <f>$J$458</f>
        <v>Vinculación Universidad-Sociedad</v>
      </c>
      <c r="K459" s="98" t="s">
        <v>395</v>
      </c>
    </row>
    <row r="460" spans="3:11">
      <c r="C460" s="517" t="s">
        <v>1570</v>
      </c>
      <c r="D460" s="515">
        <v>10</v>
      </c>
      <c r="E460" s="516">
        <v>85</v>
      </c>
      <c r="F460" s="97">
        <f t="shared" si="40"/>
        <v>850</v>
      </c>
      <c r="G460" s="161" t="s">
        <v>129</v>
      </c>
      <c r="H460" s="142" t="s">
        <v>316</v>
      </c>
      <c r="I460" s="130" t="str">
        <f>VLOOKUP(H460,Presupuesto!$B$11:$C$565,2,0)</f>
        <v>PRODUCTOS DE PAPEL Y CARTON (33400-00)</v>
      </c>
      <c r="J460" s="98" t="str">
        <f t="shared" ref="J460:J492" si="41">$J$458</f>
        <v>Vinculación Universidad-Sociedad</v>
      </c>
      <c r="K460" s="98" t="s">
        <v>395</v>
      </c>
    </row>
    <row r="461" spans="3:11">
      <c r="C461" s="517" t="s">
        <v>1571</v>
      </c>
      <c r="D461" s="515">
        <v>10</v>
      </c>
      <c r="E461" s="516">
        <v>70</v>
      </c>
      <c r="F461" s="97">
        <f t="shared" si="40"/>
        <v>700</v>
      </c>
      <c r="G461" s="161" t="s">
        <v>129</v>
      </c>
      <c r="H461" s="142" t="s">
        <v>815</v>
      </c>
      <c r="I461" s="130" t="str">
        <f>VLOOKUP(H461,Presupuesto!$B$11:$C$565,2,0)</f>
        <v>PAPEL DE ESCRITORIO</v>
      </c>
      <c r="J461" s="98" t="str">
        <f t="shared" si="41"/>
        <v>Vinculación Universidad-Sociedad</v>
      </c>
      <c r="K461" s="98" t="s">
        <v>395</v>
      </c>
    </row>
    <row r="462" spans="3:11">
      <c r="C462" s="517" t="s">
        <v>1572</v>
      </c>
      <c r="D462" s="515">
        <v>10</v>
      </c>
      <c r="E462" s="516">
        <v>75</v>
      </c>
      <c r="F462" s="97">
        <f t="shared" si="40"/>
        <v>750</v>
      </c>
      <c r="G462" s="161" t="s">
        <v>129</v>
      </c>
      <c r="H462" s="142" t="s">
        <v>815</v>
      </c>
      <c r="I462" s="130" t="str">
        <f>VLOOKUP(H462,Presupuesto!$B$11:$C$565,2,0)</f>
        <v>PAPEL DE ESCRITORIO</v>
      </c>
      <c r="J462" s="98" t="str">
        <f t="shared" si="41"/>
        <v>Vinculación Universidad-Sociedad</v>
      </c>
      <c r="K462" s="98" t="s">
        <v>395</v>
      </c>
    </row>
    <row r="463" spans="3:11">
      <c r="C463" s="517" t="s">
        <v>1573</v>
      </c>
      <c r="D463" s="515">
        <v>10</v>
      </c>
      <c r="E463" s="516">
        <v>39.6</v>
      </c>
      <c r="F463" s="97">
        <f t="shared" si="40"/>
        <v>396</v>
      </c>
      <c r="G463" s="161" t="s">
        <v>129</v>
      </c>
      <c r="H463" s="142" t="s">
        <v>327</v>
      </c>
      <c r="I463" s="130" t="str">
        <f>VLOOKUP(H463,Presupuesto!$B$11:$C$565,2,0)</f>
        <v>UTILES DE ESCRITORIO, OFICINA Y ENZE¥ANZA</v>
      </c>
      <c r="J463" s="98" t="str">
        <f t="shared" si="41"/>
        <v>Vinculación Universidad-Sociedad</v>
      </c>
      <c r="K463" s="98" t="s">
        <v>395</v>
      </c>
    </row>
    <row r="464" spans="3:11">
      <c r="C464" s="520" t="s">
        <v>1574</v>
      </c>
      <c r="D464" s="515">
        <v>10</v>
      </c>
      <c r="E464" s="516">
        <v>2000</v>
      </c>
      <c r="F464" s="97">
        <f t="shared" si="40"/>
        <v>20000</v>
      </c>
      <c r="G464" s="161" t="s">
        <v>129</v>
      </c>
      <c r="H464" s="144" t="s">
        <v>955</v>
      </c>
      <c r="I464" s="130" t="str">
        <f>VLOOKUP(H464,Presupuesto!$B$11:$C$565,2,0)</f>
        <v>OTROS RESPUESTOS Y ACCESORIOS MENORES</v>
      </c>
      <c r="J464" s="98" t="str">
        <f t="shared" si="41"/>
        <v>Vinculación Universidad-Sociedad</v>
      </c>
      <c r="K464" s="98" t="s">
        <v>395</v>
      </c>
    </row>
    <row r="465" spans="3:11">
      <c r="C465" s="141"/>
      <c r="D465" s="158"/>
      <c r="E465" s="123"/>
      <c r="F465" s="97">
        <f t="shared" si="40"/>
        <v>0</v>
      </c>
      <c r="G465" s="161"/>
      <c r="H465" s="142"/>
      <c r="I465" s="130" t="e">
        <f>VLOOKUP(H465,Presupuesto!$B$11:$C$565,2,0)</f>
        <v>#N/A</v>
      </c>
      <c r="J465" s="98" t="str">
        <f t="shared" si="41"/>
        <v>Vinculación Universidad-Sociedad</v>
      </c>
      <c r="K465" s="98" t="s">
        <v>395</v>
      </c>
    </row>
    <row r="466" spans="3:11">
      <c r="C466" s="141"/>
      <c r="D466" s="158"/>
      <c r="E466" s="123"/>
      <c r="F466" s="97">
        <f t="shared" si="40"/>
        <v>0</v>
      </c>
      <c r="G466" s="161"/>
      <c r="H466" s="142"/>
      <c r="I466" s="130" t="e">
        <f>VLOOKUP(H466,Presupuesto!$B$11:$C$565,2,0)</f>
        <v>#N/A</v>
      </c>
      <c r="J466" s="98" t="str">
        <f t="shared" si="41"/>
        <v>Vinculación Universidad-Sociedad</v>
      </c>
      <c r="K466" s="98" t="s">
        <v>395</v>
      </c>
    </row>
    <row r="467" spans="3:11">
      <c r="C467" s="141"/>
      <c r="D467" s="158"/>
      <c r="E467" s="123"/>
      <c r="F467" s="97">
        <f t="shared" si="40"/>
        <v>0</v>
      </c>
      <c r="G467" s="161"/>
      <c r="H467" s="142"/>
      <c r="I467" s="130" t="e">
        <f>VLOOKUP(H467,Presupuesto!$B$11:$C$565,2,0)</f>
        <v>#N/A</v>
      </c>
      <c r="J467" s="98" t="str">
        <f t="shared" si="41"/>
        <v>Vinculación Universidad-Sociedad</v>
      </c>
      <c r="K467" s="98" t="s">
        <v>395</v>
      </c>
    </row>
    <row r="468" spans="3:11">
      <c r="C468" s="141"/>
      <c r="D468" s="158"/>
      <c r="E468" s="123"/>
      <c r="F468" s="97">
        <f t="shared" si="40"/>
        <v>0</v>
      </c>
      <c r="G468" s="161"/>
      <c r="H468" s="142"/>
      <c r="I468" s="130" t="e">
        <f>VLOOKUP(H468,Presupuesto!$B$11:$C$565,2,0)</f>
        <v>#N/A</v>
      </c>
      <c r="J468" s="98" t="str">
        <f t="shared" si="41"/>
        <v>Vinculación Universidad-Sociedad</v>
      </c>
      <c r="K468" s="98" t="s">
        <v>395</v>
      </c>
    </row>
    <row r="469" spans="3:11">
      <c r="C469" s="141"/>
      <c r="D469" s="158"/>
      <c r="E469" s="123"/>
      <c r="F469" s="97">
        <f t="shared" si="40"/>
        <v>0</v>
      </c>
      <c r="G469" s="161"/>
      <c r="H469" s="142"/>
      <c r="I469" s="130" t="e">
        <f>VLOOKUP(H469,Presupuesto!$B$11:$C$565,2,0)</f>
        <v>#N/A</v>
      </c>
      <c r="J469" s="98" t="str">
        <f t="shared" si="41"/>
        <v>Vinculación Universidad-Sociedad</v>
      </c>
      <c r="K469" s="98" t="s">
        <v>395</v>
      </c>
    </row>
    <row r="470" spans="3:11">
      <c r="C470" s="141"/>
      <c r="D470" s="158"/>
      <c r="E470" s="123"/>
      <c r="F470" s="97">
        <f t="shared" si="40"/>
        <v>0</v>
      </c>
      <c r="G470" s="161"/>
      <c r="H470" s="142"/>
      <c r="I470" s="130" t="e">
        <f>VLOOKUP(H470,Presupuesto!$B$11:$C$565,2,0)</f>
        <v>#N/A</v>
      </c>
      <c r="J470" s="98" t="str">
        <f t="shared" si="41"/>
        <v>Vinculación Universidad-Sociedad</v>
      </c>
      <c r="K470" s="98" t="s">
        <v>395</v>
      </c>
    </row>
    <row r="471" spans="3:11">
      <c r="C471" s="141"/>
      <c r="D471" s="158"/>
      <c r="E471" s="123"/>
      <c r="F471" s="97">
        <f t="shared" si="40"/>
        <v>0</v>
      </c>
      <c r="G471" s="161"/>
      <c r="H471" s="142"/>
      <c r="I471" s="130" t="e">
        <f>VLOOKUP(H471,Presupuesto!$B$11:$C$565,2,0)</f>
        <v>#N/A</v>
      </c>
      <c r="J471" s="98" t="str">
        <f t="shared" si="41"/>
        <v>Vinculación Universidad-Sociedad</v>
      </c>
      <c r="K471" s="98" t="s">
        <v>395</v>
      </c>
    </row>
    <row r="472" spans="3:11">
      <c r="C472" s="141"/>
      <c r="D472" s="158"/>
      <c r="E472" s="123"/>
      <c r="F472" s="97">
        <f t="shared" si="40"/>
        <v>0</v>
      </c>
      <c r="G472" s="161"/>
      <c r="H472" s="142"/>
      <c r="I472" s="130" t="e">
        <f>VLOOKUP(H472,Presupuesto!$B$11:$C$565,2,0)</f>
        <v>#N/A</v>
      </c>
      <c r="J472" s="98" t="str">
        <f t="shared" si="41"/>
        <v>Vinculación Universidad-Sociedad</v>
      </c>
      <c r="K472" s="98" t="s">
        <v>395</v>
      </c>
    </row>
    <row r="473" spans="3:11">
      <c r="C473" s="141"/>
      <c r="D473" s="158"/>
      <c r="E473" s="123"/>
      <c r="F473" s="97">
        <f t="shared" si="40"/>
        <v>0</v>
      </c>
      <c r="G473" s="161"/>
      <c r="H473" s="142"/>
      <c r="I473" s="130" t="e">
        <f>VLOOKUP(H473,Presupuesto!$B$11:$C$565,2,0)</f>
        <v>#N/A</v>
      </c>
      <c r="J473" s="98" t="str">
        <f t="shared" si="41"/>
        <v>Vinculación Universidad-Sociedad</v>
      </c>
      <c r="K473" s="98" t="s">
        <v>395</v>
      </c>
    </row>
    <row r="474" spans="3:11">
      <c r="C474" s="141"/>
      <c r="D474" s="158"/>
      <c r="E474" s="123"/>
      <c r="F474" s="97">
        <f t="shared" si="40"/>
        <v>0</v>
      </c>
      <c r="G474" s="161"/>
      <c r="H474" s="142"/>
      <c r="I474" s="130" t="e">
        <f>VLOOKUP(H474,Presupuesto!$B$11:$C$565,2,0)</f>
        <v>#N/A</v>
      </c>
      <c r="J474" s="98" t="str">
        <f t="shared" si="41"/>
        <v>Vinculación Universidad-Sociedad</v>
      </c>
      <c r="K474" s="98" t="s">
        <v>395</v>
      </c>
    </row>
    <row r="475" spans="3:11">
      <c r="C475" s="141"/>
      <c r="D475" s="158"/>
      <c r="E475" s="123"/>
      <c r="F475" s="97">
        <f t="shared" si="40"/>
        <v>0</v>
      </c>
      <c r="G475" s="161"/>
      <c r="H475" s="142"/>
      <c r="I475" s="130" t="e">
        <f>VLOOKUP(H475,Presupuesto!$B$11:$C$565,2,0)</f>
        <v>#N/A</v>
      </c>
      <c r="J475" s="98" t="str">
        <f t="shared" si="41"/>
        <v>Vinculación Universidad-Sociedad</v>
      </c>
      <c r="K475" s="98" t="s">
        <v>395</v>
      </c>
    </row>
    <row r="476" spans="3:11">
      <c r="C476" s="141"/>
      <c r="D476" s="158"/>
      <c r="E476" s="123"/>
      <c r="F476" s="97">
        <f t="shared" si="40"/>
        <v>0</v>
      </c>
      <c r="G476" s="161"/>
      <c r="H476" s="142"/>
      <c r="I476" s="130" t="e">
        <f>VLOOKUP(H476,Presupuesto!$B$11:$C$565,2,0)</f>
        <v>#N/A</v>
      </c>
      <c r="J476" s="98" t="str">
        <f t="shared" si="41"/>
        <v>Vinculación Universidad-Sociedad</v>
      </c>
      <c r="K476" s="98" t="s">
        <v>395</v>
      </c>
    </row>
    <row r="477" spans="3:11">
      <c r="C477" s="141"/>
      <c r="D477" s="158"/>
      <c r="E477" s="123"/>
      <c r="F477" s="97">
        <f t="shared" si="40"/>
        <v>0</v>
      </c>
      <c r="G477" s="161"/>
      <c r="H477" s="142"/>
      <c r="I477" s="130" t="e">
        <f>VLOOKUP(H477,Presupuesto!$B$11:$C$565,2,0)</f>
        <v>#N/A</v>
      </c>
      <c r="J477" s="98" t="str">
        <f t="shared" si="41"/>
        <v>Vinculación Universidad-Sociedad</v>
      </c>
      <c r="K477" s="98" t="s">
        <v>395</v>
      </c>
    </row>
    <row r="478" spans="3:11">
      <c r="C478" s="141"/>
      <c r="D478" s="158"/>
      <c r="E478" s="123"/>
      <c r="F478" s="97">
        <f t="shared" si="40"/>
        <v>0</v>
      </c>
      <c r="G478" s="161"/>
      <c r="H478" s="142"/>
      <c r="I478" s="130" t="e">
        <f>VLOOKUP(H478,Presupuesto!$B$11:$C$565,2,0)</f>
        <v>#N/A</v>
      </c>
      <c r="J478" s="98" t="str">
        <f t="shared" si="41"/>
        <v>Vinculación Universidad-Sociedad</v>
      </c>
      <c r="K478" s="98" t="s">
        <v>395</v>
      </c>
    </row>
    <row r="479" spans="3:11">
      <c r="C479" s="141"/>
      <c r="D479" s="158"/>
      <c r="E479" s="123"/>
      <c r="F479" s="97">
        <f t="shared" si="40"/>
        <v>0</v>
      </c>
      <c r="G479" s="161"/>
      <c r="H479" s="142"/>
      <c r="I479" s="130" t="e">
        <f>VLOOKUP(H479,Presupuesto!$B$11:$C$565,2,0)</f>
        <v>#N/A</v>
      </c>
      <c r="J479" s="98" t="str">
        <f t="shared" si="41"/>
        <v>Vinculación Universidad-Sociedad</v>
      </c>
      <c r="K479" s="98" t="s">
        <v>395</v>
      </c>
    </row>
    <row r="480" spans="3:11">
      <c r="C480" s="143"/>
      <c r="D480" s="151"/>
      <c r="E480" s="118"/>
      <c r="F480" s="97">
        <f t="shared" si="40"/>
        <v>0</v>
      </c>
      <c r="G480" s="161"/>
      <c r="H480" s="144"/>
      <c r="I480" s="130" t="e">
        <f>VLOOKUP(H480,Presupuesto!$B$11:$C$565,2,0)</f>
        <v>#N/A</v>
      </c>
      <c r="J480" s="98" t="str">
        <f t="shared" si="41"/>
        <v>Vinculación Universidad-Sociedad</v>
      </c>
      <c r="K480" s="98" t="s">
        <v>395</v>
      </c>
    </row>
    <row r="481" spans="3:11">
      <c r="C481" s="143"/>
      <c r="D481" s="151"/>
      <c r="E481" s="118"/>
      <c r="F481" s="97">
        <f t="shared" si="40"/>
        <v>0</v>
      </c>
      <c r="G481" s="161"/>
      <c r="H481" s="144"/>
      <c r="I481" s="130" t="e">
        <f>VLOOKUP(H481,Presupuesto!$B$11:$C$565,2,0)</f>
        <v>#N/A</v>
      </c>
      <c r="J481" s="98" t="str">
        <f t="shared" si="41"/>
        <v>Vinculación Universidad-Sociedad</v>
      </c>
      <c r="K481" s="98" t="s">
        <v>395</v>
      </c>
    </row>
    <row r="482" spans="3:11">
      <c r="C482" s="143"/>
      <c r="D482" s="151"/>
      <c r="E482" s="118"/>
      <c r="F482" s="97">
        <f t="shared" si="40"/>
        <v>0</v>
      </c>
      <c r="G482" s="161"/>
      <c r="H482" s="144"/>
      <c r="I482" s="130" t="e">
        <f>VLOOKUP(H482,Presupuesto!$B$11:$C$565,2,0)</f>
        <v>#N/A</v>
      </c>
      <c r="J482" s="98" t="str">
        <f t="shared" si="41"/>
        <v>Vinculación Universidad-Sociedad</v>
      </c>
      <c r="K482" s="98" t="s">
        <v>395</v>
      </c>
    </row>
    <row r="483" spans="3:11">
      <c r="C483" s="143"/>
      <c r="D483" s="151"/>
      <c r="E483" s="118"/>
      <c r="F483" s="97">
        <f t="shared" si="40"/>
        <v>0</v>
      </c>
      <c r="G483" s="161"/>
      <c r="H483" s="144"/>
      <c r="I483" s="130" t="e">
        <f>VLOOKUP(H483,Presupuesto!$B$11:$C$565,2,0)</f>
        <v>#N/A</v>
      </c>
      <c r="J483" s="98" t="str">
        <f t="shared" si="41"/>
        <v>Vinculación Universidad-Sociedad</v>
      </c>
      <c r="K483" s="98" t="s">
        <v>395</v>
      </c>
    </row>
    <row r="484" spans="3:11">
      <c r="C484" s="143"/>
      <c r="D484" s="151"/>
      <c r="E484" s="118"/>
      <c r="F484" s="97">
        <f t="shared" si="40"/>
        <v>0</v>
      </c>
      <c r="G484" s="161"/>
      <c r="H484" s="144"/>
      <c r="I484" s="130" t="e">
        <f>VLOOKUP(H484,Presupuesto!$B$11:$C$565,2,0)</f>
        <v>#N/A</v>
      </c>
      <c r="J484" s="98" t="str">
        <f t="shared" si="41"/>
        <v>Vinculación Universidad-Sociedad</v>
      </c>
      <c r="K484" s="98" t="s">
        <v>395</v>
      </c>
    </row>
    <row r="485" spans="3:11">
      <c r="C485" s="143"/>
      <c r="D485" s="151"/>
      <c r="E485" s="118"/>
      <c r="F485" s="97">
        <f t="shared" si="40"/>
        <v>0</v>
      </c>
      <c r="G485" s="161"/>
      <c r="H485" s="144"/>
      <c r="I485" s="130" t="e">
        <f>VLOOKUP(H485,Presupuesto!$B$11:$C$565,2,0)</f>
        <v>#N/A</v>
      </c>
      <c r="J485" s="98" t="str">
        <f t="shared" si="41"/>
        <v>Vinculación Universidad-Sociedad</v>
      </c>
      <c r="K485" s="98" t="s">
        <v>395</v>
      </c>
    </row>
    <row r="486" spans="3:11">
      <c r="C486" s="143"/>
      <c r="D486" s="151"/>
      <c r="E486" s="118"/>
      <c r="F486" s="97">
        <f t="shared" si="40"/>
        <v>0</v>
      </c>
      <c r="G486" s="161"/>
      <c r="H486" s="144"/>
      <c r="I486" s="130" t="e">
        <f>VLOOKUP(H486,Presupuesto!$B$11:$C$565,2,0)</f>
        <v>#N/A</v>
      </c>
      <c r="J486" s="98" t="str">
        <f t="shared" si="41"/>
        <v>Vinculación Universidad-Sociedad</v>
      </c>
      <c r="K486" s="98" t="s">
        <v>395</v>
      </c>
    </row>
    <row r="487" spans="3:11">
      <c r="C487" s="143"/>
      <c r="D487" s="151"/>
      <c r="E487" s="118"/>
      <c r="F487" s="97">
        <f t="shared" si="40"/>
        <v>0</v>
      </c>
      <c r="G487" s="161"/>
      <c r="H487" s="144"/>
      <c r="I487" s="130" t="e">
        <f>VLOOKUP(H487,Presupuesto!$B$11:$C$565,2,0)</f>
        <v>#N/A</v>
      </c>
      <c r="J487" s="98" t="str">
        <f t="shared" si="41"/>
        <v>Vinculación Universidad-Sociedad</v>
      </c>
      <c r="K487" s="98" t="s">
        <v>395</v>
      </c>
    </row>
    <row r="488" spans="3:11">
      <c r="C488" s="145"/>
      <c r="D488" s="151"/>
      <c r="E488" s="118"/>
      <c r="F488" s="97">
        <f t="shared" si="40"/>
        <v>0</v>
      </c>
      <c r="G488" s="161"/>
      <c r="H488" s="146"/>
      <c r="I488" s="130" t="e">
        <f>VLOOKUP(H488,Presupuesto!$B$11:$C$565,2,0)</f>
        <v>#N/A</v>
      </c>
      <c r="J488" s="98" t="str">
        <f t="shared" si="41"/>
        <v>Vinculación Universidad-Sociedad</v>
      </c>
      <c r="K488" s="98" t="s">
        <v>395</v>
      </c>
    </row>
    <row r="489" spans="3:11">
      <c r="C489" s="145"/>
      <c r="D489" s="151"/>
      <c r="E489" s="118"/>
      <c r="F489" s="97">
        <f t="shared" si="40"/>
        <v>0</v>
      </c>
      <c r="G489" s="161"/>
      <c r="H489" s="146"/>
      <c r="I489" s="130" t="e">
        <f>VLOOKUP(H489,Presupuesto!$B$11:$C$565,2,0)</f>
        <v>#N/A</v>
      </c>
      <c r="J489" s="98" t="str">
        <f t="shared" si="41"/>
        <v>Vinculación Universidad-Sociedad</v>
      </c>
      <c r="K489" s="98" t="s">
        <v>395</v>
      </c>
    </row>
    <row r="490" spans="3:11">
      <c r="C490" s="145"/>
      <c r="D490" s="151"/>
      <c r="E490" s="118"/>
      <c r="F490" s="97">
        <f t="shared" si="40"/>
        <v>0</v>
      </c>
      <c r="G490" s="161"/>
      <c r="H490" s="146"/>
      <c r="I490" s="130" t="e">
        <f>VLOOKUP(H490,Presupuesto!$B$11:$C$565,2,0)</f>
        <v>#N/A</v>
      </c>
      <c r="J490" s="98" t="str">
        <f t="shared" si="41"/>
        <v>Vinculación Universidad-Sociedad</v>
      </c>
      <c r="K490" s="98" t="s">
        <v>395</v>
      </c>
    </row>
    <row r="491" spans="3:11">
      <c r="C491" s="145"/>
      <c r="D491" s="151"/>
      <c r="E491" s="118"/>
      <c r="F491" s="97">
        <f t="shared" si="40"/>
        <v>0</v>
      </c>
      <c r="G491" s="161"/>
      <c r="H491" s="146"/>
      <c r="I491" s="130" t="e">
        <f>VLOOKUP(H491,Presupuesto!$B$11:$C$565,2,0)</f>
        <v>#N/A</v>
      </c>
      <c r="J491" s="98" t="str">
        <f t="shared" si="41"/>
        <v>Vinculación Universidad-Sociedad</v>
      </c>
      <c r="K491" s="98" t="s">
        <v>395</v>
      </c>
    </row>
    <row r="492" spans="3:11" ht="15.75" thickBot="1">
      <c r="C492" s="147"/>
      <c r="D492" s="159"/>
      <c r="E492" s="103"/>
      <c r="F492" s="105">
        <f t="shared" si="40"/>
        <v>0</v>
      </c>
      <c r="G492" s="162"/>
      <c r="H492" s="148"/>
      <c r="I492" s="132" t="e">
        <f>VLOOKUP(H492,Presupuesto!$B$11:$C$565,2,0)</f>
        <v>#N/A</v>
      </c>
      <c r="J492" s="106" t="str">
        <f t="shared" si="41"/>
        <v>Vinculación Universidad-Sociedad</v>
      </c>
      <c r="K492" s="98" t="s">
        <v>395</v>
      </c>
    </row>
    <row r="494" spans="3:11" ht="15.75" thickBot="1">
      <c r="F494" s="90"/>
      <c r="G494" s="89"/>
      <c r="H494" s="90"/>
      <c r="I494" s="90"/>
    </row>
    <row r="495" spans="3:11" ht="15.75" thickBot="1">
      <c r="C495" s="157" t="s">
        <v>53</v>
      </c>
      <c r="D495" s="372">
        <f>SUM(F502:F536)</f>
        <v>23456</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392</v>
      </c>
      <c r="D498" s="368" t="str">
        <f>'3. Vinculación Univ. Sociedad'!E15</f>
        <v>3.1.1.7</v>
      </c>
      <c r="E498" s="93"/>
      <c r="F498" s="93"/>
      <c r="G498" s="93"/>
      <c r="H498" s="76"/>
      <c r="I498" s="76"/>
      <c r="J498" s="76"/>
      <c r="K498" s="112"/>
    </row>
    <row r="499" spans="3:11" ht="18.7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Asesoría y asistencia Legal Gratuita a la Población Hondureña</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21" t="s">
        <v>439</v>
      </c>
      <c r="D502" s="222"/>
      <c r="E502" s="220">
        <f>HLOOKUP(C502,$AH$2:$BU$3,2,0)</f>
        <v>620</v>
      </c>
      <c r="F502" s="97">
        <f t="shared" ref="F502:F508" si="42">D502*E502</f>
        <v>0</v>
      </c>
      <c r="G502" s="161" t="s">
        <v>129</v>
      </c>
      <c r="H502" s="142"/>
      <c r="I502" s="130" t="e">
        <f>VLOOKUP(H502,Presupuesto!$B$11:$C$565,2,0)</f>
        <v>#N/A</v>
      </c>
      <c r="J502" s="331" t="s">
        <v>471</v>
      </c>
      <c r="K502" s="98" t="s">
        <v>398</v>
      </c>
    </row>
    <row r="503" spans="3:11">
      <c r="C503" s="517" t="s">
        <v>1569</v>
      </c>
      <c r="D503" s="515">
        <v>10</v>
      </c>
      <c r="E503" s="516">
        <v>76</v>
      </c>
      <c r="F503" s="97">
        <f t="shared" si="42"/>
        <v>760</v>
      </c>
      <c r="G503" s="161" t="s">
        <v>129</v>
      </c>
      <c r="H503" s="142" t="s">
        <v>316</v>
      </c>
      <c r="I503" s="130" t="str">
        <f>VLOOKUP(H503,Presupuesto!$B$11:$C$565,2,0)</f>
        <v>PRODUCTOS DE PAPEL Y CARTON (33400-00)</v>
      </c>
      <c r="J503" s="98" t="str">
        <f>$J$458</f>
        <v>Vinculación Universidad-Sociedad</v>
      </c>
      <c r="K503" s="98" t="s">
        <v>398</v>
      </c>
    </row>
    <row r="504" spans="3:11">
      <c r="C504" s="517" t="s">
        <v>1570</v>
      </c>
      <c r="D504" s="515">
        <v>10</v>
      </c>
      <c r="E504" s="516">
        <v>85</v>
      </c>
      <c r="F504" s="97">
        <f t="shared" si="42"/>
        <v>850</v>
      </c>
      <c r="G504" s="161" t="s">
        <v>129</v>
      </c>
      <c r="H504" s="142" t="s">
        <v>316</v>
      </c>
      <c r="I504" s="130" t="str">
        <f>VLOOKUP(H504,Presupuesto!$B$11:$C$565,2,0)</f>
        <v>PRODUCTOS DE PAPEL Y CARTON (33400-00)</v>
      </c>
      <c r="J504" s="98" t="str">
        <f t="shared" ref="J504:J508" si="43">$J$458</f>
        <v>Vinculación Universidad-Sociedad</v>
      </c>
      <c r="K504" s="98" t="s">
        <v>398</v>
      </c>
    </row>
    <row r="505" spans="3:11">
      <c r="C505" s="517" t="s">
        <v>1571</v>
      </c>
      <c r="D505" s="515">
        <v>10</v>
      </c>
      <c r="E505" s="516">
        <v>70</v>
      </c>
      <c r="F505" s="97">
        <f t="shared" si="42"/>
        <v>700</v>
      </c>
      <c r="G505" s="161" t="s">
        <v>129</v>
      </c>
      <c r="H505" s="142" t="s">
        <v>815</v>
      </c>
      <c r="I505" s="130" t="str">
        <f>VLOOKUP(H505,Presupuesto!$B$11:$C$565,2,0)</f>
        <v>PAPEL DE ESCRITORIO</v>
      </c>
      <c r="J505" s="98" t="str">
        <f t="shared" si="43"/>
        <v>Vinculación Universidad-Sociedad</v>
      </c>
      <c r="K505" s="98" t="s">
        <v>398</v>
      </c>
    </row>
    <row r="506" spans="3:11">
      <c r="C506" s="517" t="s">
        <v>1572</v>
      </c>
      <c r="D506" s="515">
        <v>10</v>
      </c>
      <c r="E506" s="516">
        <v>75</v>
      </c>
      <c r="F506" s="97">
        <f t="shared" si="42"/>
        <v>750</v>
      </c>
      <c r="G506" s="161" t="s">
        <v>129</v>
      </c>
      <c r="H506" s="142" t="s">
        <v>815</v>
      </c>
      <c r="I506" s="130" t="str">
        <f>VLOOKUP(H506,Presupuesto!$B$11:$C$565,2,0)</f>
        <v>PAPEL DE ESCRITORIO</v>
      </c>
      <c r="J506" s="98" t="str">
        <f t="shared" si="43"/>
        <v>Vinculación Universidad-Sociedad</v>
      </c>
      <c r="K506" s="98" t="s">
        <v>398</v>
      </c>
    </row>
    <row r="507" spans="3:11">
      <c r="C507" s="517" t="s">
        <v>1573</v>
      </c>
      <c r="D507" s="515">
        <v>10</v>
      </c>
      <c r="E507" s="516">
        <v>39.6</v>
      </c>
      <c r="F507" s="97">
        <f t="shared" si="42"/>
        <v>396</v>
      </c>
      <c r="G507" s="161" t="s">
        <v>129</v>
      </c>
      <c r="H507" s="142" t="s">
        <v>327</v>
      </c>
      <c r="I507" s="130" t="str">
        <f>VLOOKUP(H507,Presupuesto!$B$11:$C$565,2,0)</f>
        <v>UTILES DE ESCRITORIO, OFICINA Y ENZE¥ANZA</v>
      </c>
      <c r="J507" s="98" t="str">
        <f t="shared" si="43"/>
        <v>Vinculación Universidad-Sociedad</v>
      </c>
      <c r="K507" s="98" t="s">
        <v>398</v>
      </c>
    </row>
    <row r="508" spans="3:11">
      <c r="C508" s="520" t="s">
        <v>1574</v>
      </c>
      <c r="D508" s="515">
        <v>10</v>
      </c>
      <c r="E508" s="516">
        <v>2000</v>
      </c>
      <c r="F508" s="97">
        <f t="shared" si="42"/>
        <v>20000</v>
      </c>
      <c r="G508" s="161" t="s">
        <v>129</v>
      </c>
      <c r="H508" s="144" t="s">
        <v>955</v>
      </c>
      <c r="I508" s="130" t="str">
        <f>VLOOKUP(H508,Presupuesto!$B$11:$C$565,2,0)</f>
        <v>OTROS RESPUESTOS Y ACCESORIOS MENORES</v>
      </c>
      <c r="J508" s="98" t="str">
        <f t="shared" si="43"/>
        <v>Vinculación Universidad-Sociedad</v>
      </c>
      <c r="K508" s="98" t="s">
        <v>398</v>
      </c>
    </row>
    <row r="509" spans="3:11">
      <c r="C509" s="141"/>
      <c r="D509" s="158"/>
      <c r="E509" s="123"/>
      <c r="F509" s="97">
        <f t="shared" ref="F509:F536" si="44">D509*E509</f>
        <v>0</v>
      </c>
      <c r="G509" s="161"/>
      <c r="H509" s="142"/>
      <c r="I509" s="130" t="e">
        <f>VLOOKUP(H509,Presupuesto!$B$11:$C$565,2,0)</f>
        <v>#N/A</v>
      </c>
      <c r="J509" s="98" t="str">
        <f t="shared" ref="J509:J536" si="45">$J$502</f>
        <v>Vinculación Universidad-Sociedad</v>
      </c>
      <c r="K509" s="98" t="s">
        <v>398</v>
      </c>
    </row>
    <row r="510" spans="3:11">
      <c r="C510" s="141"/>
      <c r="D510" s="158"/>
      <c r="E510" s="123"/>
      <c r="F510" s="97">
        <f t="shared" si="44"/>
        <v>0</v>
      </c>
      <c r="G510" s="161"/>
      <c r="H510" s="142"/>
      <c r="I510" s="130" t="e">
        <f>VLOOKUP(H510,Presupuesto!$B$11:$C$565,2,0)</f>
        <v>#N/A</v>
      </c>
      <c r="J510" s="98" t="str">
        <f t="shared" si="45"/>
        <v>Vinculación Universidad-Sociedad</v>
      </c>
      <c r="K510" s="98" t="s">
        <v>398</v>
      </c>
    </row>
    <row r="511" spans="3:11">
      <c r="C511" s="141"/>
      <c r="D511" s="158"/>
      <c r="E511" s="123"/>
      <c r="F511" s="97">
        <f t="shared" si="44"/>
        <v>0</v>
      </c>
      <c r="G511" s="161"/>
      <c r="H511" s="142"/>
      <c r="I511" s="130" t="e">
        <f>VLOOKUP(H511,Presupuesto!$B$11:$C$565,2,0)</f>
        <v>#N/A</v>
      </c>
      <c r="J511" s="98" t="str">
        <f t="shared" si="45"/>
        <v>Vinculación Universidad-Sociedad</v>
      </c>
      <c r="K511" s="98" t="s">
        <v>398</v>
      </c>
    </row>
    <row r="512" spans="3:11">
      <c r="C512" s="141"/>
      <c r="D512" s="158"/>
      <c r="E512" s="123"/>
      <c r="F512" s="97">
        <f t="shared" si="44"/>
        <v>0</v>
      </c>
      <c r="G512" s="161"/>
      <c r="H512" s="142"/>
      <c r="I512" s="130" t="e">
        <f>VLOOKUP(H512,Presupuesto!$B$11:$C$565,2,0)</f>
        <v>#N/A</v>
      </c>
      <c r="J512" s="98" t="str">
        <f t="shared" si="45"/>
        <v>Vinculación Universidad-Sociedad</v>
      </c>
      <c r="K512" s="98" t="s">
        <v>398</v>
      </c>
    </row>
    <row r="513" spans="3:11">
      <c r="C513" s="141"/>
      <c r="D513" s="158"/>
      <c r="E513" s="123"/>
      <c r="F513" s="97">
        <f t="shared" si="44"/>
        <v>0</v>
      </c>
      <c r="G513" s="161"/>
      <c r="H513" s="142"/>
      <c r="I513" s="130" t="e">
        <f>VLOOKUP(H513,Presupuesto!$B$11:$C$565,2,0)</f>
        <v>#N/A</v>
      </c>
      <c r="J513" s="98" t="str">
        <f t="shared" si="45"/>
        <v>Vinculación Universidad-Sociedad</v>
      </c>
      <c r="K513" s="98" t="s">
        <v>398</v>
      </c>
    </row>
    <row r="514" spans="3:11">
      <c r="C514" s="141"/>
      <c r="D514" s="158"/>
      <c r="E514" s="123"/>
      <c r="F514" s="97">
        <f t="shared" si="44"/>
        <v>0</v>
      </c>
      <c r="G514" s="161"/>
      <c r="H514" s="142"/>
      <c r="I514" s="130" t="e">
        <f>VLOOKUP(H514,Presupuesto!$B$11:$C$565,2,0)</f>
        <v>#N/A</v>
      </c>
      <c r="J514" s="98" t="str">
        <f t="shared" si="45"/>
        <v>Vinculación Universidad-Sociedad</v>
      </c>
      <c r="K514" s="98" t="s">
        <v>398</v>
      </c>
    </row>
    <row r="515" spans="3:11">
      <c r="C515" s="141"/>
      <c r="D515" s="158"/>
      <c r="E515" s="123"/>
      <c r="F515" s="97">
        <f t="shared" si="44"/>
        <v>0</v>
      </c>
      <c r="G515" s="161"/>
      <c r="H515" s="142"/>
      <c r="I515" s="130" t="e">
        <f>VLOOKUP(H515,Presupuesto!$B$11:$C$565,2,0)</f>
        <v>#N/A</v>
      </c>
      <c r="J515" s="98" t="str">
        <f t="shared" si="45"/>
        <v>Vinculación Universidad-Sociedad</v>
      </c>
      <c r="K515" s="98" t="s">
        <v>398</v>
      </c>
    </row>
    <row r="516" spans="3:11">
      <c r="C516" s="141"/>
      <c r="D516" s="158"/>
      <c r="E516" s="123"/>
      <c r="F516" s="97">
        <f t="shared" si="44"/>
        <v>0</v>
      </c>
      <c r="G516" s="161"/>
      <c r="H516" s="142"/>
      <c r="I516" s="130" t="e">
        <f>VLOOKUP(H516,Presupuesto!$B$11:$C$565,2,0)</f>
        <v>#N/A</v>
      </c>
      <c r="J516" s="98" t="str">
        <f t="shared" si="45"/>
        <v>Vinculación Universidad-Sociedad</v>
      </c>
      <c r="K516" s="98" t="s">
        <v>398</v>
      </c>
    </row>
    <row r="517" spans="3:11">
      <c r="C517" s="141"/>
      <c r="D517" s="158"/>
      <c r="E517" s="123"/>
      <c r="F517" s="97">
        <f t="shared" si="44"/>
        <v>0</v>
      </c>
      <c r="G517" s="161"/>
      <c r="H517" s="142"/>
      <c r="I517" s="130" t="e">
        <f>VLOOKUP(H517,Presupuesto!$B$11:$C$565,2,0)</f>
        <v>#N/A</v>
      </c>
      <c r="J517" s="98" t="str">
        <f t="shared" si="45"/>
        <v>Vinculación Universidad-Sociedad</v>
      </c>
      <c r="K517" s="98" t="s">
        <v>398</v>
      </c>
    </row>
    <row r="518" spans="3:11">
      <c r="C518" s="141"/>
      <c r="D518" s="158"/>
      <c r="E518" s="123"/>
      <c r="F518" s="97">
        <f t="shared" si="44"/>
        <v>0</v>
      </c>
      <c r="G518" s="161"/>
      <c r="H518" s="142"/>
      <c r="I518" s="130" t="e">
        <f>VLOOKUP(H518,Presupuesto!$B$11:$C$565,2,0)</f>
        <v>#N/A</v>
      </c>
      <c r="J518" s="98" t="str">
        <f t="shared" si="45"/>
        <v>Vinculación Universidad-Sociedad</v>
      </c>
      <c r="K518" s="98" t="s">
        <v>398</v>
      </c>
    </row>
    <row r="519" spans="3:11">
      <c r="C519" s="141"/>
      <c r="D519" s="158"/>
      <c r="E519" s="123"/>
      <c r="F519" s="97">
        <f t="shared" si="44"/>
        <v>0</v>
      </c>
      <c r="G519" s="161"/>
      <c r="H519" s="142"/>
      <c r="I519" s="130" t="e">
        <f>VLOOKUP(H519,Presupuesto!$B$11:$C$565,2,0)</f>
        <v>#N/A</v>
      </c>
      <c r="J519" s="98" t="str">
        <f t="shared" si="45"/>
        <v>Vinculación Universidad-Sociedad</v>
      </c>
      <c r="K519" s="98" t="s">
        <v>398</v>
      </c>
    </row>
    <row r="520" spans="3:11">
      <c r="C520" s="141"/>
      <c r="D520" s="158"/>
      <c r="E520" s="123"/>
      <c r="F520" s="97">
        <f t="shared" si="44"/>
        <v>0</v>
      </c>
      <c r="G520" s="161"/>
      <c r="H520" s="142"/>
      <c r="I520" s="130" t="e">
        <f>VLOOKUP(H520,Presupuesto!$B$11:$C$565,2,0)</f>
        <v>#N/A</v>
      </c>
      <c r="J520" s="98" t="str">
        <f t="shared" si="45"/>
        <v>Vinculación Universidad-Sociedad</v>
      </c>
      <c r="K520" s="98" t="s">
        <v>398</v>
      </c>
    </row>
    <row r="521" spans="3:11">
      <c r="C521" s="141"/>
      <c r="D521" s="158"/>
      <c r="E521" s="123"/>
      <c r="F521" s="97">
        <f t="shared" si="44"/>
        <v>0</v>
      </c>
      <c r="G521" s="161"/>
      <c r="H521" s="142"/>
      <c r="I521" s="130" t="e">
        <f>VLOOKUP(H521,Presupuesto!$B$11:$C$565,2,0)</f>
        <v>#N/A</v>
      </c>
      <c r="J521" s="98" t="str">
        <f t="shared" si="45"/>
        <v>Vinculación Universidad-Sociedad</v>
      </c>
      <c r="K521" s="98" t="s">
        <v>398</v>
      </c>
    </row>
    <row r="522" spans="3:11">
      <c r="C522" s="141"/>
      <c r="D522" s="158"/>
      <c r="E522" s="123"/>
      <c r="F522" s="97">
        <f t="shared" si="44"/>
        <v>0</v>
      </c>
      <c r="G522" s="161"/>
      <c r="H522" s="142"/>
      <c r="I522" s="130" t="e">
        <f>VLOOKUP(H522,Presupuesto!$B$11:$C$565,2,0)</f>
        <v>#N/A</v>
      </c>
      <c r="J522" s="98" t="str">
        <f t="shared" si="45"/>
        <v>Vinculación Universidad-Sociedad</v>
      </c>
      <c r="K522" s="98" t="s">
        <v>398</v>
      </c>
    </row>
    <row r="523" spans="3:11">
      <c r="C523" s="141"/>
      <c r="D523" s="158"/>
      <c r="E523" s="123"/>
      <c r="F523" s="97">
        <f t="shared" si="44"/>
        <v>0</v>
      </c>
      <c r="G523" s="161"/>
      <c r="H523" s="142"/>
      <c r="I523" s="130" t="e">
        <f>VLOOKUP(H523,Presupuesto!$B$11:$C$565,2,0)</f>
        <v>#N/A</v>
      </c>
      <c r="J523" s="98" t="str">
        <f t="shared" si="45"/>
        <v>Vinculación Universidad-Sociedad</v>
      </c>
      <c r="K523" s="98" t="s">
        <v>398</v>
      </c>
    </row>
    <row r="524" spans="3:11">
      <c r="C524" s="143"/>
      <c r="D524" s="151"/>
      <c r="E524" s="118"/>
      <c r="F524" s="97">
        <f t="shared" si="44"/>
        <v>0</v>
      </c>
      <c r="G524" s="161"/>
      <c r="H524" s="144"/>
      <c r="I524" s="130" t="e">
        <f>VLOOKUP(H524,Presupuesto!$B$11:$C$565,2,0)</f>
        <v>#N/A</v>
      </c>
      <c r="J524" s="98" t="str">
        <f t="shared" si="45"/>
        <v>Vinculación Universidad-Sociedad</v>
      </c>
      <c r="K524" s="98" t="s">
        <v>398</v>
      </c>
    </row>
    <row r="525" spans="3:11">
      <c r="C525" s="143"/>
      <c r="D525" s="151"/>
      <c r="E525" s="118"/>
      <c r="F525" s="97">
        <f t="shared" si="44"/>
        <v>0</v>
      </c>
      <c r="G525" s="161"/>
      <c r="H525" s="144"/>
      <c r="I525" s="130" t="e">
        <f>VLOOKUP(H525,Presupuesto!$B$11:$C$565,2,0)</f>
        <v>#N/A</v>
      </c>
      <c r="J525" s="98" t="str">
        <f t="shared" si="45"/>
        <v>Vinculación Universidad-Sociedad</v>
      </c>
      <c r="K525" s="98" t="s">
        <v>398</v>
      </c>
    </row>
    <row r="526" spans="3:11">
      <c r="C526" s="143"/>
      <c r="D526" s="151"/>
      <c r="E526" s="118"/>
      <c r="F526" s="97">
        <f t="shared" si="44"/>
        <v>0</v>
      </c>
      <c r="G526" s="161"/>
      <c r="H526" s="144"/>
      <c r="I526" s="130" t="e">
        <f>VLOOKUP(H526,Presupuesto!$B$11:$C$565,2,0)</f>
        <v>#N/A</v>
      </c>
      <c r="J526" s="98" t="str">
        <f t="shared" si="45"/>
        <v>Vinculación Universidad-Sociedad</v>
      </c>
      <c r="K526" s="98" t="s">
        <v>398</v>
      </c>
    </row>
    <row r="527" spans="3:11">
      <c r="C527" s="143"/>
      <c r="D527" s="151"/>
      <c r="E527" s="118"/>
      <c r="F527" s="97">
        <f t="shared" si="44"/>
        <v>0</v>
      </c>
      <c r="G527" s="161"/>
      <c r="H527" s="144"/>
      <c r="I527" s="130" t="e">
        <f>VLOOKUP(H527,Presupuesto!$B$11:$C$565,2,0)</f>
        <v>#N/A</v>
      </c>
      <c r="J527" s="98" t="str">
        <f t="shared" si="45"/>
        <v>Vinculación Universidad-Sociedad</v>
      </c>
      <c r="K527" s="98" t="s">
        <v>398</v>
      </c>
    </row>
    <row r="528" spans="3:11">
      <c r="C528" s="143"/>
      <c r="D528" s="151"/>
      <c r="E528" s="118"/>
      <c r="F528" s="97">
        <f t="shared" si="44"/>
        <v>0</v>
      </c>
      <c r="G528" s="161"/>
      <c r="H528" s="144"/>
      <c r="I528" s="130" t="e">
        <f>VLOOKUP(H528,Presupuesto!$B$11:$C$565,2,0)</f>
        <v>#N/A</v>
      </c>
      <c r="J528" s="98" t="str">
        <f t="shared" si="45"/>
        <v>Vinculación Universidad-Sociedad</v>
      </c>
      <c r="K528" s="98" t="s">
        <v>398</v>
      </c>
    </row>
    <row r="529" spans="3:11">
      <c r="C529" s="143"/>
      <c r="D529" s="151"/>
      <c r="E529" s="118"/>
      <c r="F529" s="97">
        <f t="shared" si="44"/>
        <v>0</v>
      </c>
      <c r="G529" s="161"/>
      <c r="H529" s="144"/>
      <c r="I529" s="130" t="e">
        <f>VLOOKUP(H529,Presupuesto!$B$11:$C$565,2,0)</f>
        <v>#N/A</v>
      </c>
      <c r="J529" s="98" t="str">
        <f t="shared" si="45"/>
        <v>Vinculación Universidad-Sociedad</v>
      </c>
      <c r="K529" s="98" t="s">
        <v>398</v>
      </c>
    </row>
    <row r="530" spans="3:11">
      <c r="C530" s="143"/>
      <c r="D530" s="151"/>
      <c r="E530" s="118"/>
      <c r="F530" s="97">
        <f t="shared" si="44"/>
        <v>0</v>
      </c>
      <c r="G530" s="161"/>
      <c r="H530" s="144"/>
      <c r="I530" s="130" t="e">
        <f>VLOOKUP(H530,Presupuesto!$B$11:$C$565,2,0)</f>
        <v>#N/A</v>
      </c>
      <c r="J530" s="98" t="str">
        <f t="shared" si="45"/>
        <v>Vinculación Universidad-Sociedad</v>
      </c>
      <c r="K530" s="98" t="s">
        <v>398</v>
      </c>
    </row>
    <row r="531" spans="3:11">
      <c r="C531" s="143"/>
      <c r="D531" s="151"/>
      <c r="E531" s="118"/>
      <c r="F531" s="97">
        <f t="shared" si="44"/>
        <v>0</v>
      </c>
      <c r="G531" s="161"/>
      <c r="H531" s="144"/>
      <c r="I531" s="130" t="e">
        <f>VLOOKUP(H531,Presupuesto!$B$11:$C$565,2,0)</f>
        <v>#N/A</v>
      </c>
      <c r="J531" s="98" t="str">
        <f t="shared" si="45"/>
        <v>Vinculación Universidad-Sociedad</v>
      </c>
      <c r="K531" s="98" t="s">
        <v>398</v>
      </c>
    </row>
    <row r="532" spans="3:11">
      <c r="C532" s="145"/>
      <c r="D532" s="151"/>
      <c r="E532" s="118"/>
      <c r="F532" s="97">
        <f t="shared" si="44"/>
        <v>0</v>
      </c>
      <c r="G532" s="161"/>
      <c r="H532" s="146"/>
      <c r="I532" s="130" t="e">
        <f>VLOOKUP(H532,Presupuesto!$B$11:$C$565,2,0)</f>
        <v>#N/A</v>
      </c>
      <c r="J532" s="98" t="str">
        <f t="shared" si="45"/>
        <v>Vinculación Universidad-Sociedad</v>
      </c>
      <c r="K532" s="98" t="s">
        <v>398</v>
      </c>
    </row>
    <row r="533" spans="3:11">
      <c r="C533" s="145"/>
      <c r="D533" s="151"/>
      <c r="E533" s="118"/>
      <c r="F533" s="97">
        <f t="shared" si="44"/>
        <v>0</v>
      </c>
      <c r="G533" s="161"/>
      <c r="H533" s="146"/>
      <c r="I533" s="130" t="e">
        <f>VLOOKUP(H533,Presupuesto!$B$11:$C$565,2,0)</f>
        <v>#N/A</v>
      </c>
      <c r="J533" s="98" t="str">
        <f t="shared" si="45"/>
        <v>Vinculación Universidad-Sociedad</v>
      </c>
      <c r="K533" s="98" t="s">
        <v>398</v>
      </c>
    </row>
    <row r="534" spans="3:11">
      <c r="C534" s="145"/>
      <c r="D534" s="151"/>
      <c r="E534" s="118"/>
      <c r="F534" s="97">
        <f t="shared" si="44"/>
        <v>0</v>
      </c>
      <c r="G534" s="161"/>
      <c r="H534" s="146"/>
      <c r="I534" s="130" t="e">
        <f>VLOOKUP(H534,Presupuesto!$B$11:$C$565,2,0)</f>
        <v>#N/A</v>
      </c>
      <c r="J534" s="98" t="str">
        <f t="shared" si="45"/>
        <v>Vinculación Universidad-Sociedad</v>
      </c>
      <c r="K534" s="98" t="s">
        <v>398</v>
      </c>
    </row>
    <row r="535" spans="3:11">
      <c r="C535" s="145"/>
      <c r="D535" s="151"/>
      <c r="E535" s="118"/>
      <c r="F535" s="97">
        <f t="shared" si="44"/>
        <v>0</v>
      </c>
      <c r="G535" s="161"/>
      <c r="H535" s="146"/>
      <c r="I535" s="130" t="e">
        <f>VLOOKUP(H535,Presupuesto!$B$11:$C$565,2,0)</f>
        <v>#N/A</v>
      </c>
      <c r="J535" s="98" t="str">
        <f t="shared" si="45"/>
        <v>Vinculación Universidad-Sociedad</v>
      </c>
      <c r="K535" s="98" t="s">
        <v>398</v>
      </c>
    </row>
    <row r="536" spans="3:11" ht="15.75" thickBot="1">
      <c r="C536" s="147"/>
      <c r="D536" s="159"/>
      <c r="E536" s="103"/>
      <c r="F536" s="105">
        <f t="shared" si="44"/>
        <v>0</v>
      </c>
      <c r="G536" s="162"/>
      <c r="H536" s="148"/>
      <c r="I536" s="132" t="e">
        <f>VLOOKUP(H536,Presupuesto!$B$11:$C$565,2,0)</f>
        <v>#N/A</v>
      </c>
      <c r="J536" s="106" t="str">
        <f t="shared" si="45"/>
        <v>Vinculación Universidad-Sociedad</v>
      </c>
      <c r="K536" s="98" t="s">
        <v>398</v>
      </c>
    </row>
    <row r="537" spans="3:11">
      <c r="K537" s="98"/>
    </row>
    <row r="538" spans="3:11" ht="15.75" thickBot="1"/>
    <row r="539" spans="3:11" ht="15.75" thickBot="1">
      <c r="C539" s="157" t="s">
        <v>53</v>
      </c>
      <c r="D539" s="372">
        <f>SUM(F546:F580)</f>
        <v>23456</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392</v>
      </c>
      <c r="D542" s="368" t="str">
        <f>'3. Vinculación Univ. Sociedad'!E15</f>
        <v>3.1.1.7</v>
      </c>
      <c r="E542" s="93"/>
      <c r="F542" s="93"/>
      <c r="G542" s="93"/>
      <c r="H542" s="76"/>
      <c r="I542" s="76"/>
      <c r="J542" s="76"/>
      <c r="K542" s="112"/>
    </row>
    <row r="543" spans="3:11" ht="18.7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Asesoría y asistencia Legal Gratuita a la Población Hondureña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21" t="s">
        <v>439</v>
      </c>
      <c r="D546" s="222"/>
      <c r="E546" s="220">
        <f>HLOOKUP(C546,$AH$2:$BU$3,2,0)</f>
        <v>620</v>
      </c>
      <c r="F546" s="97">
        <f t="shared" ref="F546:F552" si="46">D546*E546</f>
        <v>0</v>
      </c>
      <c r="G546" s="161" t="s">
        <v>129</v>
      </c>
      <c r="H546" s="142"/>
      <c r="I546" s="130" t="e">
        <f>VLOOKUP(H546,Presupuesto!$B$11:$C$565,2,0)</f>
        <v>#N/A</v>
      </c>
      <c r="J546" s="331" t="s">
        <v>471</v>
      </c>
      <c r="K546" s="98" t="s">
        <v>401</v>
      </c>
    </row>
    <row r="547" spans="3:11">
      <c r="C547" s="517" t="s">
        <v>1569</v>
      </c>
      <c r="D547" s="515">
        <v>10</v>
      </c>
      <c r="E547" s="516">
        <v>76</v>
      </c>
      <c r="F547" s="97">
        <f t="shared" si="46"/>
        <v>760</v>
      </c>
      <c r="G547" s="161" t="s">
        <v>129</v>
      </c>
      <c r="H547" s="142" t="s">
        <v>316</v>
      </c>
      <c r="I547" s="130" t="str">
        <f>VLOOKUP(H547,Presupuesto!$B$11:$C$565,2,0)</f>
        <v>PRODUCTOS DE PAPEL Y CARTON (33400-00)</v>
      </c>
      <c r="J547" s="98" t="str">
        <f>$J$458</f>
        <v>Vinculación Universidad-Sociedad</v>
      </c>
      <c r="K547" s="98" t="s">
        <v>401</v>
      </c>
    </row>
    <row r="548" spans="3:11">
      <c r="C548" s="517" t="s">
        <v>1570</v>
      </c>
      <c r="D548" s="515">
        <v>10</v>
      </c>
      <c r="E548" s="516">
        <v>85</v>
      </c>
      <c r="F548" s="97">
        <f t="shared" si="46"/>
        <v>850</v>
      </c>
      <c r="G548" s="161" t="s">
        <v>129</v>
      </c>
      <c r="H548" s="142" t="s">
        <v>316</v>
      </c>
      <c r="I548" s="130" t="str">
        <f>VLOOKUP(H548,Presupuesto!$B$11:$C$565,2,0)</f>
        <v>PRODUCTOS DE PAPEL Y CARTON (33400-00)</v>
      </c>
      <c r="J548" s="98" t="str">
        <f t="shared" ref="J548:J552" si="47">$J$458</f>
        <v>Vinculación Universidad-Sociedad</v>
      </c>
      <c r="K548" s="98" t="s">
        <v>401</v>
      </c>
    </row>
    <row r="549" spans="3:11">
      <c r="C549" s="517" t="s">
        <v>1571</v>
      </c>
      <c r="D549" s="515">
        <v>10</v>
      </c>
      <c r="E549" s="516">
        <v>70</v>
      </c>
      <c r="F549" s="97">
        <f t="shared" si="46"/>
        <v>700</v>
      </c>
      <c r="G549" s="161" t="s">
        <v>129</v>
      </c>
      <c r="H549" s="142" t="s">
        <v>815</v>
      </c>
      <c r="I549" s="130" t="str">
        <f>VLOOKUP(H549,Presupuesto!$B$11:$C$565,2,0)</f>
        <v>PAPEL DE ESCRITORIO</v>
      </c>
      <c r="J549" s="98" t="str">
        <f t="shared" si="47"/>
        <v>Vinculación Universidad-Sociedad</v>
      </c>
      <c r="K549" s="98" t="s">
        <v>401</v>
      </c>
    </row>
    <row r="550" spans="3:11">
      <c r="C550" s="517" t="s">
        <v>1572</v>
      </c>
      <c r="D550" s="515">
        <v>10</v>
      </c>
      <c r="E550" s="516">
        <v>75</v>
      </c>
      <c r="F550" s="97">
        <f t="shared" si="46"/>
        <v>750</v>
      </c>
      <c r="G550" s="161" t="s">
        <v>129</v>
      </c>
      <c r="H550" s="142" t="s">
        <v>815</v>
      </c>
      <c r="I550" s="130" t="str">
        <f>VLOOKUP(H550,Presupuesto!$B$11:$C$565,2,0)</f>
        <v>PAPEL DE ESCRITORIO</v>
      </c>
      <c r="J550" s="98" t="str">
        <f t="shared" si="47"/>
        <v>Vinculación Universidad-Sociedad</v>
      </c>
      <c r="K550" s="98" t="s">
        <v>401</v>
      </c>
    </row>
    <row r="551" spans="3:11">
      <c r="C551" s="517" t="s">
        <v>1573</v>
      </c>
      <c r="D551" s="515">
        <v>10</v>
      </c>
      <c r="E551" s="516">
        <v>39.6</v>
      </c>
      <c r="F551" s="97">
        <f t="shared" si="46"/>
        <v>396</v>
      </c>
      <c r="G551" s="161" t="s">
        <v>129</v>
      </c>
      <c r="H551" s="142" t="s">
        <v>327</v>
      </c>
      <c r="I551" s="130" t="str">
        <f>VLOOKUP(H551,Presupuesto!$B$11:$C$565,2,0)</f>
        <v>UTILES DE ESCRITORIO, OFICINA Y ENZE¥ANZA</v>
      </c>
      <c r="J551" s="98" t="str">
        <f t="shared" si="47"/>
        <v>Vinculación Universidad-Sociedad</v>
      </c>
      <c r="K551" s="98" t="s">
        <v>401</v>
      </c>
    </row>
    <row r="552" spans="3:11">
      <c r="C552" s="520" t="s">
        <v>1574</v>
      </c>
      <c r="D552" s="515">
        <v>10</v>
      </c>
      <c r="E552" s="516">
        <v>2000</v>
      </c>
      <c r="F552" s="97">
        <f t="shared" si="46"/>
        <v>20000</v>
      </c>
      <c r="G552" s="161" t="s">
        <v>129</v>
      </c>
      <c r="H552" s="144" t="s">
        <v>955</v>
      </c>
      <c r="I552" s="130" t="str">
        <f>VLOOKUP(H552,Presupuesto!$B$11:$C$565,2,0)</f>
        <v>OTROS RESPUESTOS Y ACCESORIOS MENORES</v>
      </c>
      <c r="J552" s="98" t="str">
        <f t="shared" si="47"/>
        <v>Vinculación Universidad-Sociedad</v>
      </c>
      <c r="K552" s="98" t="s">
        <v>401</v>
      </c>
    </row>
    <row r="553" spans="3:11">
      <c r="C553" s="141"/>
      <c r="D553" s="158"/>
      <c r="E553" s="123"/>
      <c r="F553" s="97">
        <f t="shared" ref="F553:F580" si="48">D553*E553</f>
        <v>0</v>
      </c>
      <c r="G553" s="161"/>
      <c r="H553" s="142"/>
      <c r="I553" s="130" t="e">
        <f>VLOOKUP(H553,Presupuesto!$B$11:$C$565,2,0)</f>
        <v>#N/A</v>
      </c>
      <c r="J553" s="98" t="str">
        <f t="shared" ref="J553:J580" si="49">$J$546</f>
        <v>Vinculación Universidad-Sociedad</v>
      </c>
      <c r="K553" s="98" t="s">
        <v>401</v>
      </c>
    </row>
    <row r="554" spans="3:11">
      <c r="C554" s="141"/>
      <c r="D554" s="158"/>
      <c r="E554" s="123"/>
      <c r="F554" s="97">
        <f t="shared" si="48"/>
        <v>0</v>
      </c>
      <c r="G554" s="161"/>
      <c r="H554" s="142"/>
      <c r="I554" s="130" t="e">
        <f>VLOOKUP(H554,Presupuesto!$B$11:$C$565,2,0)</f>
        <v>#N/A</v>
      </c>
      <c r="J554" s="98" t="str">
        <f t="shared" si="49"/>
        <v>Vinculación Universidad-Sociedad</v>
      </c>
      <c r="K554" s="98" t="s">
        <v>401</v>
      </c>
    </row>
    <row r="555" spans="3:11">
      <c r="C555" s="141"/>
      <c r="D555" s="158"/>
      <c r="E555" s="123"/>
      <c r="F555" s="97">
        <f t="shared" si="48"/>
        <v>0</v>
      </c>
      <c r="G555" s="161"/>
      <c r="H555" s="142"/>
      <c r="I555" s="130" t="e">
        <f>VLOOKUP(H555,Presupuesto!$B$11:$C$565,2,0)</f>
        <v>#N/A</v>
      </c>
      <c r="J555" s="98" t="str">
        <f t="shared" si="49"/>
        <v>Vinculación Universidad-Sociedad</v>
      </c>
      <c r="K555" s="98" t="s">
        <v>401</v>
      </c>
    </row>
    <row r="556" spans="3:11">
      <c r="C556" s="141"/>
      <c r="D556" s="158"/>
      <c r="E556" s="123"/>
      <c r="F556" s="97">
        <f t="shared" si="48"/>
        <v>0</v>
      </c>
      <c r="G556" s="161"/>
      <c r="H556" s="142"/>
      <c r="I556" s="130" t="e">
        <f>VLOOKUP(H556,Presupuesto!$B$11:$C$565,2,0)</f>
        <v>#N/A</v>
      </c>
      <c r="J556" s="98" t="str">
        <f t="shared" si="49"/>
        <v>Vinculación Universidad-Sociedad</v>
      </c>
      <c r="K556" s="98" t="s">
        <v>401</v>
      </c>
    </row>
    <row r="557" spans="3:11">
      <c r="C557" s="141"/>
      <c r="D557" s="158"/>
      <c r="E557" s="123"/>
      <c r="F557" s="97">
        <f t="shared" si="48"/>
        <v>0</v>
      </c>
      <c r="G557" s="161"/>
      <c r="H557" s="142"/>
      <c r="I557" s="130" t="e">
        <f>VLOOKUP(H557,Presupuesto!$B$11:$C$565,2,0)</f>
        <v>#N/A</v>
      </c>
      <c r="J557" s="98" t="str">
        <f t="shared" si="49"/>
        <v>Vinculación Universidad-Sociedad</v>
      </c>
      <c r="K557" s="98" t="s">
        <v>401</v>
      </c>
    </row>
    <row r="558" spans="3:11">
      <c r="C558" s="141"/>
      <c r="D558" s="158"/>
      <c r="E558" s="123"/>
      <c r="F558" s="97">
        <f t="shared" si="48"/>
        <v>0</v>
      </c>
      <c r="G558" s="161"/>
      <c r="H558" s="142"/>
      <c r="I558" s="130" t="e">
        <f>VLOOKUP(H558,Presupuesto!$B$11:$C$565,2,0)</f>
        <v>#N/A</v>
      </c>
      <c r="J558" s="98" t="str">
        <f t="shared" si="49"/>
        <v>Vinculación Universidad-Sociedad</v>
      </c>
      <c r="K558" s="98" t="s">
        <v>401</v>
      </c>
    </row>
    <row r="559" spans="3:11">
      <c r="C559" s="141"/>
      <c r="D559" s="158"/>
      <c r="E559" s="123"/>
      <c r="F559" s="97">
        <f t="shared" si="48"/>
        <v>0</v>
      </c>
      <c r="G559" s="161"/>
      <c r="H559" s="142"/>
      <c r="I559" s="130" t="e">
        <f>VLOOKUP(H559,Presupuesto!$B$11:$C$565,2,0)</f>
        <v>#N/A</v>
      </c>
      <c r="J559" s="98" t="str">
        <f t="shared" si="49"/>
        <v>Vinculación Universidad-Sociedad</v>
      </c>
      <c r="K559" s="98" t="s">
        <v>401</v>
      </c>
    </row>
    <row r="560" spans="3:11">
      <c r="C560" s="141"/>
      <c r="D560" s="158"/>
      <c r="E560" s="123"/>
      <c r="F560" s="97">
        <f t="shared" si="48"/>
        <v>0</v>
      </c>
      <c r="G560" s="161"/>
      <c r="H560" s="142"/>
      <c r="I560" s="130" t="e">
        <f>VLOOKUP(H560,Presupuesto!$B$11:$C$565,2,0)</f>
        <v>#N/A</v>
      </c>
      <c r="J560" s="98" t="str">
        <f t="shared" si="49"/>
        <v>Vinculación Universidad-Sociedad</v>
      </c>
      <c r="K560" s="98" t="s">
        <v>401</v>
      </c>
    </row>
    <row r="561" spans="3:11">
      <c r="C561" s="141"/>
      <c r="D561" s="158"/>
      <c r="E561" s="123"/>
      <c r="F561" s="97">
        <f t="shared" si="48"/>
        <v>0</v>
      </c>
      <c r="G561" s="161"/>
      <c r="H561" s="142"/>
      <c r="I561" s="130" t="e">
        <f>VLOOKUP(H561,Presupuesto!$B$11:$C$565,2,0)</f>
        <v>#N/A</v>
      </c>
      <c r="J561" s="98" t="str">
        <f t="shared" si="49"/>
        <v>Vinculación Universidad-Sociedad</v>
      </c>
      <c r="K561" s="98" t="s">
        <v>401</v>
      </c>
    </row>
    <row r="562" spans="3:11">
      <c r="C562" s="141"/>
      <c r="D562" s="158"/>
      <c r="E562" s="123"/>
      <c r="F562" s="97">
        <f t="shared" si="48"/>
        <v>0</v>
      </c>
      <c r="G562" s="161"/>
      <c r="H562" s="142"/>
      <c r="I562" s="130" t="e">
        <f>VLOOKUP(H562,Presupuesto!$B$11:$C$565,2,0)</f>
        <v>#N/A</v>
      </c>
      <c r="J562" s="98" t="str">
        <f t="shared" si="49"/>
        <v>Vinculación Universidad-Sociedad</v>
      </c>
      <c r="K562" s="98" t="s">
        <v>401</v>
      </c>
    </row>
    <row r="563" spans="3:11">
      <c r="C563" s="141"/>
      <c r="D563" s="158"/>
      <c r="E563" s="123"/>
      <c r="F563" s="97">
        <f t="shared" si="48"/>
        <v>0</v>
      </c>
      <c r="G563" s="161"/>
      <c r="H563" s="142"/>
      <c r="I563" s="130" t="e">
        <f>VLOOKUP(H563,Presupuesto!$B$11:$C$565,2,0)</f>
        <v>#N/A</v>
      </c>
      <c r="J563" s="98" t="str">
        <f t="shared" si="49"/>
        <v>Vinculación Universidad-Sociedad</v>
      </c>
      <c r="K563" s="98" t="s">
        <v>401</v>
      </c>
    </row>
    <row r="564" spans="3:11">
      <c r="C564" s="141"/>
      <c r="D564" s="158"/>
      <c r="E564" s="123"/>
      <c r="F564" s="97">
        <f t="shared" si="48"/>
        <v>0</v>
      </c>
      <c r="G564" s="161"/>
      <c r="H564" s="142"/>
      <c r="I564" s="130" t="e">
        <f>VLOOKUP(H564,Presupuesto!$B$11:$C$565,2,0)</f>
        <v>#N/A</v>
      </c>
      <c r="J564" s="98" t="str">
        <f t="shared" si="49"/>
        <v>Vinculación Universidad-Sociedad</v>
      </c>
      <c r="K564" s="98" t="s">
        <v>401</v>
      </c>
    </row>
    <row r="565" spans="3:11">
      <c r="C565" s="141"/>
      <c r="D565" s="158"/>
      <c r="E565" s="123"/>
      <c r="F565" s="97">
        <f t="shared" si="48"/>
        <v>0</v>
      </c>
      <c r="G565" s="161"/>
      <c r="H565" s="142"/>
      <c r="I565" s="130" t="e">
        <f>VLOOKUP(H565,Presupuesto!$B$11:$C$565,2,0)</f>
        <v>#N/A</v>
      </c>
      <c r="J565" s="98" t="str">
        <f t="shared" si="49"/>
        <v>Vinculación Universidad-Sociedad</v>
      </c>
      <c r="K565" s="98" t="s">
        <v>401</v>
      </c>
    </row>
    <row r="566" spans="3:11">
      <c r="C566" s="141"/>
      <c r="D566" s="158"/>
      <c r="E566" s="123"/>
      <c r="F566" s="97">
        <f t="shared" si="48"/>
        <v>0</v>
      </c>
      <c r="G566" s="161"/>
      <c r="H566" s="142"/>
      <c r="I566" s="130" t="e">
        <f>VLOOKUP(H566,Presupuesto!$B$11:$C$565,2,0)</f>
        <v>#N/A</v>
      </c>
      <c r="J566" s="98" t="str">
        <f t="shared" si="49"/>
        <v>Vinculación Universidad-Sociedad</v>
      </c>
      <c r="K566" s="98" t="s">
        <v>401</v>
      </c>
    </row>
    <row r="567" spans="3:11">
      <c r="C567" s="141"/>
      <c r="D567" s="158"/>
      <c r="E567" s="123"/>
      <c r="F567" s="97">
        <f t="shared" si="48"/>
        <v>0</v>
      </c>
      <c r="G567" s="161"/>
      <c r="H567" s="142"/>
      <c r="I567" s="130" t="e">
        <f>VLOOKUP(H567,Presupuesto!$B$11:$C$565,2,0)</f>
        <v>#N/A</v>
      </c>
      <c r="J567" s="98" t="str">
        <f t="shared" si="49"/>
        <v>Vinculación Universidad-Sociedad</v>
      </c>
      <c r="K567" s="98" t="s">
        <v>401</v>
      </c>
    </row>
    <row r="568" spans="3:11">
      <c r="C568" s="143"/>
      <c r="D568" s="151"/>
      <c r="E568" s="118"/>
      <c r="F568" s="97">
        <f t="shared" si="48"/>
        <v>0</v>
      </c>
      <c r="G568" s="161"/>
      <c r="H568" s="144"/>
      <c r="I568" s="130" t="e">
        <f>VLOOKUP(H568,Presupuesto!$B$11:$C$565,2,0)</f>
        <v>#N/A</v>
      </c>
      <c r="J568" s="98" t="str">
        <f t="shared" si="49"/>
        <v>Vinculación Universidad-Sociedad</v>
      </c>
      <c r="K568" s="98" t="s">
        <v>401</v>
      </c>
    </row>
    <row r="569" spans="3:11">
      <c r="C569" s="143"/>
      <c r="D569" s="151"/>
      <c r="E569" s="118"/>
      <c r="F569" s="97">
        <f t="shared" si="48"/>
        <v>0</v>
      </c>
      <c r="G569" s="161"/>
      <c r="H569" s="144"/>
      <c r="I569" s="130" t="e">
        <f>VLOOKUP(H569,Presupuesto!$B$11:$C$565,2,0)</f>
        <v>#N/A</v>
      </c>
      <c r="J569" s="98" t="str">
        <f t="shared" si="49"/>
        <v>Vinculación Universidad-Sociedad</v>
      </c>
      <c r="K569" s="98" t="s">
        <v>401</v>
      </c>
    </row>
    <row r="570" spans="3:11">
      <c r="C570" s="143"/>
      <c r="D570" s="151"/>
      <c r="E570" s="118"/>
      <c r="F570" s="97">
        <f t="shared" si="48"/>
        <v>0</v>
      </c>
      <c r="G570" s="161"/>
      <c r="H570" s="144"/>
      <c r="I570" s="130" t="e">
        <f>VLOOKUP(H570,Presupuesto!$B$11:$C$565,2,0)</f>
        <v>#N/A</v>
      </c>
      <c r="J570" s="98" t="str">
        <f t="shared" si="49"/>
        <v>Vinculación Universidad-Sociedad</v>
      </c>
      <c r="K570" s="98" t="s">
        <v>401</v>
      </c>
    </row>
    <row r="571" spans="3:11">
      <c r="C571" s="143"/>
      <c r="D571" s="151"/>
      <c r="E571" s="118"/>
      <c r="F571" s="97">
        <f t="shared" si="48"/>
        <v>0</v>
      </c>
      <c r="G571" s="161"/>
      <c r="H571" s="144"/>
      <c r="I571" s="130" t="e">
        <f>VLOOKUP(H571,Presupuesto!$B$11:$C$565,2,0)</f>
        <v>#N/A</v>
      </c>
      <c r="J571" s="98" t="str">
        <f t="shared" si="49"/>
        <v>Vinculación Universidad-Sociedad</v>
      </c>
      <c r="K571" s="98" t="s">
        <v>401</v>
      </c>
    </row>
    <row r="572" spans="3:11">
      <c r="C572" s="143"/>
      <c r="D572" s="151"/>
      <c r="E572" s="118"/>
      <c r="F572" s="97">
        <f t="shared" si="48"/>
        <v>0</v>
      </c>
      <c r="G572" s="161"/>
      <c r="H572" s="144"/>
      <c r="I572" s="130" t="e">
        <f>VLOOKUP(H572,Presupuesto!$B$11:$C$565,2,0)</f>
        <v>#N/A</v>
      </c>
      <c r="J572" s="98" t="str">
        <f t="shared" si="49"/>
        <v>Vinculación Universidad-Sociedad</v>
      </c>
      <c r="K572" s="98" t="s">
        <v>401</v>
      </c>
    </row>
    <row r="573" spans="3:11">
      <c r="C573" s="143"/>
      <c r="D573" s="151"/>
      <c r="E573" s="118"/>
      <c r="F573" s="97">
        <f t="shared" si="48"/>
        <v>0</v>
      </c>
      <c r="G573" s="161"/>
      <c r="H573" s="144"/>
      <c r="I573" s="130" t="e">
        <f>VLOOKUP(H573,Presupuesto!$B$11:$C$565,2,0)</f>
        <v>#N/A</v>
      </c>
      <c r="J573" s="98" t="str">
        <f t="shared" si="49"/>
        <v>Vinculación Universidad-Sociedad</v>
      </c>
      <c r="K573" s="98" t="s">
        <v>401</v>
      </c>
    </row>
    <row r="574" spans="3:11">
      <c r="C574" s="143"/>
      <c r="D574" s="151"/>
      <c r="E574" s="118"/>
      <c r="F574" s="97">
        <f t="shared" si="48"/>
        <v>0</v>
      </c>
      <c r="G574" s="161"/>
      <c r="H574" s="144"/>
      <c r="I574" s="130" t="e">
        <f>VLOOKUP(H574,Presupuesto!$B$11:$C$565,2,0)</f>
        <v>#N/A</v>
      </c>
      <c r="J574" s="98" t="str">
        <f t="shared" si="49"/>
        <v>Vinculación Universidad-Sociedad</v>
      </c>
      <c r="K574" s="98" t="s">
        <v>401</v>
      </c>
    </row>
    <row r="575" spans="3:11">
      <c r="C575" s="143"/>
      <c r="D575" s="151"/>
      <c r="E575" s="118"/>
      <c r="F575" s="97">
        <f t="shared" si="48"/>
        <v>0</v>
      </c>
      <c r="G575" s="161"/>
      <c r="H575" s="144"/>
      <c r="I575" s="130" t="e">
        <f>VLOOKUP(H575,Presupuesto!$B$11:$C$565,2,0)</f>
        <v>#N/A</v>
      </c>
      <c r="J575" s="98" t="str">
        <f t="shared" si="49"/>
        <v>Vinculación Universidad-Sociedad</v>
      </c>
      <c r="K575" s="98" t="s">
        <v>401</v>
      </c>
    </row>
    <row r="576" spans="3:11">
      <c r="C576" s="145"/>
      <c r="D576" s="151"/>
      <c r="E576" s="118"/>
      <c r="F576" s="97">
        <f t="shared" si="48"/>
        <v>0</v>
      </c>
      <c r="G576" s="161"/>
      <c r="H576" s="146"/>
      <c r="I576" s="130" t="e">
        <f>VLOOKUP(H576,Presupuesto!$B$11:$C$565,2,0)</f>
        <v>#N/A</v>
      </c>
      <c r="J576" s="98" t="str">
        <f t="shared" si="49"/>
        <v>Vinculación Universidad-Sociedad</v>
      </c>
      <c r="K576" s="98" t="s">
        <v>401</v>
      </c>
    </row>
    <row r="577" spans="3:11">
      <c r="C577" s="145"/>
      <c r="D577" s="151"/>
      <c r="E577" s="118"/>
      <c r="F577" s="97">
        <f t="shared" si="48"/>
        <v>0</v>
      </c>
      <c r="G577" s="161"/>
      <c r="H577" s="146"/>
      <c r="I577" s="130" t="e">
        <f>VLOOKUP(H577,Presupuesto!$B$11:$C$565,2,0)</f>
        <v>#N/A</v>
      </c>
      <c r="J577" s="98" t="str">
        <f t="shared" si="49"/>
        <v>Vinculación Universidad-Sociedad</v>
      </c>
      <c r="K577" s="98" t="s">
        <v>401</v>
      </c>
    </row>
    <row r="578" spans="3:11">
      <c r="C578" s="145"/>
      <c r="D578" s="151"/>
      <c r="E578" s="118"/>
      <c r="F578" s="97">
        <f t="shared" si="48"/>
        <v>0</v>
      </c>
      <c r="G578" s="161"/>
      <c r="H578" s="146"/>
      <c r="I578" s="130" t="e">
        <f>VLOOKUP(H578,Presupuesto!$B$11:$C$565,2,0)</f>
        <v>#N/A</v>
      </c>
      <c r="J578" s="98" t="str">
        <f t="shared" si="49"/>
        <v>Vinculación Universidad-Sociedad</v>
      </c>
      <c r="K578" s="98" t="s">
        <v>401</v>
      </c>
    </row>
    <row r="579" spans="3:11">
      <c r="C579" s="145"/>
      <c r="D579" s="151"/>
      <c r="E579" s="118"/>
      <c r="F579" s="97">
        <f t="shared" si="48"/>
        <v>0</v>
      </c>
      <c r="G579" s="161"/>
      <c r="H579" s="146"/>
      <c r="I579" s="130" t="e">
        <f>VLOOKUP(H579,Presupuesto!$B$11:$C$565,2,0)</f>
        <v>#N/A</v>
      </c>
      <c r="J579" s="98" t="str">
        <f t="shared" si="49"/>
        <v>Vinculación Universidad-Sociedad</v>
      </c>
      <c r="K579" s="98" t="s">
        <v>401</v>
      </c>
    </row>
    <row r="580" spans="3:11" ht="15.75" thickBot="1">
      <c r="C580" s="147"/>
      <c r="D580" s="159"/>
      <c r="E580" s="103"/>
      <c r="F580" s="105">
        <f t="shared" si="48"/>
        <v>0</v>
      </c>
      <c r="G580" s="162"/>
      <c r="H580" s="148"/>
      <c r="I580" s="132" t="e">
        <f>VLOOKUP(H580,Presupuesto!$B$11:$C$565,2,0)</f>
        <v>#N/A</v>
      </c>
      <c r="J580" s="106" t="str">
        <f t="shared" si="49"/>
        <v>Vinculación Universidad-Sociedad</v>
      </c>
      <c r="K580" s="98" t="s">
        <v>401</v>
      </c>
    </row>
    <row r="582" spans="3:11" ht="15.75" thickBot="1">
      <c r="F582" s="90"/>
      <c r="G582" s="89"/>
      <c r="H582" s="90"/>
      <c r="I582" s="90"/>
    </row>
    <row r="583" spans="3:11" ht="15.75" thickBot="1">
      <c r="C583" s="157" t="s">
        <v>53</v>
      </c>
      <c r="D583" s="372">
        <f>SUM(F590:F624)</f>
        <v>23456</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392</v>
      </c>
      <c r="D586" s="368" t="str">
        <f>'3. Vinculación Univ. Sociedad'!E15</f>
        <v>3.1.1.7</v>
      </c>
      <c r="E586" s="93"/>
      <c r="F586" s="93"/>
      <c r="G586" s="93"/>
      <c r="H586" s="76"/>
      <c r="I586" s="76"/>
      <c r="J586" s="76"/>
      <c r="K586" s="112"/>
    </row>
    <row r="587" spans="3:11" ht="18.75">
      <c r="C587" s="21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Asesoría y asistencia Legal Gratuita a la Población Hondureña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21" t="s">
        <v>439</v>
      </c>
      <c r="D590" s="222"/>
      <c r="E590" s="220">
        <f>HLOOKUP(C590,$AH$2:$BU$3,2,0)</f>
        <v>620</v>
      </c>
      <c r="F590" s="97">
        <f t="shared" ref="F590:F596" si="50">D590*E590</f>
        <v>0</v>
      </c>
      <c r="G590" s="161" t="s">
        <v>129</v>
      </c>
      <c r="H590" s="142"/>
      <c r="I590" s="130" t="e">
        <f>VLOOKUP(H590,Presupuesto!$B$11:$C$565,2,0)</f>
        <v>#N/A</v>
      </c>
      <c r="J590" s="331" t="s">
        <v>471</v>
      </c>
      <c r="K590" s="98" t="s">
        <v>404</v>
      </c>
    </row>
    <row r="591" spans="3:11">
      <c r="C591" s="517" t="s">
        <v>1569</v>
      </c>
      <c r="D591" s="515">
        <v>10</v>
      </c>
      <c r="E591" s="516">
        <v>76</v>
      </c>
      <c r="F591" s="97">
        <f t="shared" si="50"/>
        <v>760</v>
      </c>
      <c r="G591" s="161" t="s">
        <v>129</v>
      </c>
      <c r="H591" s="142" t="s">
        <v>316</v>
      </c>
      <c r="I591" s="130" t="str">
        <f>VLOOKUP(H591,Presupuesto!$B$11:$C$565,2,0)</f>
        <v>PRODUCTOS DE PAPEL Y CARTON (33400-00)</v>
      </c>
      <c r="J591" s="98" t="str">
        <f>$J$458</f>
        <v>Vinculación Universidad-Sociedad</v>
      </c>
      <c r="K591" s="98" t="s">
        <v>404</v>
      </c>
    </row>
    <row r="592" spans="3:11">
      <c r="C592" s="517" t="s">
        <v>1570</v>
      </c>
      <c r="D592" s="515">
        <v>10</v>
      </c>
      <c r="E592" s="516">
        <v>85</v>
      </c>
      <c r="F592" s="97">
        <f t="shared" si="50"/>
        <v>850</v>
      </c>
      <c r="G592" s="161" t="s">
        <v>129</v>
      </c>
      <c r="H592" s="142" t="s">
        <v>316</v>
      </c>
      <c r="I592" s="130" t="str">
        <f>VLOOKUP(H592,Presupuesto!$B$11:$C$565,2,0)</f>
        <v>PRODUCTOS DE PAPEL Y CARTON (33400-00)</v>
      </c>
      <c r="J592" s="98" t="str">
        <f t="shared" ref="J592:J596" si="51">$J$458</f>
        <v>Vinculación Universidad-Sociedad</v>
      </c>
      <c r="K592" s="98" t="s">
        <v>404</v>
      </c>
    </row>
    <row r="593" spans="3:11">
      <c r="C593" s="517" t="s">
        <v>1571</v>
      </c>
      <c r="D593" s="515">
        <v>10</v>
      </c>
      <c r="E593" s="516">
        <v>70</v>
      </c>
      <c r="F593" s="97">
        <f t="shared" si="50"/>
        <v>700</v>
      </c>
      <c r="G593" s="161" t="s">
        <v>129</v>
      </c>
      <c r="H593" s="142" t="s">
        <v>815</v>
      </c>
      <c r="I593" s="130" t="str">
        <f>VLOOKUP(H593,Presupuesto!$B$11:$C$565,2,0)</f>
        <v>PAPEL DE ESCRITORIO</v>
      </c>
      <c r="J593" s="98" t="str">
        <f t="shared" si="51"/>
        <v>Vinculación Universidad-Sociedad</v>
      </c>
      <c r="K593" s="98" t="s">
        <v>404</v>
      </c>
    </row>
    <row r="594" spans="3:11">
      <c r="C594" s="517" t="s">
        <v>1572</v>
      </c>
      <c r="D594" s="515">
        <v>10</v>
      </c>
      <c r="E594" s="516">
        <v>75</v>
      </c>
      <c r="F594" s="97">
        <f t="shared" si="50"/>
        <v>750</v>
      </c>
      <c r="G594" s="161" t="s">
        <v>129</v>
      </c>
      <c r="H594" s="142" t="s">
        <v>815</v>
      </c>
      <c r="I594" s="130" t="str">
        <f>VLOOKUP(H594,Presupuesto!$B$11:$C$565,2,0)</f>
        <v>PAPEL DE ESCRITORIO</v>
      </c>
      <c r="J594" s="98" t="str">
        <f t="shared" si="51"/>
        <v>Vinculación Universidad-Sociedad</v>
      </c>
      <c r="K594" s="98" t="s">
        <v>404</v>
      </c>
    </row>
    <row r="595" spans="3:11">
      <c r="C595" s="517" t="s">
        <v>1573</v>
      </c>
      <c r="D595" s="515">
        <v>10</v>
      </c>
      <c r="E595" s="516">
        <v>39.6</v>
      </c>
      <c r="F595" s="97">
        <f t="shared" si="50"/>
        <v>396</v>
      </c>
      <c r="G595" s="161" t="s">
        <v>129</v>
      </c>
      <c r="H595" s="142" t="s">
        <v>327</v>
      </c>
      <c r="I595" s="130" t="str">
        <f>VLOOKUP(H595,Presupuesto!$B$11:$C$565,2,0)</f>
        <v>UTILES DE ESCRITORIO, OFICINA Y ENZE¥ANZA</v>
      </c>
      <c r="J595" s="98" t="str">
        <f t="shared" si="51"/>
        <v>Vinculación Universidad-Sociedad</v>
      </c>
      <c r="K595" s="98" t="s">
        <v>404</v>
      </c>
    </row>
    <row r="596" spans="3:11">
      <c r="C596" s="520" t="s">
        <v>1574</v>
      </c>
      <c r="D596" s="515">
        <v>10</v>
      </c>
      <c r="E596" s="516">
        <v>2000</v>
      </c>
      <c r="F596" s="97">
        <f t="shared" si="50"/>
        <v>20000</v>
      </c>
      <c r="G596" s="161" t="s">
        <v>129</v>
      </c>
      <c r="H596" s="144" t="s">
        <v>955</v>
      </c>
      <c r="I596" s="130" t="str">
        <f>VLOOKUP(H596,Presupuesto!$B$11:$C$565,2,0)</f>
        <v>OTROS RESPUESTOS Y ACCESORIOS MENORES</v>
      </c>
      <c r="J596" s="98" t="str">
        <f t="shared" si="51"/>
        <v>Vinculación Universidad-Sociedad</v>
      </c>
      <c r="K596" s="98" t="s">
        <v>404</v>
      </c>
    </row>
    <row r="597" spans="3:11">
      <c r="C597" s="141"/>
      <c r="D597" s="158"/>
      <c r="E597" s="123"/>
      <c r="F597" s="97">
        <f t="shared" ref="F597:F624" si="52">D597*E597</f>
        <v>0</v>
      </c>
      <c r="G597" s="161"/>
      <c r="H597" s="142"/>
      <c r="I597" s="130" t="e">
        <f>VLOOKUP(H597,Presupuesto!$B$11:$C$565,2,0)</f>
        <v>#N/A</v>
      </c>
      <c r="J597" s="98" t="str">
        <f t="shared" ref="J597:J624" si="53">$J$590</f>
        <v>Vinculación Universidad-Sociedad</v>
      </c>
      <c r="K597" s="98" t="s">
        <v>404</v>
      </c>
    </row>
    <row r="598" spans="3:11">
      <c r="C598" s="141"/>
      <c r="D598" s="158"/>
      <c r="E598" s="123"/>
      <c r="F598" s="97">
        <f t="shared" si="52"/>
        <v>0</v>
      </c>
      <c r="G598" s="161"/>
      <c r="H598" s="142"/>
      <c r="I598" s="130" t="e">
        <f>VLOOKUP(H598,Presupuesto!$B$11:$C$565,2,0)</f>
        <v>#N/A</v>
      </c>
      <c r="J598" s="98" t="str">
        <f t="shared" si="53"/>
        <v>Vinculación Universidad-Sociedad</v>
      </c>
      <c r="K598" s="98" t="s">
        <v>404</v>
      </c>
    </row>
    <row r="599" spans="3:11">
      <c r="C599" s="141"/>
      <c r="D599" s="158"/>
      <c r="E599" s="123"/>
      <c r="F599" s="97">
        <f t="shared" si="52"/>
        <v>0</v>
      </c>
      <c r="G599" s="161"/>
      <c r="H599" s="142"/>
      <c r="I599" s="130" t="e">
        <f>VLOOKUP(H599,Presupuesto!$B$11:$C$565,2,0)</f>
        <v>#N/A</v>
      </c>
      <c r="J599" s="98" t="str">
        <f t="shared" si="53"/>
        <v>Vinculación Universidad-Sociedad</v>
      </c>
      <c r="K599" s="98" t="s">
        <v>404</v>
      </c>
    </row>
    <row r="600" spans="3:11">
      <c r="C600" s="141"/>
      <c r="D600" s="158"/>
      <c r="E600" s="123"/>
      <c r="F600" s="97">
        <f t="shared" si="52"/>
        <v>0</v>
      </c>
      <c r="G600" s="161"/>
      <c r="H600" s="142"/>
      <c r="I600" s="130" t="e">
        <f>VLOOKUP(H600,Presupuesto!$B$11:$C$565,2,0)</f>
        <v>#N/A</v>
      </c>
      <c r="J600" s="98" t="str">
        <f t="shared" si="53"/>
        <v>Vinculación Universidad-Sociedad</v>
      </c>
      <c r="K600" s="98" t="s">
        <v>404</v>
      </c>
    </row>
    <row r="601" spans="3:11">
      <c r="C601" s="141"/>
      <c r="D601" s="158"/>
      <c r="E601" s="123"/>
      <c r="F601" s="97">
        <f t="shared" si="52"/>
        <v>0</v>
      </c>
      <c r="G601" s="161"/>
      <c r="H601" s="142"/>
      <c r="I601" s="130" t="e">
        <f>VLOOKUP(H601,Presupuesto!$B$11:$C$565,2,0)</f>
        <v>#N/A</v>
      </c>
      <c r="J601" s="98" t="str">
        <f t="shared" si="53"/>
        <v>Vinculación Universidad-Sociedad</v>
      </c>
      <c r="K601" s="98" t="s">
        <v>404</v>
      </c>
    </row>
    <row r="602" spans="3:11">
      <c r="C602" s="141"/>
      <c r="D602" s="158"/>
      <c r="E602" s="123"/>
      <c r="F602" s="97">
        <f t="shared" si="52"/>
        <v>0</v>
      </c>
      <c r="G602" s="161"/>
      <c r="H602" s="142"/>
      <c r="I602" s="130" t="e">
        <f>VLOOKUP(H602,Presupuesto!$B$11:$C$565,2,0)</f>
        <v>#N/A</v>
      </c>
      <c r="J602" s="98" t="str">
        <f t="shared" si="53"/>
        <v>Vinculación Universidad-Sociedad</v>
      </c>
      <c r="K602" s="98" t="s">
        <v>404</v>
      </c>
    </row>
    <row r="603" spans="3:11">
      <c r="C603" s="141"/>
      <c r="D603" s="158"/>
      <c r="E603" s="123"/>
      <c r="F603" s="97">
        <f t="shared" si="52"/>
        <v>0</v>
      </c>
      <c r="G603" s="161"/>
      <c r="H603" s="142"/>
      <c r="I603" s="130" t="e">
        <f>VLOOKUP(H603,Presupuesto!$B$11:$C$565,2,0)</f>
        <v>#N/A</v>
      </c>
      <c r="J603" s="98" t="str">
        <f t="shared" si="53"/>
        <v>Vinculación Universidad-Sociedad</v>
      </c>
      <c r="K603" s="98" t="s">
        <v>404</v>
      </c>
    </row>
    <row r="604" spans="3:11">
      <c r="C604" s="141"/>
      <c r="D604" s="158"/>
      <c r="E604" s="123"/>
      <c r="F604" s="97">
        <f t="shared" si="52"/>
        <v>0</v>
      </c>
      <c r="G604" s="161"/>
      <c r="H604" s="142"/>
      <c r="I604" s="130" t="e">
        <f>VLOOKUP(H604,Presupuesto!$B$11:$C$565,2,0)</f>
        <v>#N/A</v>
      </c>
      <c r="J604" s="98" t="str">
        <f t="shared" si="53"/>
        <v>Vinculación Universidad-Sociedad</v>
      </c>
      <c r="K604" s="98" t="s">
        <v>404</v>
      </c>
    </row>
    <row r="605" spans="3:11">
      <c r="C605" s="141"/>
      <c r="D605" s="158"/>
      <c r="E605" s="123"/>
      <c r="F605" s="97">
        <f t="shared" si="52"/>
        <v>0</v>
      </c>
      <c r="G605" s="161"/>
      <c r="H605" s="142"/>
      <c r="I605" s="130" t="e">
        <f>VLOOKUP(H605,Presupuesto!$B$11:$C$565,2,0)</f>
        <v>#N/A</v>
      </c>
      <c r="J605" s="98" t="str">
        <f t="shared" si="53"/>
        <v>Vinculación Universidad-Sociedad</v>
      </c>
      <c r="K605" s="98" t="s">
        <v>404</v>
      </c>
    </row>
    <row r="606" spans="3:11">
      <c r="C606" s="141"/>
      <c r="D606" s="158"/>
      <c r="E606" s="123"/>
      <c r="F606" s="97">
        <f t="shared" si="52"/>
        <v>0</v>
      </c>
      <c r="G606" s="161"/>
      <c r="H606" s="142"/>
      <c r="I606" s="130" t="e">
        <f>VLOOKUP(H606,Presupuesto!$B$11:$C$565,2,0)</f>
        <v>#N/A</v>
      </c>
      <c r="J606" s="98" t="str">
        <f t="shared" si="53"/>
        <v>Vinculación Universidad-Sociedad</v>
      </c>
      <c r="K606" s="98" t="s">
        <v>404</v>
      </c>
    </row>
    <row r="607" spans="3:11">
      <c r="C607" s="141"/>
      <c r="D607" s="158"/>
      <c r="E607" s="123"/>
      <c r="F607" s="97">
        <f t="shared" si="52"/>
        <v>0</v>
      </c>
      <c r="G607" s="161"/>
      <c r="H607" s="142"/>
      <c r="I607" s="130" t="e">
        <f>VLOOKUP(H607,Presupuesto!$B$11:$C$565,2,0)</f>
        <v>#N/A</v>
      </c>
      <c r="J607" s="98" t="str">
        <f t="shared" si="53"/>
        <v>Vinculación Universidad-Sociedad</v>
      </c>
      <c r="K607" s="98" t="s">
        <v>404</v>
      </c>
    </row>
    <row r="608" spans="3:11">
      <c r="C608" s="141"/>
      <c r="D608" s="158"/>
      <c r="E608" s="123"/>
      <c r="F608" s="97">
        <f t="shared" si="52"/>
        <v>0</v>
      </c>
      <c r="G608" s="161"/>
      <c r="H608" s="142"/>
      <c r="I608" s="130" t="e">
        <f>VLOOKUP(H608,Presupuesto!$B$11:$C$565,2,0)</f>
        <v>#N/A</v>
      </c>
      <c r="J608" s="98" t="str">
        <f t="shared" si="53"/>
        <v>Vinculación Universidad-Sociedad</v>
      </c>
      <c r="K608" s="98" t="s">
        <v>404</v>
      </c>
    </row>
    <row r="609" spans="3:11">
      <c r="C609" s="141"/>
      <c r="D609" s="158"/>
      <c r="E609" s="123"/>
      <c r="F609" s="97">
        <f t="shared" si="52"/>
        <v>0</v>
      </c>
      <c r="G609" s="161"/>
      <c r="H609" s="142"/>
      <c r="I609" s="130" t="e">
        <f>VLOOKUP(H609,Presupuesto!$B$11:$C$565,2,0)</f>
        <v>#N/A</v>
      </c>
      <c r="J609" s="98" t="str">
        <f t="shared" si="53"/>
        <v>Vinculación Universidad-Sociedad</v>
      </c>
      <c r="K609" s="98" t="s">
        <v>404</v>
      </c>
    </row>
    <row r="610" spans="3:11">
      <c r="C610" s="141"/>
      <c r="D610" s="158"/>
      <c r="E610" s="123"/>
      <c r="F610" s="97">
        <f t="shared" si="52"/>
        <v>0</v>
      </c>
      <c r="G610" s="161"/>
      <c r="H610" s="142"/>
      <c r="I610" s="130" t="e">
        <f>VLOOKUP(H610,Presupuesto!$B$11:$C$565,2,0)</f>
        <v>#N/A</v>
      </c>
      <c r="J610" s="98" t="str">
        <f t="shared" si="53"/>
        <v>Vinculación Universidad-Sociedad</v>
      </c>
      <c r="K610" s="98" t="s">
        <v>404</v>
      </c>
    </row>
    <row r="611" spans="3:11">
      <c r="C611" s="141"/>
      <c r="D611" s="158"/>
      <c r="E611" s="123"/>
      <c r="F611" s="97">
        <f t="shared" si="52"/>
        <v>0</v>
      </c>
      <c r="G611" s="161"/>
      <c r="H611" s="142"/>
      <c r="I611" s="130" t="e">
        <f>VLOOKUP(H611,Presupuesto!$B$11:$C$565,2,0)</f>
        <v>#N/A</v>
      </c>
      <c r="J611" s="98" t="str">
        <f t="shared" si="53"/>
        <v>Vinculación Universidad-Sociedad</v>
      </c>
      <c r="K611" s="98" t="s">
        <v>404</v>
      </c>
    </row>
    <row r="612" spans="3:11">
      <c r="C612" s="143"/>
      <c r="D612" s="151"/>
      <c r="E612" s="118"/>
      <c r="F612" s="97">
        <f t="shared" si="52"/>
        <v>0</v>
      </c>
      <c r="G612" s="161"/>
      <c r="H612" s="144"/>
      <c r="I612" s="130" t="e">
        <f>VLOOKUP(H612,Presupuesto!$B$11:$C$565,2,0)</f>
        <v>#N/A</v>
      </c>
      <c r="J612" s="98" t="str">
        <f t="shared" si="53"/>
        <v>Vinculación Universidad-Sociedad</v>
      </c>
      <c r="K612" s="98" t="s">
        <v>404</v>
      </c>
    </row>
    <row r="613" spans="3:11">
      <c r="C613" s="143"/>
      <c r="D613" s="151"/>
      <c r="E613" s="118"/>
      <c r="F613" s="97">
        <f t="shared" si="52"/>
        <v>0</v>
      </c>
      <c r="G613" s="161"/>
      <c r="H613" s="144"/>
      <c r="I613" s="130" t="e">
        <f>VLOOKUP(H613,Presupuesto!$B$11:$C$565,2,0)</f>
        <v>#N/A</v>
      </c>
      <c r="J613" s="98" t="str">
        <f t="shared" si="53"/>
        <v>Vinculación Universidad-Sociedad</v>
      </c>
      <c r="K613" s="98" t="s">
        <v>404</v>
      </c>
    </row>
    <row r="614" spans="3:11">
      <c r="C614" s="143"/>
      <c r="D614" s="151"/>
      <c r="E614" s="118"/>
      <c r="F614" s="97">
        <f t="shared" si="52"/>
        <v>0</v>
      </c>
      <c r="G614" s="161"/>
      <c r="H614" s="144"/>
      <c r="I614" s="130" t="e">
        <f>VLOOKUP(H614,Presupuesto!$B$11:$C$565,2,0)</f>
        <v>#N/A</v>
      </c>
      <c r="J614" s="98" t="str">
        <f t="shared" si="53"/>
        <v>Vinculación Universidad-Sociedad</v>
      </c>
      <c r="K614" s="98" t="s">
        <v>404</v>
      </c>
    </row>
    <row r="615" spans="3:11">
      <c r="C615" s="143"/>
      <c r="D615" s="151"/>
      <c r="E615" s="118"/>
      <c r="F615" s="97">
        <f t="shared" si="52"/>
        <v>0</v>
      </c>
      <c r="G615" s="161"/>
      <c r="H615" s="144"/>
      <c r="I615" s="130" t="e">
        <f>VLOOKUP(H615,Presupuesto!$B$11:$C$565,2,0)</f>
        <v>#N/A</v>
      </c>
      <c r="J615" s="98" t="str">
        <f t="shared" si="53"/>
        <v>Vinculación Universidad-Sociedad</v>
      </c>
      <c r="K615" s="98" t="s">
        <v>404</v>
      </c>
    </row>
    <row r="616" spans="3:11">
      <c r="C616" s="143"/>
      <c r="D616" s="151"/>
      <c r="E616" s="118"/>
      <c r="F616" s="97">
        <f t="shared" si="52"/>
        <v>0</v>
      </c>
      <c r="G616" s="161"/>
      <c r="H616" s="144"/>
      <c r="I616" s="130" t="e">
        <f>VLOOKUP(H616,Presupuesto!$B$11:$C$565,2,0)</f>
        <v>#N/A</v>
      </c>
      <c r="J616" s="98" t="str">
        <f t="shared" si="53"/>
        <v>Vinculación Universidad-Sociedad</v>
      </c>
      <c r="K616" s="98" t="s">
        <v>404</v>
      </c>
    </row>
    <row r="617" spans="3:11">
      <c r="C617" s="143"/>
      <c r="D617" s="151"/>
      <c r="E617" s="118"/>
      <c r="F617" s="97">
        <f t="shared" si="52"/>
        <v>0</v>
      </c>
      <c r="G617" s="161"/>
      <c r="H617" s="144"/>
      <c r="I617" s="130" t="e">
        <f>VLOOKUP(H617,Presupuesto!$B$11:$C$565,2,0)</f>
        <v>#N/A</v>
      </c>
      <c r="J617" s="98" t="str">
        <f t="shared" si="53"/>
        <v>Vinculación Universidad-Sociedad</v>
      </c>
      <c r="K617" s="98" t="s">
        <v>404</v>
      </c>
    </row>
    <row r="618" spans="3:11">
      <c r="C618" s="143"/>
      <c r="D618" s="151"/>
      <c r="E618" s="118"/>
      <c r="F618" s="97">
        <f t="shared" si="52"/>
        <v>0</v>
      </c>
      <c r="G618" s="161"/>
      <c r="H618" s="144"/>
      <c r="I618" s="130" t="e">
        <f>VLOOKUP(H618,Presupuesto!$B$11:$C$565,2,0)</f>
        <v>#N/A</v>
      </c>
      <c r="J618" s="98" t="str">
        <f t="shared" si="53"/>
        <v>Vinculación Universidad-Sociedad</v>
      </c>
      <c r="K618" s="98" t="s">
        <v>404</v>
      </c>
    </row>
    <row r="619" spans="3:11">
      <c r="C619" s="143"/>
      <c r="D619" s="151"/>
      <c r="E619" s="118"/>
      <c r="F619" s="97">
        <f t="shared" si="52"/>
        <v>0</v>
      </c>
      <c r="G619" s="161"/>
      <c r="H619" s="144"/>
      <c r="I619" s="130" t="e">
        <f>VLOOKUP(H619,Presupuesto!$B$11:$C$565,2,0)</f>
        <v>#N/A</v>
      </c>
      <c r="J619" s="98" t="str">
        <f t="shared" si="53"/>
        <v>Vinculación Universidad-Sociedad</v>
      </c>
      <c r="K619" s="98" t="s">
        <v>404</v>
      </c>
    </row>
    <row r="620" spans="3:11">
      <c r="C620" s="145"/>
      <c r="D620" s="151"/>
      <c r="E620" s="118"/>
      <c r="F620" s="97">
        <f t="shared" si="52"/>
        <v>0</v>
      </c>
      <c r="G620" s="161"/>
      <c r="H620" s="146"/>
      <c r="I620" s="130" t="e">
        <f>VLOOKUP(H620,Presupuesto!$B$11:$C$565,2,0)</f>
        <v>#N/A</v>
      </c>
      <c r="J620" s="98" t="str">
        <f t="shared" si="53"/>
        <v>Vinculación Universidad-Sociedad</v>
      </c>
      <c r="K620" s="98" t="s">
        <v>404</v>
      </c>
    </row>
    <row r="621" spans="3:11">
      <c r="C621" s="145"/>
      <c r="D621" s="151"/>
      <c r="E621" s="118"/>
      <c r="F621" s="97">
        <f t="shared" si="52"/>
        <v>0</v>
      </c>
      <c r="G621" s="161"/>
      <c r="H621" s="146"/>
      <c r="I621" s="130" t="e">
        <f>VLOOKUP(H621,Presupuesto!$B$11:$C$565,2,0)</f>
        <v>#N/A</v>
      </c>
      <c r="J621" s="98" t="str">
        <f t="shared" si="53"/>
        <v>Vinculación Universidad-Sociedad</v>
      </c>
      <c r="K621" s="98" t="s">
        <v>404</v>
      </c>
    </row>
    <row r="622" spans="3:11">
      <c r="C622" s="145"/>
      <c r="D622" s="151"/>
      <c r="E622" s="118"/>
      <c r="F622" s="97">
        <f t="shared" si="52"/>
        <v>0</v>
      </c>
      <c r="G622" s="161"/>
      <c r="H622" s="146"/>
      <c r="I622" s="130" t="e">
        <f>VLOOKUP(H622,Presupuesto!$B$11:$C$565,2,0)</f>
        <v>#N/A</v>
      </c>
      <c r="J622" s="98" t="str">
        <f t="shared" si="53"/>
        <v>Vinculación Universidad-Sociedad</v>
      </c>
      <c r="K622" s="98" t="s">
        <v>404</v>
      </c>
    </row>
    <row r="623" spans="3:11">
      <c r="C623" s="145"/>
      <c r="D623" s="151"/>
      <c r="E623" s="118"/>
      <c r="F623" s="97">
        <f t="shared" si="52"/>
        <v>0</v>
      </c>
      <c r="G623" s="161"/>
      <c r="H623" s="146"/>
      <c r="I623" s="130" t="e">
        <f>VLOOKUP(H623,Presupuesto!$B$11:$C$565,2,0)</f>
        <v>#N/A</v>
      </c>
      <c r="J623" s="98" t="str">
        <f t="shared" si="53"/>
        <v>Vinculación Universidad-Sociedad</v>
      </c>
      <c r="K623" s="98" t="s">
        <v>404</v>
      </c>
    </row>
    <row r="624" spans="3:11" ht="15.75" thickBot="1">
      <c r="C624" s="147"/>
      <c r="D624" s="159"/>
      <c r="E624" s="103"/>
      <c r="F624" s="105">
        <f t="shared" si="52"/>
        <v>0</v>
      </c>
      <c r="G624" s="162"/>
      <c r="H624" s="148"/>
      <c r="I624" s="132" t="e">
        <f>VLOOKUP(H624,Presupuesto!$B$11:$C$565,2,0)</f>
        <v>#N/A</v>
      </c>
      <c r="J624" s="106" t="str">
        <f t="shared" si="53"/>
        <v>Vinculación Universidad-Sociedad</v>
      </c>
      <c r="K624" s="98" t="s">
        <v>404</v>
      </c>
    </row>
    <row r="626" spans="3:11" ht="15.75" thickBot="1"/>
    <row r="627" spans="3:11" ht="15.75" thickBot="1">
      <c r="C627" s="157" t="s">
        <v>53</v>
      </c>
      <c r="D627" s="372">
        <f>SUM(F634:F668)</f>
        <v>2751.2</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392</v>
      </c>
      <c r="D630" s="368" t="str">
        <f>'3. Vinculación Univ. Sociedad'!E23</f>
        <v>3.1.1.15</v>
      </c>
      <c r="E630" s="93"/>
      <c r="F630" s="93"/>
      <c r="G630" s="93"/>
      <c r="H630" s="76"/>
      <c r="I630" s="76"/>
      <c r="J630" s="76"/>
      <c r="K630" s="112"/>
    </row>
    <row r="631" spans="3:11" ht="18.75">
      <c r="C631" s="211" t="str">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Terapia Individual de intervención en crisis, autoestima y motivacionales</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21" t="s">
        <v>439</v>
      </c>
      <c r="D634" s="222"/>
      <c r="E634" s="220">
        <f>HLOOKUP(C634,$AH$2:$BU$3,2,0)</f>
        <v>620</v>
      </c>
      <c r="F634" s="97">
        <f t="shared" ref="F634:F668" si="54">D634*E634</f>
        <v>0</v>
      </c>
      <c r="G634" s="161"/>
      <c r="H634" s="142"/>
      <c r="I634" s="130" t="e">
        <f>VLOOKUP(H634,Presupuesto!$B$11:$C$565,2,0)</f>
        <v>#N/A</v>
      </c>
      <c r="J634" s="331" t="s">
        <v>471</v>
      </c>
      <c r="K634" s="98" t="s">
        <v>395</v>
      </c>
    </row>
    <row r="635" spans="3:11">
      <c r="C635" s="141" t="s">
        <v>1569</v>
      </c>
      <c r="D635" s="158">
        <v>2</v>
      </c>
      <c r="E635" s="123">
        <v>76</v>
      </c>
      <c r="F635" s="97">
        <f t="shared" si="54"/>
        <v>152</v>
      </c>
      <c r="G635" s="161" t="s">
        <v>129</v>
      </c>
      <c r="H635" s="142" t="s">
        <v>316</v>
      </c>
      <c r="I635" s="130" t="str">
        <f>VLOOKUP(H635,Presupuesto!$B$11:$C$565,2,0)</f>
        <v>PRODUCTOS DE PAPEL Y CARTON (33400-00)</v>
      </c>
      <c r="J635" s="98" t="str">
        <f>$J$634</f>
        <v>Vinculación Universidad-Sociedad</v>
      </c>
      <c r="K635" s="98" t="s">
        <v>395</v>
      </c>
    </row>
    <row r="636" spans="3:11">
      <c r="C636" s="141" t="s">
        <v>1570</v>
      </c>
      <c r="D636" s="158">
        <v>1</v>
      </c>
      <c r="E636" s="123">
        <v>85</v>
      </c>
      <c r="F636" s="97">
        <f t="shared" si="54"/>
        <v>85</v>
      </c>
      <c r="G636" s="161" t="s">
        <v>129</v>
      </c>
      <c r="H636" s="142" t="s">
        <v>316</v>
      </c>
      <c r="I636" s="130" t="str">
        <f>VLOOKUP(H636,Presupuesto!$B$11:$C$565,2,0)</f>
        <v>PRODUCTOS DE PAPEL Y CARTON (33400-00)</v>
      </c>
      <c r="J636" s="98" t="str">
        <f t="shared" ref="J636:J668" si="55">$J$634</f>
        <v>Vinculación Universidad-Sociedad</v>
      </c>
      <c r="K636" s="98" t="s">
        <v>395</v>
      </c>
    </row>
    <row r="637" spans="3:11">
      <c r="C637" s="141" t="s">
        <v>1571</v>
      </c>
      <c r="D637" s="158">
        <v>3</v>
      </c>
      <c r="E637" s="123">
        <v>70</v>
      </c>
      <c r="F637" s="97">
        <f t="shared" si="54"/>
        <v>210</v>
      </c>
      <c r="G637" s="161" t="s">
        <v>129</v>
      </c>
      <c r="H637" s="142" t="s">
        <v>815</v>
      </c>
      <c r="I637" s="130" t="str">
        <f>VLOOKUP(H637,Presupuesto!$B$11:$C$565,2,0)</f>
        <v>PAPEL DE ESCRITORIO</v>
      </c>
      <c r="J637" s="98" t="str">
        <f t="shared" si="55"/>
        <v>Vinculación Universidad-Sociedad</v>
      </c>
      <c r="K637" s="98" t="s">
        <v>395</v>
      </c>
    </row>
    <row r="638" spans="3:11">
      <c r="C638" s="141" t="s">
        <v>1572</v>
      </c>
      <c r="D638" s="158">
        <v>3</v>
      </c>
      <c r="E638" s="123">
        <v>75</v>
      </c>
      <c r="F638" s="97">
        <f t="shared" si="54"/>
        <v>225</v>
      </c>
      <c r="G638" s="161" t="s">
        <v>129</v>
      </c>
      <c r="H638" s="142" t="s">
        <v>815</v>
      </c>
      <c r="I638" s="130" t="str">
        <f>VLOOKUP(H638,Presupuesto!$B$11:$C$565,2,0)</f>
        <v>PAPEL DE ESCRITORIO</v>
      </c>
      <c r="J638" s="98" t="str">
        <f t="shared" si="55"/>
        <v>Vinculación Universidad-Sociedad</v>
      </c>
      <c r="K638" s="98" t="s">
        <v>395</v>
      </c>
    </row>
    <row r="639" spans="3:11">
      <c r="C639" s="141" t="s">
        <v>1573</v>
      </c>
      <c r="D639" s="158">
        <v>2</v>
      </c>
      <c r="E639" s="123">
        <v>39.6</v>
      </c>
      <c r="F639" s="97">
        <f t="shared" si="54"/>
        <v>79.2</v>
      </c>
      <c r="G639" s="161" t="s">
        <v>129</v>
      </c>
      <c r="H639" s="142" t="s">
        <v>327</v>
      </c>
      <c r="I639" s="130" t="str">
        <f>VLOOKUP(H639,Presupuesto!$B$11:$C$565,2,0)</f>
        <v>UTILES DE ESCRITORIO, OFICINA Y ENZE¥ANZA</v>
      </c>
      <c r="J639" s="98" t="str">
        <f t="shared" si="55"/>
        <v>Vinculación Universidad-Sociedad</v>
      </c>
      <c r="K639" s="98" t="s">
        <v>395</v>
      </c>
    </row>
    <row r="640" spans="3:11">
      <c r="C640" s="141" t="s">
        <v>1574</v>
      </c>
      <c r="D640" s="158">
        <v>1</v>
      </c>
      <c r="E640" s="123">
        <v>2000</v>
      </c>
      <c r="F640" s="97">
        <f t="shared" si="54"/>
        <v>2000</v>
      </c>
      <c r="G640" s="161" t="s">
        <v>129</v>
      </c>
      <c r="H640" s="144" t="s">
        <v>955</v>
      </c>
      <c r="I640" s="130" t="str">
        <f>VLOOKUP(H640,Presupuesto!$B$11:$C$565,2,0)</f>
        <v>OTROS RESPUESTOS Y ACCESORIOS MENORES</v>
      </c>
      <c r="J640" s="98" t="str">
        <f t="shared" si="55"/>
        <v>Vinculación Universidad-Sociedad</v>
      </c>
      <c r="K640" s="98" t="s">
        <v>395</v>
      </c>
    </row>
    <row r="641" spans="3:11">
      <c r="C641" s="141"/>
      <c r="D641" s="158"/>
      <c r="E641" s="123"/>
      <c r="F641" s="97">
        <f t="shared" si="54"/>
        <v>0</v>
      </c>
      <c r="G641" s="161" t="s">
        <v>129</v>
      </c>
      <c r="H641" s="142" t="s">
        <v>327</v>
      </c>
      <c r="I641" s="130" t="str">
        <f>VLOOKUP(H641,Presupuesto!$B$11:$C$565,2,0)</f>
        <v>UTILES DE ESCRITORIO, OFICINA Y ENZE¥ANZA</v>
      </c>
      <c r="J641" s="98" t="str">
        <f t="shared" si="55"/>
        <v>Vinculación Universidad-Sociedad</v>
      </c>
      <c r="K641" s="98" t="s">
        <v>395</v>
      </c>
    </row>
    <row r="642" spans="3:11">
      <c r="C642" s="141"/>
      <c r="D642" s="158"/>
      <c r="E642" s="123"/>
      <c r="F642" s="97">
        <f t="shared" si="54"/>
        <v>0</v>
      </c>
      <c r="G642" s="161" t="s">
        <v>129</v>
      </c>
      <c r="H642" s="144" t="s">
        <v>955</v>
      </c>
      <c r="I642" s="130" t="str">
        <f>VLOOKUP(H642,Presupuesto!$B$11:$C$565,2,0)</f>
        <v>OTROS RESPUESTOS Y ACCESORIOS MENORES</v>
      </c>
      <c r="J642" s="98" t="str">
        <f t="shared" si="55"/>
        <v>Vinculación Universidad-Sociedad</v>
      </c>
      <c r="K642" s="98" t="s">
        <v>395</v>
      </c>
    </row>
    <row r="643" spans="3:11">
      <c r="C643" s="141"/>
      <c r="D643" s="158"/>
      <c r="E643" s="123"/>
      <c r="F643" s="97">
        <f t="shared" si="54"/>
        <v>0</v>
      </c>
      <c r="G643" s="161"/>
      <c r="H643" s="142"/>
      <c r="I643" s="130" t="e">
        <f>VLOOKUP(H643,Presupuesto!$B$11:$C$565,2,0)</f>
        <v>#N/A</v>
      </c>
      <c r="J643" s="98" t="str">
        <f t="shared" si="55"/>
        <v>Vinculación Universidad-Sociedad</v>
      </c>
      <c r="K643" s="98" t="s">
        <v>395</v>
      </c>
    </row>
    <row r="644" spans="3:11">
      <c r="C644" s="141"/>
      <c r="D644" s="158"/>
      <c r="E644" s="123"/>
      <c r="F644" s="97">
        <f t="shared" si="54"/>
        <v>0</v>
      </c>
      <c r="G644" s="161"/>
      <c r="H644" s="142"/>
      <c r="I644" s="130" t="e">
        <f>VLOOKUP(H644,Presupuesto!$B$11:$C$565,2,0)</f>
        <v>#N/A</v>
      </c>
      <c r="J644" s="98" t="str">
        <f t="shared" si="55"/>
        <v>Vinculación Universidad-Sociedad</v>
      </c>
      <c r="K644" s="98" t="s">
        <v>395</v>
      </c>
    </row>
    <row r="645" spans="3:11">
      <c r="C645" s="141"/>
      <c r="D645" s="158"/>
      <c r="E645" s="123"/>
      <c r="F645" s="97">
        <f t="shared" si="54"/>
        <v>0</v>
      </c>
      <c r="G645" s="161"/>
      <c r="H645" s="142"/>
      <c r="I645" s="130" t="e">
        <f>VLOOKUP(H645,Presupuesto!$B$11:$C$565,2,0)</f>
        <v>#N/A</v>
      </c>
      <c r="J645" s="98" t="str">
        <f t="shared" si="55"/>
        <v>Vinculación Universidad-Sociedad</v>
      </c>
      <c r="K645" s="98" t="s">
        <v>395</v>
      </c>
    </row>
    <row r="646" spans="3:11">
      <c r="C646" s="141"/>
      <c r="D646" s="158"/>
      <c r="E646" s="123"/>
      <c r="F646" s="97">
        <f t="shared" si="54"/>
        <v>0</v>
      </c>
      <c r="G646" s="161"/>
      <c r="H646" s="142"/>
      <c r="I646" s="130" t="e">
        <f>VLOOKUP(H646,Presupuesto!$B$11:$C$565,2,0)</f>
        <v>#N/A</v>
      </c>
      <c r="J646" s="98" t="str">
        <f t="shared" si="55"/>
        <v>Vinculación Universidad-Sociedad</v>
      </c>
      <c r="K646" s="98" t="s">
        <v>395</v>
      </c>
    </row>
    <row r="647" spans="3:11">
      <c r="C647" s="141"/>
      <c r="D647" s="158"/>
      <c r="E647" s="123"/>
      <c r="F647" s="97">
        <f t="shared" si="54"/>
        <v>0</v>
      </c>
      <c r="G647" s="161"/>
      <c r="H647" s="142"/>
      <c r="I647" s="130" t="e">
        <f>VLOOKUP(H647,Presupuesto!$B$11:$C$565,2,0)</f>
        <v>#N/A</v>
      </c>
      <c r="J647" s="98" t="str">
        <f t="shared" si="55"/>
        <v>Vinculación Universidad-Sociedad</v>
      </c>
      <c r="K647" s="98" t="s">
        <v>395</v>
      </c>
    </row>
    <row r="648" spans="3:11">
      <c r="C648" s="141"/>
      <c r="D648" s="158"/>
      <c r="E648" s="123"/>
      <c r="F648" s="97">
        <f t="shared" si="54"/>
        <v>0</v>
      </c>
      <c r="G648" s="161"/>
      <c r="H648" s="142"/>
      <c r="I648" s="130" t="e">
        <f>VLOOKUP(H648,Presupuesto!$B$11:$C$565,2,0)</f>
        <v>#N/A</v>
      </c>
      <c r="J648" s="98" t="str">
        <f t="shared" si="55"/>
        <v>Vinculación Universidad-Sociedad</v>
      </c>
      <c r="K648" s="98" t="s">
        <v>395</v>
      </c>
    </row>
    <row r="649" spans="3:11">
      <c r="C649" s="141"/>
      <c r="D649" s="158"/>
      <c r="E649" s="123"/>
      <c r="F649" s="97">
        <f t="shared" si="54"/>
        <v>0</v>
      </c>
      <c r="G649" s="161"/>
      <c r="H649" s="142"/>
      <c r="I649" s="130" t="e">
        <f>VLOOKUP(H649,Presupuesto!$B$11:$C$565,2,0)</f>
        <v>#N/A</v>
      </c>
      <c r="J649" s="98" t="str">
        <f t="shared" si="55"/>
        <v>Vinculación Universidad-Sociedad</v>
      </c>
      <c r="K649" s="98" t="s">
        <v>395</v>
      </c>
    </row>
    <row r="650" spans="3:11">
      <c r="C650" s="141"/>
      <c r="D650" s="158"/>
      <c r="E650" s="123"/>
      <c r="F650" s="97">
        <f t="shared" si="54"/>
        <v>0</v>
      </c>
      <c r="G650" s="161"/>
      <c r="H650" s="142"/>
      <c r="I650" s="130" t="e">
        <f>VLOOKUP(H650,Presupuesto!$B$11:$C$565,2,0)</f>
        <v>#N/A</v>
      </c>
      <c r="J650" s="98" t="str">
        <f t="shared" si="55"/>
        <v>Vinculación Universidad-Sociedad</v>
      </c>
      <c r="K650" s="98" t="s">
        <v>395</v>
      </c>
    </row>
    <row r="651" spans="3:11">
      <c r="C651" s="141"/>
      <c r="D651" s="158"/>
      <c r="E651" s="123"/>
      <c r="F651" s="97">
        <f t="shared" si="54"/>
        <v>0</v>
      </c>
      <c r="G651" s="161"/>
      <c r="H651" s="142"/>
      <c r="I651" s="130" t="e">
        <f>VLOOKUP(H651,Presupuesto!$B$11:$C$565,2,0)</f>
        <v>#N/A</v>
      </c>
      <c r="J651" s="98" t="str">
        <f t="shared" si="55"/>
        <v>Vinculación Universidad-Sociedad</v>
      </c>
      <c r="K651" s="98" t="s">
        <v>395</v>
      </c>
    </row>
    <row r="652" spans="3:11">
      <c r="C652" s="141"/>
      <c r="D652" s="158"/>
      <c r="E652" s="123"/>
      <c r="F652" s="97">
        <f t="shared" si="54"/>
        <v>0</v>
      </c>
      <c r="G652" s="161"/>
      <c r="H652" s="142"/>
      <c r="I652" s="130" t="e">
        <f>VLOOKUP(H652,Presupuesto!$B$11:$C$565,2,0)</f>
        <v>#N/A</v>
      </c>
      <c r="J652" s="98" t="str">
        <f t="shared" si="55"/>
        <v>Vinculación Universidad-Sociedad</v>
      </c>
      <c r="K652" s="98" t="s">
        <v>395</v>
      </c>
    </row>
    <row r="653" spans="3:11">
      <c r="C653" s="141"/>
      <c r="D653" s="158"/>
      <c r="E653" s="123"/>
      <c r="F653" s="97">
        <f t="shared" si="54"/>
        <v>0</v>
      </c>
      <c r="G653" s="161"/>
      <c r="H653" s="142"/>
      <c r="I653" s="130" t="e">
        <f>VLOOKUP(H653,Presupuesto!$B$11:$C$565,2,0)</f>
        <v>#N/A</v>
      </c>
      <c r="J653" s="98" t="str">
        <f t="shared" si="55"/>
        <v>Vinculación Universidad-Sociedad</v>
      </c>
      <c r="K653" s="98" t="s">
        <v>395</v>
      </c>
    </row>
    <row r="654" spans="3:11">
      <c r="C654" s="141"/>
      <c r="D654" s="158"/>
      <c r="E654" s="123"/>
      <c r="F654" s="97">
        <f t="shared" si="54"/>
        <v>0</v>
      </c>
      <c r="G654" s="161"/>
      <c r="H654" s="142"/>
      <c r="I654" s="130" t="e">
        <f>VLOOKUP(H654,Presupuesto!$B$11:$C$565,2,0)</f>
        <v>#N/A</v>
      </c>
      <c r="J654" s="98" t="str">
        <f t="shared" si="55"/>
        <v>Vinculación Universidad-Sociedad</v>
      </c>
      <c r="K654" s="98" t="s">
        <v>395</v>
      </c>
    </row>
    <row r="655" spans="3:11">
      <c r="C655" s="141"/>
      <c r="D655" s="158"/>
      <c r="E655" s="123"/>
      <c r="F655" s="97">
        <f t="shared" si="54"/>
        <v>0</v>
      </c>
      <c r="G655" s="161"/>
      <c r="H655" s="142"/>
      <c r="I655" s="130" t="e">
        <f>VLOOKUP(H655,Presupuesto!$B$11:$C$565,2,0)</f>
        <v>#N/A</v>
      </c>
      <c r="J655" s="98" t="str">
        <f t="shared" si="55"/>
        <v>Vinculación Universidad-Sociedad</v>
      </c>
      <c r="K655" s="98" t="s">
        <v>395</v>
      </c>
    </row>
    <row r="656" spans="3:11">
      <c r="C656" s="143"/>
      <c r="D656" s="151"/>
      <c r="E656" s="118"/>
      <c r="F656" s="97">
        <f t="shared" si="54"/>
        <v>0</v>
      </c>
      <c r="G656" s="161"/>
      <c r="H656" s="144"/>
      <c r="I656" s="130" t="e">
        <f>VLOOKUP(H656,Presupuesto!$B$11:$C$565,2,0)</f>
        <v>#N/A</v>
      </c>
      <c r="J656" s="98" t="str">
        <f t="shared" si="55"/>
        <v>Vinculación Universidad-Sociedad</v>
      </c>
      <c r="K656" s="98" t="s">
        <v>395</v>
      </c>
    </row>
    <row r="657" spans="3:11">
      <c r="C657" s="143"/>
      <c r="D657" s="151"/>
      <c r="E657" s="118"/>
      <c r="F657" s="97">
        <f t="shared" si="54"/>
        <v>0</v>
      </c>
      <c r="G657" s="161"/>
      <c r="H657" s="144"/>
      <c r="I657" s="130" t="e">
        <f>VLOOKUP(H657,Presupuesto!$B$11:$C$565,2,0)</f>
        <v>#N/A</v>
      </c>
      <c r="J657" s="98" t="str">
        <f t="shared" si="55"/>
        <v>Vinculación Universidad-Sociedad</v>
      </c>
      <c r="K657" s="98" t="s">
        <v>395</v>
      </c>
    </row>
    <row r="658" spans="3:11">
      <c r="C658" s="143"/>
      <c r="D658" s="151"/>
      <c r="E658" s="118"/>
      <c r="F658" s="97">
        <f t="shared" si="54"/>
        <v>0</v>
      </c>
      <c r="G658" s="161"/>
      <c r="H658" s="144"/>
      <c r="I658" s="130" t="e">
        <f>VLOOKUP(H658,Presupuesto!$B$11:$C$565,2,0)</f>
        <v>#N/A</v>
      </c>
      <c r="J658" s="98" t="str">
        <f t="shared" si="55"/>
        <v>Vinculación Universidad-Sociedad</v>
      </c>
      <c r="K658" s="98" t="s">
        <v>395</v>
      </c>
    </row>
    <row r="659" spans="3:11">
      <c r="C659" s="143"/>
      <c r="D659" s="151"/>
      <c r="E659" s="118"/>
      <c r="F659" s="97">
        <f t="shared" si="54"/>
        <v>0</v>
      </c>
      <c r="G659" s="161"/>
      <c r="H659" s="144"/>
      <c r="I659" s="130" t="e">
        <f>VLOOKUP(H659,Presupuesto!$B$11:$C$565,2,0)</f>
        <v>#N/A</v>
      </c>
      <c r="J659" s="98" t="str">
        <f t="shared" si="55"/>
        <v>Vinculación Universidad-Sociedad</v>
      </c>
      <c r="K659" s="98" t="s">
        <v>395</v>
      </c>
    </row>
    <row r="660" spans="3:11">
      <c r="C660" s="143"/>
      <c r="D660" s="151"/>
      <c r="E660" s="118"/>
      <c r="F660" s="97">
        <f t="shared" si="54"/>
        <v>0</v>
      </c>
      <c r="G660" s="161"/>
      <c r="H660" s="144"/>
      <c r="I660" s="130" t="e">
        <f>VLOOKUP(H660,Presupuesto!$B$11:$C$565,2,0)</f>
        <v>#N/A</v>
      </c>
      <c r="J660" s="98" t="str">
        <f t="shared" si="55"/>
        <v>Vinculación Universidad-Sociedad</v>
      </c>
      <c r="K660" s="98" t="s">
        <v>395</v>
      </c>
    </row>
    <row r="661" spans="3:11">
      <c r="C661" s="143"/>
      <c r="D661" s="151"/>
      <c r="E661" s="118"/>
      <c r="F661" s="97">
        <f t="shared" si="54"/>
        <v>0</v>
      </c>
      <c r="G661" s="161"/>
      <c r="H661" s="144"/>
      <c r="I661" s="130" t="e">
        <f>VLOOKUP(H661,Presupuesto!$B$11:$C$565,2,0)</f>
        <v>#N/A</v>
      </c>
      <c r="J661" s="98" t="str">
        <f t="shared" si="55"/>
        <v>Vinculación Universidad-Sociedad</v>
      </c>
      <c r="K661" s="98" t="s">
        <v>395</v>
      </c>
    </row>
    <row r="662" spans="3:11">
      <c r="C662" s="143"/>
      <c r="D662" s="151"/>
      <c r="E662" s="118"/>
      <c r="F662" s="97">
        <f t="shared" si="54"/>
        <v>0</v>
      </c>
      <c r="G662" s="161"/>
      <c r="H662" s="144"/>
      <c r="I662" s="130" t="e">
        <f>VLOOKUP(H662,Presupuesto!$B$11:$C$565,2,0)</f>
        <v>#N/A</v>
      </c>
      <c r="J662" s="98" t="str">
        <f t="shared" si="55"/>
        <v>Vinculación Universidad-Sociedad</v>
      </c>
      <c r="K662" s="98" t="s">
        <v>395</v>
      </c>
    </row>
    <row r="663" spans="3:11">
      <c r="C663" s="143"/>
      <c r="D663" s="151"/>
      <c r="E663" s="118"/>
      <c r="F663" s="97">
        <f t="shared" si="54"/>
        <v>0</v>
      </c>
      <c r="G663" s="161"/>
      <c r="H663" s="144"/>
      <c r="I663" s="130" t="e">
        <f>VLOOKUP(H663,Presupuesto!$B$11:$C$565,2,0)</f>
        <v>#N/A</v>
      </c>
      <c r="J663" s="98" t="str">
        <f t="shared" si="55"/>
        <v>Vinculación Universidad-Sociedad</v>
      </c>
      <c r="K663" s="98" t="s">
        <v>395</v>
      </c>
    </row>
    <row r="664" spans="3:11">
      <c r="C664" s="145"/>
      <c r="D664" s="151"/>
      <c r="E664" s="118"/>
      <c r="F664" s="97">
        <f t="shared" si="54"/>
        <v>0</v>
      </c>
      <c r="G664" s="161"/>
      <c r="H664" s="146"/>
      <c r="I664" s="130" t="e">
        <f>VLOOKUP(H664,Presupuesto!$B$11:$C$565,2,0)</f>
        <v>#N/A</v>
      </c>
      <c r="J664" s="98" t="str">
        <f t="shared" si="55"/>
        <v>Vinculación Universidad-Sociedad</v>
      </c>
      <c r="K664" s="98" t="s">
        <v>395</v>
      </c>
    </row>
    <row r="665" spans="3:11">
      <c r="C665" s="145"/>
      <c r="D665" s="151"/>
      <c r="E665" s="118"/>
      <c r="F665" s="97">
        <f t="shared" si="54"/>
        <v>0</v>
      </c>
      <c r="G665" s="161"/>
      <c r="H665" s="146"/>
      <c r="I665" s="130" t="e">
        <f>VLOOKUP(H665,Presupuesto!$B$11:$C$565,2,0)</f>
        <v>#N/A</v>
      </c>
      <c r="J665" s="98" t="str">
        <f t="shared" si="55"/>
        <v>Vinculación Universidad-Sociedad</v>
      </c>
      <c r="K665" s="98" t="s">
        <v>395</v>
      </c>
    </row>
    <row r="666" spans="3:11">
      <c r="C666" s="145"/>
      <c r="D666" s="151"/>
      <c r="E666" s="118"/>
      <c r="F666" s="97">
        <f t="shared" si="54"/>
        <v>0</v>
      </c>
      <c r="G666" s="161"/>
      <c r="H666" s="146"/>
      <c r="I666" s="130" t="e">
        <f>VLOOKUP(H666,Presupuesto!$B$11:$C$565,2,0)</f>
        <v>#N/A</v>
      </c>
      <c r="J666" s="98" t="str">
        <f t="shared" si="55"/>
        <v>Vinculación Universidad-Sociedad</v>
      </c>
      <c r="K666" s="98" t="s">
        <v>395</v>
      </c>
    </row>
    <row r="667" spans="3:11">
      <c r="C667" s="145"/>
      <c r="D667" s="151"/>
      <c r="E667" s="118"/>
      <c r="F667" s="97">
        <f t="shared" si="54"/>
        <v>0</v>
      </c>
      <c r="G667" s="161"/>
      <c r="H667" s="146"/>
      <c r="I667" s="130" t="e">
        <f>VLOOKUP(H667,Presupuesto!$B$11:$C$565,2,0)</f>
        <v>#N/A</v>
      </c>
      <c r="J667" s="98" t="str">
        <f t="shared" si="55"/>
        <v>Vinculación Universidad-Sociedad</v>
      </c>
      <c r="K667" s="98" t="s">
        <v>395</v>
      </c>
    </row>
    <row r="668" spans="3:11" ht="15.75" thickBot="1">
      <c r="C668" s="147"/>
      <c r="D668" s="159"/>
      <c r="E668" s="103"/>
      <c r="F668" s="105">
        <f t="shared" si="54"/>
        <v>0</v>
      </c>
      <c r="G668" s="162"/>
      <c r="H668" s="148"/>
      <c r="I668" s="132" t="e">
        <f>VLOOKUP(H668,Presupuesto!$B$11:$C$565,2,0)</f>
        <v>#N/A</v>
      </c>
      <c r="J668" s="106" t="str">
        <f t="shared" si="55"/>
        <v>Vinculación Universidad-Sociedad</v>
      </c>
      <c r="K668" s="98" t="s">
        <v>395</v>
      </c>
    </row>
    <row r="670" spans="3:11" ht="15.75" thickBot="1">
      <c r="F670" s="90"/>
      <c r="G670" s="89"/>
      <c r="H670" s="90"/>
      <c r="I670" s="90"/>
    </row>
    <row r="671" spans="3:11" ht="15.75" thickBot="1">
      <c r="C671" s="157" t="s">
        <v>53</v>
      </c>
      <c r="D671" s="372">
        <f>SUM(F678:F712)</f>
        <v>2751.2</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392</v>
      </c>
      <c r="D674" s="368" t="str">
        <f>'3. Vinculación Univ. Sociedad'!E23</f>
        <v>3.1.1.15</v>
      </c>
      <c r="E674" s="93"/>
      <c r="F674" s="93"/>
      <c r="G674" s="93"/>
      <c r="H674" s="76"/>
      <c r="I674" s="76"/>
      <c r="J674" s="76"/>
      <c r="K674" s="112"/>
    </row>
    <row r="675" spans="3:11" ht="18.75">
      <c r="C675" s="211" t="str">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Terapia Individual de intervención en crisis, autoestima y motivacionales</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21" t="s">
        <v>439</v>
      </c>
      <c r="D678" s="222"/>
      <c r="E678" s="220">
        <f>HLOOKUP(C678,$AH$2:$BU$3,2,0)</f>
        <v>620</v>
      </c>
      <c r="F678" s="97">
        <f t="shared" ref="F678:F712" si="56">D678*E678</f>
        <v>0</v>
      </c>
      <c r="G678" s="161"/>
      <c r="H678" s="142"/>
      <c r="I678" s="130" t="e">
        <f>VLOOKUP(H678,Presupuesto!$B$11:$C$565,2,0)</f>
        <v>#N/A</v>
      </c>
      <c r="J678" s="331" t="s">
        <v>471</v>
      </c>
      <c r="K678" s="98" t="s">
        <v>398</v>
      </c>
    </row>
    <row r="679" spans="3:11">
      <c r="C679" s="141" t="s">
        <v>1569</v>
      </c>
      <c r="D679" s="158">
        <v>2</v>
      </c>
      <c r="E679" s="123">
        <v>76</v>
      </c>
      <c r="F679" s="97">
        <f t="shared" si="56"/>
        <v>152</v>
      </c>
      <c r="G679" s="161" t="s">
        <v>129</v>
      </c>
      <c r="H679" s="142" t="s">
        <v>316</v>
      </c>
      <c r="I679" s="130" t="str">
        <f>VLOOKUP(H679,Presupuesto!$B$11:$C$565,2,0)</f>
        <v>PRODUCTOS DE PAPEL Y CARTON (33400-00)</v>
      </c>
      <c r="J679" s="98" t="str">
        <f>$J$678</f>
        <v>Vinculación Universidad-Sociedad</v>
      </c>
      <c r="K679" s="98" t="s">
        <v>398</v>
      </c>
    </row>
    <row r="680" spans="3:11">
      <c r="C680" s="141" t="s">
        <v>1570</v>
      </c>
      <c r="D680" s="158">
        <v>1</v>
      </c>
      <c r="E680" s="123">
        <v>85</v>
      </c>
      <c r="F680" s="97">
        <f t="shared" si="56"/>
        <v>85</v>
      </c>
      <c r="G680" s="161" t="s">
        <v>129</v>
      </c>
      <c r="H680" s="142" t="s">
        <v>316</v>
      </c>
      <c r="I680" s="130" t="str">
        <f>VLOOKUP(H680,Presupuesto!$B$11:$C$565,2,0)</f>
        <v>PRODUCTOS DE PAPEL Y CARTON (33400-00)</v>
      </c>
      <c r="J680" s="98" t="str">
        <f t="shared" ref="J680:J712" si="57">$J$678</f>
        <v>Vinculación Universidad-Sociedad</v>
      </c>
      <c r="K680" s="98" t="s">
        <v>398</v>
      </c>
    </row>
    <row r="681" spans="3:11">
      <c r="C681" s="141" t="s">
        <v>1571</v>
      </c>
      <c r="D681" s="158">
        <v>3</v>
      </c>
      <c r="E681" s="123">
        <v>70</v>
      </c>
      <c r="F681" s="97">
        <f t="shared" si="56"/>
        <v>210</v>
      </c>
      <c r="G681" s="161" t="s">
        <v>129</v>
      </c>
      <c r="H681" s="142" t="s">
        <v>815</v>
      </c>
      <c r="I681" s="130" t="str">
        <f>VLOOKUP(H681,Presupuesto!$B$11:$C$565,2,0)</f>
        <v>PAPEL DE ESCRITORIO</v>
      </c>
      <c r="J681" s="98" t="str">
        <f t="shared" si="57"/>
        <v>Vinculación Universidad-Sociedad</v>
      </c>
      <c r="K681" s="98" t="s">
        <v>398</v>
      </c>
    </row>
    <row r="682" spans="3:11">
      <c r="C682" s="141" t="s">
        <v>1572</v>
      </c>
      <c r="D682" s="158">
        <v>3</v>
      </c>
      <c r="E682" s="123">
        <v>75</v>
      </c>
      <c r="F682" s="97">
        <f t="shared" si="56"/>
        <v>225</v>
      </c>
      <c r="G682" s="161" t="s">
        <v>129</v>
      </c>
      <c r="H682" s="142" t="s">
        <v>815</v>
      </c>
      <c r="I682" s="130" t="str">
        <f>VLOOKUP(H682,Presupuesto!$B$11:$C$565,2,0)</f>
        <v>PAPEL DE ESCRITORIO</v>
      </c>
      <c r="J682" s="98" t="str">
        <f t="shared" si="57"/>
        <v>Vinculación Universidad-Sociedad</v>
      </c>
      <c r="K682" s="98" t="s">
        <v>398</v>
      </c>
    </row>
    <row r="683" spans="3:11">
      <c r="C683" s="141" t="s">
        <v>1573</v>
      </c>
      <c r="D683" s="158">
        <v>2</v>
      </c>
      <c r="E683" s="123">
        <v>39.6</v>
      </c>
      <c r="F683" s="97">
        <f t="shared" si="56"/>
        <v>79.2</v>
      </c>
      <c r="G683" s="161" t="s">
        <v>129</v>
      </c>
      <c r="H683" s="142" t="s">
        <v>327</v>
      </c>
      <c r="I683" s="130" t="str">
        <f>VLOOKUP(H683,Presupuesto!$B$11:$C$565,2,0)</f>
        <v>UTILES DE ESCRITORIO, OFICINA Y ENZE¥ANZA</v>
      </c>
      <c r="J683" s="98" t="str">
        <f t="shared" si="57"/>
        <v>Vinculación Universidad-Sociedad</v>
      </c>
      <c r="K683" s="98" t="s">
        <v>398</v>
      </c>
    </row>
    <row r="684" spans="3:11">
      <c r="C684" s="141" t="s">
        <v>1574</v>
      </c>
      <c r="D684" s="158">
        <v>1</v>
      </c>
      <c r="E684" s="123">
        <v>2000</v>
      </c>
      <c r="F684" s="97">
        <f t="shared" si="56"/>
        <v>2000</v>
      </c>
      <c r="G684" s="161" t="s">
        <v>129</v>
      </c>
      <c r="H684" s="144" t="s">
        <v>955</v>
      </c>
      <c r="I684" s="130" t="str">
        <f>VLOOKUP(H684,Presupuesto!$B$11:$C$565,2,0)</f>
        <v>OTROS RESPUESTOS Y ACCESORIOS MENORES</v>
      </c>
      <c r="J684" s="98" t="str">
        <f t="shared" si="57"/>
        <v>Vinculación Universidad-Sociedad</v>
      </c>
      <c r="K684" s="98" t="s">
        <v>398</v>
      </c>
    </row>
    <row r="685" spans="3:11">
      <c r="C685" s="141"/>
      <c r="D685" s="158"/>
      <c r="E685" s="123"/>
      <c r="F685" s="97">
        <f t="shared" si="56"/>
        <v>0</v>
      </c>
      <c r="G685" s="161" t="s">
        <v>129</v>
      </c>
      <c r="H685" s="142" t="s">
        <v>327</v>
      </c>
      <c r="I685" s="130" t="str">
        <f>VLOOKUP(H685,Presupuesto!$B$11:$C$565,2,0)</f>
        <v>UTILES DE ESCRITORIO, OFICINA Y ENZE¥ANZA</v>
      </c>
      <c r="J685" s="98" t="str">
        <f t="shared" si="57"/>
        <v>Vinculación Universidad-Sociedad</v>
      </c>
      <c r="K685" s="98" t="s">
        <v>398</v>
      </c>
    </row>
    <row r="686" spans="3:11">
      <c r="C686" s="141"/>
      <c r="D686" s="158"/>
      <c r="E686" s="123"/>
      <c r="F686" s="97">
        <f t="shared" si="56"/>
        <v>0</v>
      </c>
      <c r="G686" s="161" t="s">
        <v>129</v>
      </c>
      <c r="H686" s="144" t="s">
        <v>955</v>
      </c>
      <c r="I686" s="130" t="str">
        <f>VLOOKUP(H686,Presupuesto!$B$11:$C$565,2,0)</f>
        <v>OTROS RESPUESTOS Y ACCESORIOS MENORES</v>
      </c>
      <c r="J686" s="98" t="str">
        <f t="shared" si="57"/>
        <v>Vinculación Universidad-Sociedad</v>
      </c>
      <c r="K686" s="98" t="s">
        <v>398</v>
      </c>
    </row>
    <row r="687" spans="3:11">
      <c r="C687" s="141"/>
      <c r="D687" s="158"/>
      <c r="E687" s="123"/>
      <c r="F687" s="97">
        <f t="shared" si="56"/>
        <v>0</v>
      </c>
      <c r="G687" s="161"/>
      <c r="H687" s="142"/>
      <c r="I687" s="130" t="e">
        <f>VLOOKUP(H687,Presupuesto!$B$11:$C$565,2,0)</f>
        <v>#N/A</v>
      </c>
      <c r="J687" s="98" t="str">
        <f t="shared" si="57"/>
        <v>Vinculación Universidad-Sociedad</v>
      </c>
      <c r="K687" s="98" t="s">
        <v>398</v>
      </c>
    </row>
    <row r="688" spans="3:11">
      <c r="C688" s="141"/>
      <c r="D688" s="158"/>
      <c r="E688" s="123"/>
      <c r="F688" s="97">
        <f t="shared" si="56"/>
        <v>0</v>
      </c>
      <c r="G688" s="161"/>
      <c r="H688" s="142"/>
      <c r="I688" s="130" t="e">
        <f>VLOOKUP(H688,Presupuesto!$B$11:$C$565,2,0)</f>
        <v>#N/A</v>
      </c>
      <c r="J688" s="98" t="str">
        <f t="shared" si="57"/>
        <v>Vinculación Universidad-Sociedad</v>
      </c>
      <c r="K688" s="98" t="s">
        <v>398</v>
      </c>
    </row>
    <row r="689" spans="3:11">
      <c r="C689" s="141"/>
      <c r="D689" s="158"/>
      <c r="E689" s="123"/>
      <c r="F689" s="97">
        <f t="shared" si="56"/>
        <v>0</v>
      </c>
      <c r="G689" s="161"/>
      <c r="H689" s="142"/>
      <c r="I689" s="130" t="e">
        <f>VLOOKUP(H689,Presupuesto!$B$11:$C$565,2,0)</f>
        <v>#N/A</v>
      </c>
      <c r="J689" s="98" t="str">
        <f t="shared" si="57"/>
        <v>Vinculación Universidad-Sociedad</v>
      </c>
      <c r="K689" s="98" t="s">
        <v>398</v>
      </c>
    </row>
    <row r="690" spans="3:11">
      <c r="C690" s="141"/>
      <c r="D690" s="158"/>
      <c r="E690" s="123"/>
      <c r="F690" s="97">
        <f t="shared" si="56"/>
        <v>0</v>
      </c>
      <c r="G690" s="161"/>
      <c r="H690" s="142"/>
      <c r="I690" s="130" t="e">
        <f>VLOOKUP(H690,Presupuesto!$B$11:$C$565,2,0)</f>
        <v>#N/A</v>
      </c>
      <c r="J690" s="98" t="str">
        <f t="shared" si="57"/>
        <v>Vinculación Universidad-Sociedad</v>
      </c>
      <c r="K690" s="98" t="s">
        <v>398</v>
      </c>
    </row>
    <row r="691" spans="3:11">
      <c r="C691" s="141"/>
      <c r="D691" s="158"/>
      <c r="E691" s="123"/>
      <c r="F691" s="97">
        <f t="shared" si="56"/>
        <v>0</v>
      </c>
      <c r="G691" s="161"/>
      <c r="H691" s="142"/>
      <c r="I691" s="130" t="e">
        <f>VLOOKUP(H691,Presupuesto!$B$11:$C$565,2,0)</f>
        <v>#N/A</v>
      </c>
      <c r="J691" s="98" t="str">
        <f t="shared" si="57"/>
        <v>Vinculación Universidad-Sociedad</v>
      </c>
      <c r="K691" s="98" t="s">
        <v>398</v>
      </c>
    </row>
    <row r="692" spans="3:11">
      <c r="C692" s="141"/>
      <c r="D692" s="158"/>
      <c r="E692" s="123"/>
      <c r="F692" s="97">
        <f t="shared" si="56"/>
        <v>0</v>
      </c>
      <c r="G692" s="161"/>
      <c r="H692" s="142"/>
      <c r="I692" s="130" t="e">
        <f>VLOOKUP(H692,Presupuesto!$B$11:$C$565,2,0)</f>
        <v>#N/A</v>
      </c>
      <c r="J692" s="98" t="str">
        <f t="shared" si="57"/>
        <v>Vinculación Universidad-Sociedad</v>
      </c>
      <c r="K692" s="98" t="s">
        <v>398</v>
      </c>
    </row>
    <row r="693" spans="3:11">
      <c r="C693" s="141"/>
      <c r="D693" s="158"/>
      <c r="E693" s="123"/>
      <c r="F693" s="97">
        <f t="shared" si="56"/>
        <v>0</v>
      </c>
      <c r="G693" s="161"/>
      <c r="H693" s="142"/>
      <c r="I693" s="130" t="e">
        <f>VLOOKUP(H693,Presupuesto!$B$11:$C$565,2,0)</f>
        <v>#N/A</v>
      </c>
      <c r="J693" s="98" t="str">
        <f t="shared" si="57"/>
        <v>Vinculación Universidad-Sociedad</v>
      </c>
      <c r="K693" s="98" t="s">
        <v>398</v>
      </c>
    </row>
    <row r="694" spans="3:11">
      <c r="C694" s="141"/>
      <c r="D694" s="158"/>
      <c r="E694" s="123"/>
      <c r="F694" s="97">
        <f t="shared" si="56"/>
        <v>0</v>
      </c>
      <c r="G694" s="161"/>
      <c r="H694" s="142"/>
      <c r="I694" s="130" t="e">
        <f>VLOOKUP(H694,Presupuesto!$B$11:$C$565,2,0)</f>
        <v>#N/A</v>
      </c>
      <c r="J694" s="98" t="str">
        <f t="shared" si="57"/>
        <v>Vinculación Universidad-Sociedad</v>
      </c>
      <c r="K694" s="98" t="s">
        <v>398</v>
      </c>
    </row>
    <row r="695" spans="3:11">
      <c r="C695" s="141"/>
      <c r="D695" s="158"/>
      <c r="E695" s="123"/>
      <c r="F695" s="97">
        <f t="shared" si="56"/>
        <v>0</v>
      </c>
      <c r="G695" s="161"/>
      <c r="H695" s="142"/>
      <c r="I695" s="130" t="e">
        <f>VLOOKUP(H695,Presupuesto!$B$11:$C$565,2,0)</f>
        <v>#N/A</v>
      </c>
      <c r="J695" s="98" t="str">
        <f t="shared" si="57"/>
        <v>Vinculación Universidad-Sociedad</v>
      </c>
      <c r="K695" s="98" t="s">
        <v>398</v>
      </c>
    </row>
    <row r="696" spans="3:11">
      <c r="C696" s="141"/>
      <c r="D696" s="158"/>
      <c r="E696" s="123"/>
      <c r="F696" s="97">
        <f t="shared" si="56"/>
        <v>0</v>
      </c>
      <c r="G696" s="161"/>
      <c r="H696" s="142"/>
      <c r="I696" s="130" t="e">
        <f>VLOOKUP(H696,Presupuesto!$B$11:$C$565,2,0)</f>
        <v>#N/A</v>
      </c>
      <c r="J696" s="98" t="str">
        <f t="shared" si="57"/>
        <v>Vinculación Universidad-Sociedad</v>
      </c>
      <c r="K696" s="98" t="s">
        <v>398</v>
      </c>
    </row>
    <row r="697" spans="3:11">
      <c r="C697" s="141"/>
      <c r="D697" s="158"/>
      <c r="E697" s="123"/>
      <c r="F697" s="97">
        <f t="shared" si="56"/>
        <v>0</v>
      </c>
      <c r="G697" s="161"/>
      <c r="H697" s="142"/>
      <c r="I697" s="130" t="e">
        <f>VLOOKUP(H697,Presupuesto!$B$11:$C$565,2,0)</f>
        <v>#N/A</v>
      </c>
      <c r="J697" s="98" t="str">
        <f t="shared" si="57"/>
        <v>Vinculación Universidad-Sociedad</v>
      </c>
      <c r="K697" s="98" t="s">
        <v>398</v>
      </c>
    </row>
    <row r="698" spans="3:11">
      <c r="C698" s="141"/>
      <c r="D698" s="158"/>
      <c r="E698" s="123"/>
      <c r="F698" s="97">
        <f t="shared" si="56"/>
        <v>0</v>
      </c>
      <c r="G698" s="161"/>
      <c r="H698" s="142"/>
      <c r="I698" s="130" t="e">
        <f>VLOOKUP(H698,Presupuesto!$B$11:$C$565,2,0)</f>
        <v>#N/A</v>
      </c>
      <c r="J698" s="98" t="str">
        <f t="shared" si="57"/>
        <v>Vinculación Universidad-Sociedad</v>
      </c>
      <c r="K698" s="98" t="s">
        <v>398</v>
      </c>
    </row>
    <row r="699" spans="3:11">
      <c r="C699" s="141"/>
      <c r="D699" s="158"/>
      <c r="E699" s="123"/>
      <c r="F699" s="97">
        <f t="shared" si="56"/>
        <v>0</v>
      </c>
      <c r="G699" s="161"/>
      <c r="H699" s="142"/>
      <c r="I699" s="130" t="e">
        <f>VLOOKUP(H699,Presupuesto!$B$11:$C$565,2,0)</f>
        <v>#N/A</v>
      </c>
      <c r="J699" s="98" t="str">
        <f t="shared" si="57"/>
        <v>Vinculación Universidad-Sociedad</v>
      </c>
      <c r="K699" s="98" t="s">
        <v>398</v>
      </c>
    </row>
    <row r="700" spans="3:11">
      <c r="C700" s="143"/>
      <c r="D700" s="151"/>
      <c r="E700" s="118"/>
      <c r="F700" s="97">
        <f t="shared" si="56"/>
        <v>0</v>
      </c>
      <c r="G700" s="161"/>
      <c r="H700" s="144"/>
      <c r="I700" s="130" t="e">
        <f>VLOOKUP(H700,Presupuesto!$B$11:$C$565,2,0)</f>
        <v>#N/A</v>
      </c>
      <c r="J700" s="98" t="str">
        <f t="shared" si="57"/>
        <v>Vinculación Universidad-Sociedad</v>
      </c>
      <c r="K700" s="98" t="s">
        <v>398</v>
      </c>
    </row>
    <row r="701" spans="3:11">
      <c r="C701" s="143"/>
      <c r="D701" s="151"/>
      <c r="E701" s="118"/>
      <c r="F701" s="97">
        <f t="shared" si="56"/>
        <v>0</v>
      </c>
      <c r="G701" s="161"/>
      <c r="H701" s="144"/>
      <c r="I701" s="130" t="e">
        <f>VLOOKUP(H701,Presupuesto!$B$11:$C$565,2,0)</f>
        <v>#N/A</v>
      </c>
      <c r="J701" s="98" t="str">
        <f t="shared" si="57"/>
        <v>Vinculación Universidad-Sociedad</v>
      </c>
      <c r="K701" s="98" t="s">
        <v>398</v>
      </c>
    </row>
    <row r="702" spans="3:11">
      <c r="C702" s="143"/>
      <c r="D702" s="151"/>
      <c r="E702" s="118"/>
      <c r="F702" s="97">
        <f t="shared" si="56"/>
        <v>0</v>
      </c>
      <c r="G702" s="161"/>
      <c r="H702" s="144"/>
      <c r="I702" s="130" t="e">
        <f>VLOOKUP(H702,Presupuesto!$B$11:$C$565,2,0)</f>
        <v>#N/A</v>
      </c>
      <c r="J702" s="98" t="str">
        <f t="shared" si="57"/>
        <v>Vinculación Universidad-Sociedad</v>
      </c>
      <c r="K702" s="98" t="s">
        <v>398</v>
      </c>
    </row>
    <row r="703" spans="3:11">
      <c r="C703" s="143"/>
      <c r="D703" s="151"/>
      <c r="E703" s="118"/>
      <c r="F703" s="97">
        <f t="shared" si="56"/>
        <v>0</v>
      </c>
      <c r="G703" s="161"/>
      <c r="H703" s="144"/>
      <c r="I703" s="130" t="e">
        <f>VLOOKUP(H703,Presupuesto!$B$11:$C$565,2,0)</f>
        <v>#N/A</v>
      </c>
      <c r="J703" s="98" t="str">
        <f t="shared" si="57"/>
        <v>Vinculación Universidad-Sociedad</v>
      </c>
      <c r="K703" s="98" t="s">
        <v>398</v>
      </c>
    </row>
    <row r="704" spans="3:11">
      <c r="C704" s="143"/>
      <c r="D704" s="151"/>
      <c r="E704" s="118"/>
      <c r="F704" s="97">
        <f t="shared" si="56"/>
        <v>0</v>
      </c>
      <c r="G704" s="161"/>
      <c r="H704" s="144"/>
      <c r="I704" s="130" t="e">
        <f>VLOOKUP(H704,Presupuesto!$B$11:$C$565,2,0)</f>
        <v>#N/A</v>
      </c>
      <c r="J704" s="98" t="str">
        <f t="shared" si="57"/>
        <v>Vinculación Universidad-Sociedad</v>
      </c>
      <c r="K704" s="98" t="s">
        <v>398</v>
      </c>
    </row>
    <row r="705" spans="3:11">
      <c r="C705" s="143"/>
      <c r="D705" s="151"/>
      <c r="E705" s="118"/>
      <c r="F705" s="97">
        <f t="shared" si="56"/>
        <v>0</v>
      </c>
      <c r="G705" s="161"/>
      <c r="H705" s="144"/>
      <c r="I705" s="130" t="e">
        <f>VLOOKUP(H705,Presupuesto!$B$11:$C$565,2,0)</f>
        <v>#N/A</v>
      </c>
      <c r="J705" s="98" t="str">
        <f t="shared" si="57"/>
        <v>Vinculación Universidad-Sociedad</v>
      </c>
      <c r="K705" s="98" t="s">
        <v>398</v>
      </c>
    </row>
    <row r="706" spans="3:11">
      <c r="C706" s="143"/>
      <c r="D706" s="151"/>
      <c r="E706" s="118"/>
      <c r="F706" s="97">
        <f t="shared" si="56"/>
        <v>0</v>
      </c>
      <c r="G706" s="161"/>
      <c r="H706" s="144"/>
      <c r="I706" s="130" t="e">
        <f>VLOOKUP(H706,Presupuesto!$B$11:$C$565,2,0)</f>
        <v>#N/A</v>
      </c>
      <c r="J706" s="98" t="str">
        <f t="shared" si="57"/>
        <v>Vinculación Universidad-Sociedad</v>
      </c>
      <c r="K706" s="98" t="s">
        <v>398</v>
      </c>
    </row>
    <row r="707" spans="3:11">
      <c r="C707" s="143"/>
      <c r="D707" s="151"/>
      <c r="E707" s="118"/>
      <c r="F707" s="97">
        <f t="shared" si="56"/>
        <v>0</v>
      </c>
      <c r="G707" s="161"/>
      <c r="H707" s="144"/>
      <c r="I707" s="130" t="e">
        <f>VLOOKUP(H707,Presupuesto!$B$11:$C$565,2,0)</f>
        <v>#N/A</v>
      </c>
      <c r="J707" s="98" t="str">
        <f t="shared" si="57"/>
        <v>Vinculación Universidad-Sociedad</v>
      </c>
      <c r="K707" s="98" t="s">
        <v>398</v>
      </c>
    </row>
    <row r="708" spans="3:11">
      <c r="C708" s="145"/>
      <c r="D708" s="151"/>
      <c r="E708" s="118"/>
      <c r="F708" s="97">
        <f t="shared" si="56"/>
        <v>0</v>
      </c>
      <c r="G708" s="161"/>
      <c r="H708" s="146"/>
      <c r="I708" s="130" t="e">
        <f>VLOOKUP(H708,Presupuesto!$B$11:$C$565,2,0)</f>
        <v>#N/A</v>
      </c>
      <c r="J708" s="98" t="str">
        <f t="shared" si="57"/>
        <v>Vinculación Universidad-Sociedad</v>
      </c>
      <c r="K708" s="98" t="s">
        <v>398</v>
      </c>
    </row>
    <row r="709" spans="3:11">
      <c r="C709" s="145"/>
      <c r="D709" s="151"/>
      <c r="E709" s="118"/>
      <c r="F709" s="97">
        <f t="shared" si="56"/>
        <v>0</v>
      </c>
      <c r="G709" s="161"/>
      <c r="H709" s="146"/>
      <c r="I709" s="130" t="e">
        <f>VLOOKUP(H709,Presupuesto!$B$11:$C$565,2,0)</f>
        <v>#N/A</v>
      </c>
      <c r="J709" s="98" t="str">
        <f t="shared" si="57"/>
        <v>Vinculación Universidad-Sociedad</v>
      </c>
      <c r="K709" s="98" t="s">
        <v>398</v>
      </c>
    </row>
    <row r="710" spans="3:11">
      <c r="C710" s="145"/>
      <c r="D710" s="151"/>
      <c r="E710" s="118"/>
      <c r="F710" s="97">
        <f t="shared" si="56"/>
        <v>0</v>
      </c>
      <c r="G710" s="161"/>
      <c r="H710" s="146"/>
      <c r="I710" s="130" t="e">
        <f>VLOOKUP(H710,Presupuesto!$B$11:$C$565,2,0)</f>
        <v>#N/A</v>
      </c>
      <c r="J710" s="98" t="str">
        <f t="shared" si="57"/>
        <v>Vinculación Universidad-Sociedad</v>
      </c>
      <c r="K710" s="98" t="s">
        <v>398</v>
      </c>
    </row>
    <row r="711" spans="3:11">
      <c r="C711" s="145"/>
      <c r="D711" s="151"/>
      <c r="E711" s="118"/>
      <c r="F711" s="97">
        <f t="shared" si="56"/>
        <v>0</v>
      </c>
      <c r="G711" s="161"/>
      <c r="H711" s="146"/>
      <c r="I711" s="130" t="e">
        <f>VLOOKUP(H711,Presupuesto!$B$11:$C$565,2,0)</f>
        <v>#N/A</v>
      </c>
      <c r="J711" s="98" t="str">
        <f t="shared" si="57"/>
        <v>Vinculación Universidad-Sociedad</v>
      </c>
      <c r="K711" s="98" t="s">
        <v>398</v>
      </c>
    </row>
    <row r="712" spans="3:11" ht="15.75" thickBot="1">
      <c r="C712" s="147"/>
      <c r="D712" s="159"/>
      <c r="E712" s="103"/>
      <c r="F712" s="105">
        <f t="shared" si="56"/>
        <v>0</v>
      </c>
      <c r="G712" s="162"/>
      <c r="H712" s="148"/>
      <c r="I712" s="132" t="e">
        <f>VLOOKUP(H712,Presupuesto!$B$11:$C$565,2,0)</f>
        <v>#N/A</v>
      </c>
      <c r="J712" s="106" t="str">
        <f t="shared" si="57"/>
        <v>Vinculación Universidad-Sociedad</v>
      </c>
      <c r="K712" s="98" t="s">
        <v>398</v>
      </c>
    </row>
    <row r="714" spans="3:11" ht="15.75" thickBot="1"/>
    <row r="715" spans="3:11" ht="15.75" thickBot="1">
      <c r="C715" s="157" t="s">
        <v>53</v>
      </c>
      <c r="D715" s="372">
        <f>SUM(F722:F756)</f>
        <v>2751.2</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392</v>
      </c>
      <c r="D718" s="368" t="str">
        <f>'3. Vinculación Univ. Sociedad'!E23</f>
        <v>3.1.1.15</v>
      </c>
      <c r="E718" s="93"/>
      <c r="F718" s="93"/>
      <c r="G718" s="93"/>
      <c r="H718" s="76"/>
      <c r="I718" s="76"/>
      <c r="J718" s="76"/>
      <c r="K718" s="112"/>
    </row>
    <row r="719" spans="3:11" ht="18.75">
      <c r="C719" s="211"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Terapia Individual de intervención en crisis, autoestima y motivacionales</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21" t="s">
        <v>439</v>
      </c>
      <c r="D722" s="222"/>
      <c r="E722" s="220">
        <f>HLOOKUP(C722,$AH$2:$BU$3,2,0)</f>
        <v>620</v>
      </c>
      <c r="F722" s="97">
        <f t="shared" ref="F722:F756" si="58">D722*E722</f>
        <v>0</v>
      </c>
      <c r="G722" s="161"/>
      <c r="H722" s="142"/>
      <c r="I722" s="130" t="e">
        <f>VLOOKUP(H722,Presupuesto!$B$11:$C$565,2,0)</f>
        <v>#N/A</v>
      </c>
      <c r="J722" s="331" t="s">
        <v>471</v>
      </c>
      <c r="K722" s="98" t="s">
        <v>401</v>
      </c>
    </row>
    <row r="723" spans="3:11">
      <c r="C723" s="141" t="s">
        <v>1569</v>
      </c>
      <c r="D723" s="158">
        <v>2</v>
      </c>
      <c r="E723" s="123">
        <v>76</v>
      </c>
      <c r="F723" s="97">
        <f t="shared" si="58"/>
        <v>152</v>
      </c>
      <c r="G723" s="161" t="s">
        <v>129</v>
      </c>
      <c r="H723" s="142" t="s">
        <v>316</v>
      </c>
      <c r="I723" s="130" t="str">
        <f>VLOOKUP(H723,Presupuesto!$B$11:$C$565,2,0)</f>
        <v>PRODUCTOS DE PAPEL Y CARTON (33400-00)</v>
      </c>
      <c r="J723" s="98" t="str">
        <f>$J$722</f>
        <v>Vinculación Universidad-Sociedad</v>
      </c>
      <c r="K723" s="98" t="s">
        <v>401</v>
      </c>
    </row>
    <row r="724" spans="3:11">
      <c r="C724" s="141" t="s">
        <v>1570</v>
      </c>
      <c r="D724" s="158">
        <v>1</v>
      </c>
      <c r="E724" s="123">
        <v>85</v>
      </c>
      <c r="F724" s="97">
        <f t="shared" si="58"/>
        <v>85</v>
      </c>
      <c r="G724" s="161" t="s">
        <v>129</v>
      </c>
      <c r="H724" s="142" t="s">
        <v>316</v>
      </c>
      <c r="I724" s="130" t="str">
        <f>VLOOKUP(H724,Presupuesto!$B$11:$C$565,2,0)</f>
        <v>PRODUCTOS DE PAPEL Y CARTON (33400-00)</v>
      </c>
      <c r="J724" s="98" t="str">
        <f t="shared" ref="J724:J756" si="59">$J$722</f>
        <v>Vinculación Universidad-Sociedad</v>
      </c>
      <c r="K724" s="98" t="s">
        <v>401</v>
      </c>
    </row>
    <row r="725" spans="3:11">
      <c r="C725" s="141" t="s">
        <v>1571</v>
      </c>
      <c r="D725" s="158">
        <v>3</v>
      </c>
      <c r="E725" s="123">
        <v>70</v>
      </c>
      <c r="F725" s="97">
        <f t="shared" si="58"/>
        <v>210</v>
      </c>
      <c r="G725" s="161" t="s">
        <v>129</v>
      </c>
      <c r="H725" s="142" t="s">
        <v>815</v>
      </c>
      <c r="I725" s="130" t="str">
        <f>VLOOKUP(H725,Presupuesto!$B$11:$C$565,2,0)</f>
        <v>PAPEL DE ESCRITORIO</v>
      </c>
      <c r="J725" s="98" t="str">
        <f t="shared" si="59"/>
        <v>Vinculación Universidad-Sociedad</v>
      </c>
      <c r="K725" s="98" t="s">
        <v>401</v>
      </c>
    </row>
    <row r="726" spans="3:11">
      <c r="C726" s="141" t="s">
        <v>1572</v>
      </c>
      <c r="D726" s="158">
        <v>3</v>
      </c>
      <c r="E726" s="123">
        <v>75</v>
      </c>
      <c r="F726" s="97">
        <f t="shared" si="58"/>
        <v>225</v>
      </c>
      <c r="G726" s="161" t="s">
        <v>129</v>
      </c>
      <c r="H726" s="142" t="s">
        <v>815</v>
      </c>
      <c r="I726" s="130" t="str">
        <f>VLOOKUP(H726,Presupuesto!$B$11:$C$565,2,0)</f>
        <v>PAPEL DE ESCRITORIO</v>
      </c>
      <c r="J726" s="98" t="str">
        <f t="shared" si="59"/>
        <v>Vinculación Universidad-Sociedad</v>
      </c>
      <c r="K726" s="98" t="s">
        <v>401</v>
      </c>
    </row>
    <row r="727" spans="3:11">
      <c r="C727" s="141" t="s">
        <v>1573</v>
      </c>
      <c r="D727" s="158">
        <v>2</v>
      </c>
      <c r="E727" s="123">
        <v>39.6</v>
      </c>
      <c r="F727" s="97">
        <f t="shared" si="58"/>
        <v>79.2</v>
      </c>
      <c r="G727" s="161" t="s">
        <v>129</v>
      </c>
      <c r="H727" s="142" t="s">
        <v>327</v>
      </c>
      <c r="I727" s="130" t="str">
        <f>VLOOKUP(H727,Presupuesto!$B$11:$C$565,2,0)</f>
        <v>UTILES DE ESCRITORIO, OFICINA Y ENZE¥ANZA</v>
      </c>
      <c r="J727" s="98" t="str">
        <f t="shared" si="59"/>
        <v>Vinculación Universidad-Sociedad</v>
      </c>
      <c r="K727" s="98" t="s">
        <v>401</v>
      </c>
    </row>
    <row r="728" spans="3:11">
      <c r="C728" s="141" t="s">
        <v>1574</v>
      </c>
      <c r="D728" s="158">
        <v>1</v>
      </c>
      <c r="E728" s="123">
        <v>2000</v>
      </c>
      <c r="F728" s="97">
        <f t="shared" si="58"/>
        <v>2000</v>
      </c>
      <c r="G728" s="161" t="s">
        <v>129</v>
      </c>
      <c r="H728" s="144" t="s">
        <v>955</v>
      </c>
      <c r="I728" s="130" t="str">
        <f>VLOOKUP(H728,Presupuesto!$B$11:$C$565,2,0)</f>
        <v>OTROS RESPUESTOS Y ACCESORIOS MENORES</v>
      </c>
      <c r="J728" s="98" t="str">
        <f t="shared" si="59"/>
        <v>Vinculación Universidad-Sociedad</v>
      </c>
      <c r="K728" s="98" t="s">
        <v>401</v>
      </c>
    </row>
    <row r="729" spans="3:11">
      <c r="C729" s="141"/>
      <c r="D729" s="158"/>
      <c r="E729" s="123"/>
      <c r="F729" s="97">
        <f t="shared" si="58"/>
        <v>0</v>
      </c>
      <c r="G729" s="161" t="s">
        <v>129</v>
      </c>
      <c r="H729" s="142" t="s">
        <v>327</v>
      </c>
      <c r="I729" s="130" t="str">
        <f>VLOOKUP(H729,Presupuesto!$B$11:$C$565,2,0)</f>
        <v>UTILES DE ESCRITORIO, OFICINA Y ENZE¥ANZA</v>
      </c>
      <c r="J729" s="98" t="str">
        <f t="shared" si="59"/>
        <v>Vinculación Universidad-Sociedad</v>
      </c>
      <c r="K729" s="98" t="s">
        <v>401</v>
      </c>
    </row>
    <row r="730" spans="3:11">
      <c r="C730" s="141"/>
      <c r="D730" s="158"/>
      <c r="E730" s="123"/>
      <c r="F730" s="97">
        <f t="shared" si="58"/>
        <v>0</v>
      </c>
      <c r="G730" s="161" t="s">
        <v>129</v>
      </c>
      <c r="H730" s="144" t="s">
        <v>955</v>
      </c>
      <c r="I730" s="130" t="str">
        <f>VLOOKUP(H730,Presupuesto!$B$11:$C$565,2,0)</f>
        <v>OTROS RESPUESTOS Y ACCESORIOS MENORES</v>
      </c>
      <c r="J730" s="98" t="str">
        <f t="shared" si="59"/>
        <v>Vinculación Universidad-Sociedad</v>
      </c>
      <c r="K730" s="98" t="s">
        <v>401</v>
      </c>
    </row>
    <row r="731" spans="3:11">
      <c r="C731" s="141"/>
      <c r="D731" s="158"/>
      <c r="E731" s="123"/>
      <c r="F731" s="97">
        <f t="shared" si="58"/>
        <v>0</v>
      </c>
      <c r="G731" s="161"/>
      <c r="H731" s="142"/>
      <c r="I731" s="130" t="e">
        <f>VLOOKUP(H731,Presupuesto!$B$11:$C$565,2,0)</f>
        <v>#N/A</v>
      </c>
      <c r="J731" s="98" t="str">
        <f t="shared" si="59"/>
        <v>Vinculación Universidad-Sociedad</v>
      </c>
      <c r="K731" s="98" t="s">
        <v>401</v>
      </c>
    </row>
    <row r="732" spans="3:11">
      <c r="C732" s="141"/>
      <c r="D732" s="158"/>
      <c r="E732" s="123"/>
      <c r="F732" s="97">
        <f t="shared" si="58"/>
        <v>0</v>
      </c>
      <c r="G732" s="161"/>
      <c r="H732" s="142"/>
      <c r="I732" s="130" t="e">
        <f>VLOOKUP(H732,Presupuesto!$B$11:$C$565,2,0)</f>
        <v>#N/A</v>
      </c>
      <c r="J732" s="98" t="str">
        <f t="shared" si="59"/>
        <v>Vinculación Universidad-Sociedad</v>
      </c>
      <c r="K732" s="98" t="s">
        <v>401</v>
      </c>
    </row>
    <row r="733" spans="3:11">
      <c r="C733" s="141"/>
      <c r="D733" s="158"/>
      <c r="E733" s="123"/>
      <c r="F733" s="97">
        <f t="shared" si="58"/>
        <v>0</v>
      </c>
      <c r="G733" s="161"/>
      <c r="H733" s="142"/>
      <c r="I733" s="130" t="e">
        <f>VLOOKUP(H733,Presupuesto!$B$11:$C$565,2,0)</f>
        <v>#N/A</v>
      </c>
      <c r="J733" s="98" t="str">
        <f t="shared" si="59"/>
        <v>Vinculación Universidad-Sociedad</v>
      </c>
      <c r="K733" s="98" t="s">
        <v>401</v>
      </c>
    </row>
    <row r="734" spans="3:11">
      <c r="C734" s="141"/>
      <c r="D734" s="158"/>
      <c r="E734" s="123"/>
      <c r="F734" s="97">
        <f t="shared" si="58"/>
        <v>0</v>
      </c>
      <c r="G734" s="161"/>
      <c r="H734" s="142"/>
      <c r="I734" s="130" t="e">
        <f>VLOOKUP(H734,Presupuesto!$B$11:$C$565,2,0)</f>
        <v>#N/A</v>
      </c>
      <c r="J734" s="98" t="str">
        <f t="shared" si="59"/>
        <v>Vinculación Universidad-Sociedad</v>
      </c>
      <c r="K734" s="98" t="s">
        <v>401</v>
      </c>
    </row>
    <row r="735" spans="3:11">
      <c r="C735" s="141"/>
      <c r="D735" s="158"/>
      <c r="E735" s="123"/>
      <c r="F735" s="97">
        <f t="shared" si="58"/>
        <v>0</v>
      </c>
      <c r="G735" s="161"/>
      <c r="H735" s="142"/>
      <c r="I735" s="130" t="e">
        <f>VLOOKUP(H735,Presupuesto!$B$11:$C$565,2,0)</f>
        <v>#N/A</v>
      </c>
      <c r="J735" s="98" t="str">
        <f t="shared" si="59"/>
        <v>Vinculación Universidad-Sociedad</v>
      </c>
      <c r="K735" s="98" t="s">
        <v>401</v>
      </c>
    </row>
    <row r="736" spans="3:11">
      <c r="C736" s="141"/>
      <c r="D736" s="158"/>
      <c r="E736" s="123"/>
      <c r="F736" s="97">
        <f t="shared" si="58"/>
        <v>0</v>
      </c>
      <c r="G736" s="161"/>
      <c r="H736" s="142"/>
      <c r="I736" s="130" t="e">
        <f>VLOOKUP(H736,Presupuesto!$B$11:$C$565,2,0)</f>
        <v>#N/A</v>
      </c>
      <c r="J736" s="98" t="str">
        <f t="shared" si="59"/>
        <v>Vinculación Universidad-Sociedad</v>
      </c>
      <c r="K736" s="98" t="s">
        <v>401</v>
      </c>
    </row>
    <row r="737" spans="3:11">
      <c r="C737" s="141"/>
      <c r="D737" s="158"/>
      <c r="E737" s="123"/>
      <c r="F737" s="97">
        <f t="shared" si="58"/>
        <v>0</v>
      </c>
      <c r="G737" s="161"/>
      <c r="H737" s="142"/>
      <c r="I737" s="130" t="e">
        <f>VLOOKUP(H737,Presupuesto!$B$11:$C$565,2,0)</f>
        <v>#N/A</v>
      </c>
      <c r="J737" s="98" t="str">
        <f t="shared" si="59"/>
        <v>Vinculación Universidad-Sociedad</v>
      </c>
      <c r="K737" s="98" t="s">
        <v>401</v>
      </c>
    </row>
    <row r="738" spans="3:11">
      <c r="C738" s="141"/>
      <c r="D738" s="158"/>
      <c r="E738" s="123"/>
      <c r="F738" s="97">
        <f t="shared" si="58"/>
        <v>0</v>
      </c>
      <c r="G738" s="161"/>
      <c r="H738" s="142"/>
      <c r="I738" s="130" t="e">
        <f>VLOOKUP(H738,Presupuesto!$B$11:$C$565,2,0)</f>
        <v>#N/A</v>
      </c>
      <c r="J738" s="98" t="str">
        <f t="shared" si="59"/>
        <v>Vinculación Universidad-Sociedad</v>
      </c>
      <c r="K738" s="98" t="s">
        <v>401</v>
      </c>
    </row>
    <row r="739" spans="3:11">
      <c r="C739" s="141"/>
      <c r="D739" s="158"/>
      <c r="E739" s="123"/>
      <c r="F739" s="97">
        <f t="shared" si="58"/>
        <v>0</v>
      </c>
      <c r="G739" s="161"/>
      <c r="H739" s="142"/>
      <c r="I739" s="130" t="e">
        <f>VLOOKUP(H739,Presupuesto!$B$11:$C$565,2,0)</f>
        <v>#N/A</v>
      </c>
      <c r="J739" s="98" t="str">
        <f t="shared" si="59"/>
        <v>Vinculación Universidad-Sociedad</v>
      </c>
      <c r="K739" s="98" t="s">
        <v>401</v>
      </c>
    </row>
    <row r="740" spans="3:11">
      <c r="C740" s="141"/>
      <c r="D740" s="158"/>
      <c r="E740" s="123"/>
      <c r="F740" s="97">
        <f t="shared" si="58"/>
        <v>0</v>
      </c>
      <c r="G740" s="161"/>
      <c r="H740" s="142"/>
      <c r="I740" s="130" t="e">
        <f>VLOOKUP(H740,Presupuesto!$B$11:$C$565,2,0)</f>
        <v>#N/A</v>
      </c>
      <c r="J740" s="98" t="str">
        <f t="shared" si="59"/>
        <v>Vinculación Universidad-Sociedad</v>
      </c>
      <c r="K740" s="98" t="s">
        <v>401</v>
      </c>
    </row>
    <row r="741" spans="3:11">
      <c r="C741" s="141"/>
      <c r="D741" s="158"/>
      <c r="E741" s="123"/>
      <c r="F741" s="97">
        <f t="shared" si="58"/>
        <v>0</v>
      </c>
      <c r="G741" s="161"/>
      <c r="H741" s="142"/>
      <c r="I741" s="130" t="e">
        <f>VLOOKUP(H741,Presupuesto!$B$11:$C$565,2,0)</f>
        <v>#N/A</v>
      </c>
      <c r="J741" s="98" t="str">
        <f t="shared" si="59"/>
        <v>Vinculación Universidad-Sociedad</v>
      </c>
      <c r="K741" s="98" t="s">
        <v>401</v>
      </c>
    </row>
    <row r="742" spans="3:11">
      <c r="C742" s="141"/>
      <c r="D742" s="158"/>
      <c r="E742" s="123"/>
      <c r="F742" s="97">
        <f t="shared" si="58"/>
        <v>0</v>
      </c>
      <c r="G742" s="161"/>
      <c r="H742" s="142"/>
      <c r="I742" s="130" t="e">
        <f>VLOOKUP(H742,Presupuesto!$B$11:$C$565,2,0)</f>
        <v>#N/A</v>
      </c>
      <c r="J742" s="98" t="str">
        <f t="shared" si="59"/>
        <v>Vinculación Universidad-Sociedad</v>
      </c>
      <c r="K742" s="98" t="s">
        <v>401</v>
      </c>
    </row>
    <row r="743" spans="3:11">
      <c r="C743" s="141"/>
      <c r="D743" s="158"/>
      <c r="E743" s="123"/>
      <c r="F743" s="97">
        <f t="shared" si="58"/>
        <v>0</v>
      </c>
      <c r="G743" s="161"/>
      <c r="H743" s="142"/>
      <c r="I743" s="130" t="e">
        <f>VLOOKUP(H743,Presupuesto!$B$11:$C$565,2,0)</f>
        <v>#N/A</v>
      </c>
      <c r="J743" s="98" t="str">
        <f t="shared" si="59"/>
        <v>Vinculación Universidad-Sociedad</v>
      </c>
      <c r="K743" s="98" t="s">
        <v>401</v>
      </c>
    </row>
    <row r="744" spans="3:11">
      <c r="C744" s="143"/>
      <c r="D744" s="151"/>
      <c r="E744" s="118"/>
      <c r="F744" s="97">
        <f t="shared" si="58"/>
        <v>0</v>
      </c>
      <c r="G744" s="161"/>
      <c r="H744" s="144"/>
      <c r="I744" s="130" t="e">
        <f>VLOOKUP(H744,Presupuesto!$B$11:$C$565,2,0)</f>
        <v>#N/A</v>
      </c>
      <c r="J744" s="98" t="str">
        <f t="shared" si="59"/>
        <v>Vinculación Universidad-Sociedad</v>
      </c>
      <c r="K744" s="98" t="s">
        <v>401</v>
      </c>
    </row>
    <row r="745" spans="3:11">
      <c r="C745" s="143"/>
      <c r="D745" s="151"/>
      <c r="E745" s="118"/>
      <c r="F745" s="97">
        <f t="shared" si="58"/>
        <v>0</v>
      </c>
      <c r="G745" s="161"/>
      <c r="H745" s="144"/>
      <c r="I745" s="130" t="e">
        <f>VLOOKUP(H745,Presupuesto!$B$11:$C$565,2,0)</f>
        <v>#N/A</v>
      </c>
      <c r="J745" s="98" t="str">
        <f t="shared" si="59"/>
        <v>Vinculación Universidad-Sociedad</v>
      </c>
      <c r="K745" s="98" t="s">
        <v>401</v>
      </c>
    </row>
    <row r="746" spans="3:11">
      <c r="C746" s="143"/>
      <c r="D746" s="151"/>
      <c r="E746" s="118"/>
      <c r="F746" s="97">
        <f t="shared" si="58"/>
        <v>0</v>
      </c>
      <c r="G746" s="161"/>
      <c r="H746" s="144"/>
      <c r="I746" s="130" t="e">
        <f>VLOOKUP(H746,Presupuesto!$B$11:$C$565,2,0)</f>
        <v>#N/A</v>
      </c>
      <c r="J746" s="98" t="str">
        <f t="shared" si="59"/>
        <v>Vinculación Universidad-Sociedad</v>
      </c>
      <c r="K746" s="98" t="s">
        <v>401</v>
      </c>
    </row>
    <row r="747" spans="3:11">
      <c r="C747" s="143"/>
      <c r="D747" s="151"/>
      <c r="E747" s="118"/>
      <c r="F747" s="97">
        <f t="shared" si="58"/>
        <v>0</v>
      </c>
      <c r="G747" s="161"/>
      <c r="H747" s="144"/>
      <c r="I747" s="130" t="e">
        <f>VLOOKUP(H747,Presupuesto!$B$11:$C$565,2,0)</f>
        <v>#N/A</v>
      </c>
      <c r="J747" s="98" t="str">
        <f t="shared" si="59"/>
        <v>Vinculación Universidad-Sociedad</v>
      </c>
      <c r="K747" s="98" t="s">
        <v>401</v>
      </c>
    </row>
    <row r="748" spans="3:11">
      <c r="C748" s="143"/>
      <c r="D748" s="151"/>
      <c r="E748" s="118"/>
      <c r="F748" s="97">
        <f t="shared" si="58"/>
        <v>0</v>
      </c>
      <c r="G748" s="161"/>
      <c r="H748" s="144"/>
      <c r="I748" s="130" t="e">
        <f>VLOOKUP(H748,Presupuesto!$B$11:$C$565,2,0)</f>
        <v>#N/A</v>
      </c>
      <c r="J748" s="98" t="str">
        <f t="shared" si="59"/>
        <v>Vinculación Universidad-Sociedad</v>
      </c>
      <c r="K748" s="98" t="s">
        <v>401</v>
      </c>
    </row>
    <row r="749" spans="3:11">
      <c r="C749" s="143"/>
      <c r="D749" s="151"/>
      <c r="E749" s="118"/>
      <c r="F749" s="97">
        <f t="shared" si="58"/>
        <v>0</v>
      </c>
      <c r="G749" s="161"/>
      <c r="H749" s="144"/>
      <c r="I749" s="130" t="e">
        <f>VLOOKUP(H749,Presupuesto!$B$11:$C$565,2,0)</f>
        <v>#N/A</v>
      </c>
      <c r="J749" s="98" t="str">
        <f t="shared" si="59"/>
        <v>Vinculación Universidad-Sociedad</v>
      </c>
      <c r="K749" s="98" t="s">
        <v>401</v>
      </c>
    </row>
    <row r="750" spans="3:11">
      <c r="C750" s="143"/>
      <c r="D750" s="151"/>
      <c r="E750" s="118"/>
      <c r="F750" s="97">
        <f t="shared" si="58"/>
        <v>0</v>
      </c>
      <c r="G750" s="161"/>
      <c r="H750" s="144"/>
      <c r="I750" s="130" t="e">
        <f>VLOOKUP(H750,Presupuesto!$B$11:$C$565,2,0)</f>
        <v>#N/A</v>
      </c>
      <c r="J750" s="98" t="str">
        <f t="shared" si="59"/>
        <v>Vinculación Universidad-Sociedad</v>
      </c>
      <c r="K750" s="98" t="s">
        <v>401</v>
      </c>
    </row>
    <row r="751" spans="3:11">
      <c r="C751" s="143"/>
      <c r="D751" s="151"/>
      <c r="E751" s="118"/>
      <c r="F751" s="97">
        <f t="shared" si="58"/>
        <v>0</v>
      </c>
      <c r="G751" s="161"/>
      <c r="H751" s="144"/>
      <c r="I751" s="130" t="e">
        <f>VLOOKUP(H751,Presupuesto!$B$11:$C$565,2,0)</f>
        <v>#N/A</v>
      </c>
      <c r="J751" s="98" t="str">
        <f t="shared" si="59"/>
        <v>Vinculación Universidad-Sociedad</v>
      </c>
      <c r="K751" s="98" t="s">
        <v>401</v>
      </c>
    </row>
    <row r="752" spans="3:11">
      <c r="C752" s="145"/>
      <c r="D752" s="151"/>
      <c r="E752" s="118"/>
      <c r="F752" s="97">
        <f t="shared" si="58"/>
        <v>0</v>
      </c>
      <c r="G752" s="161"/>
      <c r="H752" s="146"/>
      <c r="I752" s="130" t="e">
        <f>VLOOKUP(H752,Presupuesto!$B$11:$C$565,2,0)</f>
        <v>#N/A</v>
      </c>
      <c r="J752" s="98" t="str">
        <f t="shared" si="59"/>
        <v>Vinculación Universidad-Sociedad</v>
      </c>
      <c r="K752" s="98" t="s">
        <v>401</v>
      </c>
    </row>
    <row r="753" spans="3:11">
      <c r="C753" s="145"/>
      <c r="D753" s="151"/>
      <c r="E753" s="118"/>
      <c r="F753" s="97">
        <f t="shared" si="58"/>
        <v>0</v>
      </c>
      <c r="G753" s="161"/>
      <c r="H753" s="146"/>
      <c r="I753" s="130" t="e">
        <f>VLOOKUP(H753,Presupuesto!$B$11:$C$565,2,0)</f>
        <v>#N/A</v>
      </c>
      <c r="J753" s="98" t="str">
        <f t="shared" si="59"/>
        <v>Vinculación Universidad-Sociedad</v>
      </c>
      <c r="K753" s="98" t="s">
        <v>401</v>
      </c>
    </row>
    <row r="754" spans="3:11">
      <c r="C754" s="145"/>
      <c r="D754" s="151"/>
      <c r="E754" s="118"/>
      <c r="F754" s="97">
        <f t="shared" si="58"/>
        <v>0</v>
      </c>
      <c r="G754" s="161"/>
      <c r="H754" s="146"/>
      <c r="I754" s="130" t="e">
        <f>VLOOKUP(H754,Presupuesto!$B$11:$C$565,2,0)</f>
        <v>#N/A</v>
      </c>
      <c r="J754" s="98" t="str">
        <f t="shared" si="59"/>
        <v>Vinculación Universidad-Sociedad</v>
      </c>
      <c r="K754" s="98" t="s">
        <v>401</v>
      </c>
    </row>
    <row r="755" spans="3:11">
      <c r="C755" s="145"/>
      <c r="D755" s="151"/>
      <c r="E755" s="118"/>
      <c r="F755" s="97">
        <f t="shared" si="58"/>
        <v>0</v>
      </c>
      <c r="G755" s="161"/>
      <c r="H755" s="146"/>
      <c r="I755" s="130" t="e">
        <f>VLOOKUP(H755,Presupuesto!$B$11:$C$565,2,0)</f>
        <v>#N/A</v>
      </c>
      <c r="J755" s="98" t="str">
        <f t="shared" si="59"/>
        <v>Vinculación Universidad-Sociedad</v>
      </c>
      <c r="K755" s="98" t="s">
        <v>401</v>
      </c>
    </row>
    <row r="756" spans="3:11" ht="15.75" thickBot="1">
      <c r="C756" s="147"/>
      <c r="D756" s="159"/>
      <c r="E756" s="103"/>
      <c r="F756" s="105">
        <f t="shared" si="58"/>
        <v>0</v>
      </c>
      <c r="G756" s="162"/>
      <c r="H756" s="148"/>
      <c r="I756" s="132" t="e">
        <f>VLOOKUP(H756,Presupuesto!$B$11:$C$565,2,0)</f>
        <v>#N/A</v>
      </c>
      <c r="J756" s="106" t="str">
        <f t="shared" si="59"/>
        <v>Vinculación Universidad-Sociedad</v>
      </c>
      <c r="K756" s="98" t="s">
        <v>401</v>
      </c>
    </row>
    <row r="758" spans="3:11" ht="15.75" thickBot="1">
      <c r="F758" s="90"/>
      <c r="G758" s="89"/>
      <c r="H758" s="90"/>
      <c r="I758" s="90"/>
    </row>
    <row r="759" spans="3:11" ht="15.75" thickBot="1">
      <c r="C759" s="157" t="s">
        <v>53</v>
      </c>
      <c r="D759" s="372">
        <f>SUM(F766:F800)</f>
        <v>2751.2</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392</v>
      </c>
      <c r="D762" s="368" t="str">
        <f>'3. Vinculación Univ. Sociedad'!E23</f>
        <v>3.1.1.15</v>
      </c>
      <c r="E762" s="93"/>
      <c r="F762" s="93"/>
      <c r="G762" s="93"/>
      <c r="H762" s="76"/>
      <c r="I762" s="76"/>
      <c r="J762" s="76"/>
      <c r="K762" s="112"/>
    </row>
    <row r="763" spans="3:11" ht="18.75">
      <c r="C763" s="211" t="str">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Terapia Individual de intervención en crisis, autoestima y motivacionales</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21" t="s">
        <v>439</v>
      </c>
      <c r="D766" s="222"/>
      <c r="E766" s="220">
        <f>HLOOKUP(C766,$AH$2:$BU$3,2,0)</f>
        <v>620</v>
      </c>
      <c r="F766" s="97">
        <f t="shared" ref="F766:F800" si="60">D766*E766</f>
        <v>0</v>
      </c>
      <c r="G766" s="161"/>
      <c r="H766" s="142"/>
      <c r="I766" s="130" t="e">
        <f>VLOOKUP(H766,Presupuesto!$B$11:$C$565,2,0)</f>
        <v>#N/A</v>
      </c>
      <c r="J766" s="331" t="s">
        <v>471</v>
      </c>
      <c r="K766" s="98" t="s">
        <v>404</v>
      </c>
    </row>
    <row r="767" spans="3:11">
      <c r="C767" s="141" t="s">
        <v>1569</v>
      </c>
      <c r="D767" s="158">
        <v>2</v>
      </c>
      <c r="E767" s="123">
        <v>76</v>
      </c>
      <c r="F767" s="97">
        <f t="shared" si="60"/>
        <v>152</v>
      </c>
      <c r="G767" s="161" t="s">
        <v>129</v>
      </c>
      <c r="H767" s="142" t="s">
        <v>316</v>
      </c>
      <c r="I767" s="130" t="str">
        <f>VLOOKUP(H767,Presupuesto!$B$11:$C$565,2,0)</f>
        <v>PRODUCTOS DE PAPEL Y CARTON (33400-00)</v>
      </c>
      <c r="J767" s="98" t="str">
        <f>$J$766</f>
        <v>Vinculación Universidad-Sociedad</v>
      </c>
      <c r="K767" s="98" t="s">
        <v>404</v>
      </c>
    </row>
    <row r="768" spans="3:11">
      <c r="C768" s="141" t="s">
        <v>1570</v>
      </c>
      <c r="D768" s="158">
        <v>1</v>
      </c>
      <c r="E768" s="123">
        <v>85</v>
      </c>
      <c r="F768" s="97">
        <f t="shared" si="60"/>
        <v>85</v>
      </c>
      <c r="G768" s="161" t="s">
        <v>129</v>
      </c>
      <c r="H768" s="142" t="s">
        <v>316</v>
      </c>
      <c r="I768" s="130" t="str">
        <f>VLOOKUP(H768,Presupuesto!$B$11:$C$565,2,0)</f>
        <v>PRODUCTOS DE PAPEL Y CARTON (33400-00)</v>
      </c>
      <c r="J768" s="98" t="str">
        <f t="shared" ref="J768:J800" si="61">$J$766</f>
        <v>Vinculación Universidad-Sociedad</v>
      </c>
      <c r="K768" s="98" t="s">
        <v>404</v>
      </c>
    </row>
    <row r="769" spans="3:11">
      <c r="C769" s="141" t="s">
        <v>1571</v>
      </c>
      <c r="D769" s="158">
        <v>3</v>
      </c>
      <c r="E769" s="123">
        <v>70</v>
      </c>
      <c r="F769" s="97">
        <f t="shared" si="60"/>
        <v>210</v>
      </c>
      <c r="G769" s="161" t="s">
        <v>129</v>
      </c>
      <c r="H769" s="142" t="s">
        <v>815</v>
      </c>
      <c r="I769" s="130" t="str">
        <f>VLOOKUP(H769,Presupuesto!$B$11:$C$565,2,0)</f>
        <v>PAPEL DE ESCRITORIO</v>
      </c>
      <c r="J769" s="98" t="str">
        <f t="shared" si="61"/>
        <v>Vinculación Universidad-Sociedad</v>
      </c>
      <c r="K769" s="98" t="s">
        <v>404</v>
      </c>
    </row>
    <row r="770" spans="3:11">
      <c r="C770" s="141" t="s">
        <v>1572</v>
      </c>
      <c r="D770" s="158">
        <v>3</v>
      </c>
      <c r="E770" s="123">
        <v>75</v>
      </c>
      <c r="F770" s="97">
        <f t="shared" si="60"/>
        <v>225</v>
      </c>
      <c r="G770" s="161" t="s">
        <v>129</v>
      </c>
      <c r="H770" s="142" t="s">
        <v>815</v>
      </c>
      <c r="I770" s="130" t="str">
        <f>VLOOKUP(H770,Presupuesto!$B$11:$C$565,2,0)</f>
        <v>PAPEL DE ESCRITORIO</v>
      </c>
      <c r="J770" s="98" t="str">
        <f t="shared" si="61"/>
        <v>Vinculación Universidad-Sociedad</v>
      </c>
      <c r="K770" s="98" t="s">
        <v>404</v>
      </c>
    </row>
    <row r="771" spans="3:11">
      <c r="C771" s="141" t="s">
        <v>1573</v>
      </c>
      <c r="D771" s="158">
        <v>2</v>
      </c>
      <c r="E771" s="123">
        <v>39.6</v>
      </c>
      <c r="F771" s="97">
        <f t="shared" si="60"/>
        <v>79.2</v>
      </c>
      <c r="G771" s="161" t="s">
        <v>129</v>
      </c>
      <c r="H771" s="142" t="s">
        <v>327</v>
      </c>
      <c r="I771" s="130" t="str">
        <f>VLOOKUP(H771,Presupuesto!$B$11:$C$565,2,0)</f>
        <v>UTILES DE ESCRITORIO, OFICINA Y ENZE¥ANZA</v>
      </c>
      <c r="J771" s="98" t="str">
        <f t="shared" si="61"/>
        <v>Vinculación Universidad-Sociedad</v>
      </c>
      <c r="K771" s="98" t="s">
        <v>404</v>
      </c>
    </row>
    <row r="772" spans="3:11">
      <c r="C772" s="141" t="s">
        <v>1574</v>
      </c>
      <c r="D772" s="158">
        <v>1</v>
      </c>
      <c r="E772" s="123">
        <v>2000</v>
      </c>
      <c r="F772" s="97">
        <f t="shared" si="60"/>
        <v>2000</v>
      </c>
      <c r="G772" s="161" t="s">
        <v>129</v>
      </c>
      <c r="H772" s="144" t="s">
        <v>955</v>
      </c>
      <c r="I772" s="130" t="str">
        <f>VLOOKUP(H772,Presupuesto!$B$11:$C$565,2,0)</f>
        <v>OTROS RESPUESTOS Y ACCESORIOS MENORES</v>
      </c>
      <c r="J772" s="98" t="str">
        <f t="shared" si="61"/>
        <v>Vinculación Universidad-Sociedad</v>
      </c>
      <c r="K772" s="98" t="s">
        <v>404</v>
      </c>
    </row>
    <row r="773" spans="3:11">
      <c r="C773" s="141"/>
      <c r="D773" s="158"/>
      <c r="E773" s="123"/>
      <c r="F773" s="97">
        <f t="shared" si="60"/>
        <v>0</v>
      </c>
      <c r="G773" s="161" t="s">
        <v>129</v>
      </c>
      <c r="H773" s="142" t="s">
        <v>327</v>
      </c>
      <c r="I773" s="130" t="str">
        <f>VLOOKUP(H773,Presupuesto!$B$11:$C$565,2,0)</f>
        <v>UTILES DE ESCRITORIO, OFICINA Y ENZE¥ANZA</v>
      </c>
      <c r="J773" s="98" t="str">
        <f t="shared" si="61"/>
        <v>Vinculación Universidad-Sociedad</v>
      </c>
      <c r="K773" s="98" t="s">
        <v>404</v>
      </c>
    </row>
    <row r="774" spans="3:11">
      <c r="C774" s="141"/>
      <c r="D774" s="158"/>
      <c r="E774" s="123"/>
      <c r="F774" s="97">
        <f t="shared" si="60"/>
        <v>0</v>
      </c>
      <c r="G774" s="161" t="s">
        <v>129</v>
      </c>
      <c r="H774" s="144" t="s">
        <v>955</v>
      </c>
      <c r="I774" s="130" t="str">
        <f>VLOOKUP(H774,Presupuesto!$B$11:$C$565,2,0)</f>
        <v>OTROS RESPUESTOS Y ACCESORIOS MENORES</v>
      </c>
      <c r="J774" s="98" t="str">
        <f t="shared" si="61"/>
        <v>Vinculación Universidad-Sociedad</v>
      </c>
      <c r="K774" s="98" t="s">
        <v>404</v>
      </c>
    </row>
    <row r="775" spans="3:11">
      <c r="C775" s="141"/>
      <c r="D775" s="158"/>
      <c r="E775" s="123"/>
      <c r="F775" s="97">
        <f t="shared" si="60"/>
        <v>0</v>
      </c>
      <c r="G775" s="161"/>
      <c r="H775" s="142"/>
      <c r="I775" s="130" t="e">
        <f>VLOOKUP(H775,Presupuesto!$B$11:$C$565,2,0)</f>
        <v>#N/A</v>
      </c>
      <c r="J775" s="98" t="str">
        <f t="shared" si="61"/>
        <v>Vinculación Universidad-Sociedad</v>
      </c>
      <c r="K775" s="98" t="s">
        <v>404</v>
      </c>
    </row>
    <row r="776" spans="3:11">
      <c r="C776" s="141"/>
      <c r="D776" s="158"/>
      <c r="E776" s="123"/>
      <c r="F776" s="97">
        <f t="shared" si="60"/>
        <v>0</v>
      </c>
      <c r="G776" s="161"/>
      <c r="H776" s="142"/>
      <c r="I776" s="130" t="e">
        <f>VLOOKUP(H776,Presupuesto!$B$11:$C$565,2,0)</f>
        <v>#N/A</v>
      </c>
      <c r="J776" s="98" t="str">
        <f t="shared" si="61"/>
        <v>Vinculación Universidad-Sociedad</v>
      </c>
      <c r="K776" s="98" t="s">
        <v>404</v>
      </c>
    </row>
    <row r="777" spans="3:11">
      <c r="C777" s="141"/>
      <c r="D777" s="158"/>
      <c r="E777" s="123"/>
      <c r="F777" s="97">
        <f t="shared" si="60"/>
        <v>0</v>
      </c>
      <c r="G777" s="161"/>
      <c r="H777" s="142"/>
      <c r="I777" s="130" t="e">
        <f>VLOOKUP(H777,Presupuesto!$B$11:$C$565,2,0)</f>
        <v>#N/A</v>
      </c>
      <c r="J777" s="98" t="str">
        <f t="shared" si="61"/>
        <v>Vinculación Universidad-Sociedad</v>
      </c>
      <c r="K777" s="98" t="s">
        <v>404</v>
      </c>
    </row>
    <row r="778" spans="3:11">
      <c r="C778" s="141"/>
      <c r="D778" s="158"/>
      <c r="E778" s="123"/>
      <c r="F778" s="97">
        <f t="shared" si="60"/>
        <v>0</v>
      </c>
      <c r="G778" s="161"/>
      <c r="H778" s="142"/>
      <c r="I778" s="130" t="e">
        <f>VLOOKUP(H778,Presupuesto!$B$11:$C$565,2,0)</f>
        <v>#N/A</v>
      </c>
      <c r="J778" s="98" t="str">
        <f t="shared" si="61"/>
        <v>Vinculación Universidad-Sociedad</v>
      </c>
      <c r="K778" s="98" t="s">
        <v>404</v>
      </c>
    </row>
    <row r="779" spans="3:11">
      <c r="C779" s="141"/>
      <c r="D779" s="158"/>
      <c r="E779" s="123"/>
      <c r="F779" s="97">
        <f t="shared" si="60"/>
        <v>0</v>
      </c>
      <c r="G779" s="161"/>
      <c r="H779" s="142"/>
      <c r="I779" s="130" t="e">
        <f>VLOOKUP(H779,Presupuesto!$B$11:$C$565,2,0)</f>
        <v>#N/A</v>
      </c>
      <c r="J779" s="98" t="str">
        <f t="shared" si="61"/>
        <v>Vinculación Universidad-Sociedad</v>
      </c>
      <c r="K779" s="98" t="s">
        <v>404</v>
      </c>
    </row>
    <row r="780" spans="3:11">
      <c r="C780" s="141"/>
      <c r="D780" s="158"/>
      <c r="E780" s="123"/>
      <c r="F780" s="97">
        <f t="shared" si="60"/>
        <v>0</v>
      </c>
      <c r="G780" s="161"/>
      <c r="H780" s="142"/>
      <c r="I780" s="130" t="e">
        <f>VLOOKUP(H780,Presupuesto!$B$11:$C$565,2,0)</f>
        <v>#N/A</v>
      </c>
      <c r="J780" s="98" t="str">
        <f t="shared" si="61"/>
        <v>Vinculación Universidad-Sociedad</v>
      </c>
      <c r="K780" s="98" t="s">
        <v>404</v>
      </c>
    </row>
    <row r="781" spans="3:11">
      <c r="C781" s="141"/>
      <c r="D781" s="158"/>
      <c r="E781" s="123"/>
      <c r="F781" s="97">
        <f t="shared" si="60"/>
        <v>0</v>
      </c>
      <c r="G781" s="161"/>
      <c r="H781" s="142"/>
      <c r="I781" s="130" t="e">
        <f>VLOOKUP(H781,Presupuesto!$B$11:$C$565,2,0)</f>
        <v>#N/A</v>
      </c>
      <c r="J781" s="98" t="str">
        <f t="shared" si="61"/>
        <v>Vinculación Universidad-Sociedad</v>
      </c>
      <c r="K781" s="98" t="s">
        <v>404</v>
      </c>
    </row>
    <row r="782" spans="3:11">
      <c r="C782" s="141"/>
      <c r="D782" s="158"/>
      <c r="E782" s="123"/>
      <c r="F782" s="97">
        <f t="shared" si="60"/>
        <v>0</v>
      </c>
      <c r="G782" s="161"/>
      <c r="H782" s="142"/>
      <c r="I782" s="130" t="e">
        <f>VLOOKUP(H782,Presupuesto!$B$11:$C$565,2,0)</f>
        <v>#N/A</v>
      </c>
      <c r="J782" s="98" t="str">
        <f t="shared" si="61"/>
        <v>Vinculación Universidad-Sociedad</v>
      </c>
      <c r="K782" s="98" t="s">
        <v>404</v>
      </c>
    </row>
    <row r="783" spans="3:11">
      <c r="C783" s="141"/>
      <c r="D783" s="158"/>
      <c r="E783" s="123"/>
      <c r="F783" s="97">
        <f t="shared" si="60"/>
        <v>0</v>
      </c>
      <c r="G783" s="161"/>
      <c r="H783" s="142"/>
      <c r="I783" s="130" t="e">
        <f>VLOOKUP(H783,Presupuesto!$B$11:$C$565,2,0)</f>
        <v>#N/A</v>
      </c>
      <c r="J783" s="98" t="str">
        <f t="shared" si="61"/>
        <v>Vinculación Universidad-Sociedad</v>
      </c>
      <c r="K783" s="98" t="s">
        <v>404</v>
      </c>
    </row>
    <row r="784" spans="3:11">
      <c r="C784" s="141"/>
      <c r="D784" s="158"/>
      <c r="E784" s="123"/>
      <c r="F784" s="97">
        <f t="shared" si="60"/>
        <v>0</v>
      </c>
      <c r="G784" s="161"/>
      <c r="H784" s="142"/>
      <c r="I784" s="130" t="e">
        <f>VLOOKUP(H784,Presupuesto!$B$11:$C$565,2,0)</f>
        <v>#N/A</v>
      </c>
      <c r="J784" s="98" t="str">
        <f t="shared" si="61"/>
        <v>Vinculación Universidad-Sociedad</v>
      </c>
      <c r="K784" s="98" t="s">
        <v>404</v>
      </c>
    </row>
    <row r="785" spans="3:11">
      <c r="C785" s="141"/>
      <c r="D785" s="158"/>
      <c r="E785" s="123"/>
      <c r="F785" s="97">
        <f t="shared" si="60"/>
        <v>0</v>
      </c>
      <c r="G785" s="161"/>
      <c r="H785" s="142"/>
      <c r="I785" s="130" t="e">
        <f>VLOOKUP(H785,Presupuesto!$B$11:$C$565,2,0)</f>
        <v>#N/A</v>
      </c>
      <c r="J785" s="98" t="str">
        <f t="shared" si="61"/>
        <v>Vinculación Universidad-Sociedad</v>
      </c>
      <c r="K785" s="98" t="s">
        <v>404</v>
      </c>
    </row>
    <row r="786" spans="3:11">
      <c r="C786" s="141"/>
      <c r="D786" s="158"/>
      <c r="E786" s="123"/>
      <c r="F786" s="97">
        <f t="shared" si="60"/>
        <v>0</v>
      </c>
      <c r="G786" s="161"/>
      <c r="H786" s="142"/>
      <c r="I786" s="130" t="e">
        <f>VLOOKUP(H786,Presupuesto!$B$11:$C$565,2,0)</f>
        <v>#N/A</v>
      </c>
      <c r="J786" s="98" t="str">
        <f t="shared" si="61"/>
        <v>Vinculación Universidad-Sociedad</v>
      </c>
      <c r="K786" s="98" t="s">
        <v>404</v>
      </c>
    </row>
    <row r="787" spans="3:11">
      <c r="C787" s="141"/>
      <c r="D787" s="158"/>
      <c r="E787" s="123"/>
      <c r="F787" s="97">
        <f t="shared" si="60"/>
        <v>0</v>
      </c>
      <c r="G787" s="161"/>
      <c r="H787" s="142"/>
      <c r="I787" s="130" t="e">
        <f>VLOOKUP(H787,Presupuesto!$B$11:$C$565,2,0)</f>
        <v>#N/A</v>
      </c>
      <c r="J787" s="98" t="str">
        <f t="shared" si="61"/>
        <v>Vinculación Universidad-Sociedad</v>
      </c>
      <c r="K787" s="98" t="s">
        <v>404</v>
      </c>
    </row>
    <row r="788" spans="3:11">
      <c r="C788" s="143"/>
      <c r="D788" s="151"/>
      <c r="E788" s="118"/>
      <c r="F788" s="97">
        <f t="shared" si="60"/>
        <v>0</v>
      </c>
      <c r="G788" s="161"/>
      <c r="H788" s="144"/>
      <c r="I788" s="130" t="e">
        <f>VLOOKUP(H788,Presupuesto!$B$11:$C$565,2,0)</f>
        <v>#N/A</v>
      </c>
      <c r="J788" s="98" t="str">
        <f t="shared" si="61"/>
        <v>Vinculación Universidad-Sociedad</v>
      </c>
      <c r="K788" s="98" t="s">
        <v>404</v>
      </c>
    </row>
    <row r="789" spans="3:11">
      <c r="C789" s="143"/>
      <c r="D789" s="151"/>
      <c r="E789" s="118"/>
      <c r="F789" s="97">
        <f t="shared" si="60"/>
        <v>0</v>
      </c>
      <c r="G789" s="161"/>
      <c r="H789" s="144"/>
      <c r="I789" s="130" t="e">
        <f>VLOOKUP(H789,Presupuesto!$B$11:$C$565,2,0)</f>
        <v>#N/A</v>
      </c>
      <c r="J789" s="98" t="str">
        <f t="shared" si="61"/>
        <v>Vinculación Universidad-Sociedad</v>
      </c>
      <c r="K789" s="98" t="s">
        <v>404</v>
      </c>
    </row>
    <row r="790" spans="3:11">
      <c r="C790" s="143"/>
      <c r="D790" s="151"/>
      <c r="E790" s="118"/>
      <c r="F790" s="97">
        <f t="shared" si="60"/>
        <v>0</v>
      </c>
      <c r="G790" s="161"/>
      <c r="H790" s="144"/>
      <c r="I790" s="130" t="e">
        <f>VLOOKUP(H790,Presupuesto!$B$11:$C$565,2,0)</f>
        <v>#N/A</v>
      </c>
      <c r="J790" s="98" t="str">
        <f t="shared" si="61"/>
        <v>Vinculación Universidad-Sociedad</v>
      </c>
      <c r="K790" s="98" t="s">
        <v>404</v>
      </c>
    </row>
    <row r="791" spans="3:11">
      <c r="C791" s="143"/>
      <c r="D791" s="151"/>
      <c r="E791" s="118"/>
      <c r="F791" s="97">
        <f t="shared" si="60"/>
        <v>0</v>
      </c>
      <c r="G791" s="161"/>
      <c r="H791" s="144"/>
      <c r="I791" s="130" t="e">
        <f>VLOOKUP(H791,Presupuesto!$B$11:$C$565,2,0)</f>
        <v>#N/A</v>
      </c>
      <c r="J791" s="98" t="str">
        <f t="shared" si="61"/>
        <v>Vinculación Universidad-Sociedad</v>
      </c>
      <c r="K791" s="98" t="s">
        <v>404</v>
      </c>
    </row>
    <row r="792" spans="3:11">
      <c r="C792" s="143"/>
      <c r="D792" s="151"/>
      <c r="E792" s="118"/>
      <c r="F792" s="97">
        <f t="shared" si="60"/>
        <v>0</v>
      </c>
      <c r="G792" s="161"/>
      <c r="H792" s="144"/>
      <c r="I792" s="130" t="e">
        <f>VLOOKUP(H792,Presupuesto!$B$11:$C$565,2,0)</f>
        <v>#N/A</v>
      </c>
      <c r="J792" s="98" t="str">
        <f t="shared" si="61"/>
        <v>Vinculación Universidad-Sociedad</v>
      </c>
      <c r="K792" s="98" t="s">
        <v>404</v>
      </c>
    </row>
    <row r="793" spans="3:11">
      <c r="C793" s="143"/>
      <c r="D793" s="151"/>
      <c r="E793" s="118"/>
      <c r="F793" s="97">
        <f t="shared" si="60"/>
        <v>0</v>
      </c>
      <c r="G793" s="161"/>
      <c r="H793" s="144"/>
      <c r="I793" s="130" t="e">
        <f>VLOOKUP(H793,Presupuesto!$B$11:$C$565,2,0)</f>
        <v>#N/A</v>
      </c>
      <c r="J793" s="98" t="str">
        <f t="shared" si="61"/>
        <v>Vinculación Universidad-Sociedad</v>
      </c>
      <c r="K793" s="98" t="s">
        <v>404</v>
      </c>
    </row>
    <row r="794" spans="3:11">
      <c r="C794" s="143"/>
      <c r="D794" s="151"/>
      <c r="E794" s="118"/>
      <c r="F794" s="97">
        <f t="shared" si="60"/>
        <v>0</v>
      </c>
      <c r="G794" s="161"/>
      <c r="H794" s="144"/>
      <c r="I794" s="130" t="e">
        <f>VLOOKUP(H794,Presupuesto!$B$11:$C$565,2,0)</f>
        <v>#N/A</v>
      </c>
      <c r="J794" s="98" t="str">
        <f t="shared" si="61"/>
        <v>Vinculación Universidad-Sociedad</v>
      </c>
      <c r="K794" s="98" t="s">
        <v>404</v>
      </c>
    </row>
    <row r="795" spans="3:11">
      <c r="C795" s="143"/>
      <c r="D795" s="151"/>
      <c r="E795" s="118"/>
      <c r="F795" s="97">
        <f t="shared" si="60"/>
        <v>0</v>
      </c>
      <c r="G795" s="161"/>
      <c r="H795" s="144"/>
      <c r="I795" s="130" t="e">
        <f>VLOOKUP(H795,Presupuesto!$B$11:$C$565,2,0)</f>
        <v>#N/A</v>
      </c>
      <c r="J795" s="98" t="str">
        <f t="shared" si="61"/>
        <v>Vinculación Universidad-Sociedad</v>
      </c>
      <c r="K795" s="98" t="s">
        <v>404</v>
      </c>
    </row>
    <row r="796" spans="3:11">
      <c r="C796" s="145"/>
      <c r="D796" s="151"/>
      <c r="E796" s="118"/>
      <c r="F796" s="97">
        <f t="shared" si="60"/>
        <v>0</v>
      </c>
      <c r="G796" s="161"/>
      <c r="H796" s="146"/>
      <c r="I796" s="130" t="e">
        <f>VLOOKUP(H796,Presupuesto!$B$11:$C$565,2,0)</f>
        <v>#N/A</v>
      </c>
      <c r="J796" s="98" t="str">
        <f t="shared" si="61"/>
        <v>Vinculación Universidad-Sociedad</v>
      </c>
      <c r="K796" s="98" t="s">
        <v>404</v>
      </c>
    </row>
    <row r="797" spans="3:11">
      <c r="C797" s="145"/>
      <c r="D797" s="151"/>
      <c r="E797" s="118"/>
      <c r="F797" s="97">
        <f t="shared" si="60"/>
        <v>0</v>
      </c>
      <c r="G797" s="161"/>
      <c r="H797" s="146"/>
      <c r="I797" s="130" t="e">
        <f>VLOOKUP(H797,Presupuesto!$B$11:$C$565,2,0)</f>
        <v>#N/A</v>
      </c>
      <c r="J797" s="98" t="str">
        <f t="shared" si="61"/>
        <v>Vinculación Universidad-Sociedad</v>
      </c>
      <c r="K797" s="98" t="s">
        <v>404</v>
      </c>
    </row>
    <row r="798" spans="3:11">
      <c r="C798" s="145"/>
      <c r="D798" s="151"/>
      <c r="E798" s="118"/>
      <c r="F798" s="97">
        <f t="shared" si="60"/>
        <v>0</v>
      </c>
      <c r="G798" s="161"/>
      <c r="H798" s="146"/>
      <c r="I798" s="130" t="e">
        <f>VLOOKUP(H798,Presupuesto!$B$11:$C$565,2,0)</f>
        <v>#N/A</v>
      </c>
      <c r="J798" s="98" t="str">
        <f t="shared" si="61"/>
        <v>Vinculación Universidad-Sociedad</v>
      </c>
      <c r="K798" s="98" t="s">
        <v>404</v>
      </c>
    </row>
    <row r="799" spans="3:11">
      <c r="C799" s="145"/>
      <c r="D799" s="151"/>
      <c r="E799" s="118"/>
      <c r="F799" s="97">
        <f t="shared" si="60"/>
        <v>0</v>
      </c>
      <c r="G799" s="161"/>
      <c r="H799" s="146"/>
      <c r="I799" s="130" t="e">
        <f>VLOOKUP(H799,Presupuesto!$B$11:$C$565,2,0)</f>
        <v>#N/A</v>
      </c>
      <c r="J799" s="98" t="str">
        <f t="shared" si="61"/>
        <v>Vinculación Universidad-Sociedad</v>
      </c>
      <c r="K799" s="98" t="s">
        <v>404</v>
      </c>
    </row>
    <row r="800" spans="3:11" ht="15.75" thickBot="1">
      <c r="C800" s="147"/>
      <c r="D800" s="159"/>
      <c r="E800" s="103"/>
      <c r="F800" s="105">
        <f t="shared" si="60"/>
        <v>0</v>
      </c>
      <c r="G800" s="162"/>
      <c r="H800" s="148"/>
      <c r="I800" s="132" t="e">
        <f>VLOOKUP(H800,Presupuesto!$B$11:$C$565,2,0)</f>
        <v>#N/A</v>
      </c>
      <c r="J800" s="106" t="str">
        <f t="shared" si="61"/>
        <v>Vinculación Universidad-Sociedad</v>
      </c>
      <c r="K800" s="98" t="s">
        <v>404</v>
      </c>
    </row>
    <row r="802" spans="3:11" ht="15.75" thickBot="1"/>
    <row r="803" spans="3:11" ht="15.75" thickBot="1">
      <c r="C803" s="157" t="s">
        <v>53</v>
      </c>
      <c r="D803" s="372">
        <f>SUM(F810:F844)</f>
        <v>2751.2</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392</v>
      </c>
      <c r="D806" s="368" t="str">
        <f>'3. Vinculación Univ. Sociedad'!E24</f>
        <v>3.1.1.16</v>
      </c>
      <c r="E806" s="93"/>
      <c r="F806" s="93"/>
      <c r="G806" s="93"/>
      <c r="H806" s="76"/>
      <c r="I806" s="76"/>
      <c r="J806" s="76"/>
      <c r="K806" s="112"/>
    </row>
    <row r="807" spans="3:11" ht="18.75">
      <c r="C807" s="211"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Terapia, orientación y consejería  a los menores de edad</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21" t="s">
        <v>439</v>
      </c>
      <c r="D810" s="222"/>
      <c r="E810" s="220">
        <f>HLOOKUP(C810,$AH$2:$BU$3,2,0)</f>
        <v>620</v>
      </c>
      <c r="F810" s="97">
        <f t="shared" ref="F810:F844" si="62">D810*E810</f>
        <v>0</v>
      </c>
      <c r="G810" s="161"/>
      <c r="H810" s="142"/>
      <c r="I810" s="130" t="e">
        <f>VLOOKUP(H810,Presupuesto!$B$11:$C$565,2,0)</f>
        <v>#N/A</v>
      </c>
      <c r="J810" s="331" t="s">
        <v>471</v>
      </c>
      <c r="K810" s="98" t="s">
        <v>395</v>
      </c>
    </row>
    <row r="811" spans="3:11">
      <c r="C811" s="141" t="s">
        <v>1569</v>
      </c>
      <c r="D811" s="158">
        <v>2</v>
      </c>
      <c r="E811" s="123">
        <v>76</v>
      </c>
      <c r="F811" s="97">
        <f t="shared" si="62"/>
        <v>152</v>
      </c>
      <c r="G811" s="161" t="s">
        <v>129</v>
      </c>
      <c r="H811" s="142" t="s">
        <v>316</v>
      </c>
      <c r="I811" s="130" t="str">
        <f>VLOOKUP(H811,Presupuesto!$B$11:$C$565,2,0)</f>
        <v>PRODUCTOS DE PAPEL Y CARTON (33400-00)</v>
      </c>
      <c r="J811" s="98" t="str">
        <f>$J$810</f>
        <v>Vinculación Universidad-Sociedad</v>
      </c>
      <c r="K811" s="98" t="s">
        <v>395</v>
      </c>
    </row>
    <row r="812" spans="3:11">
      <c r="C812" s="141" t="s">
        <v>1570</v>
      </c>
      <c r="D812" s="158">
        <v>1</v>
      </c>
      <c r="E812" s="123">
        <v>85</v>
      </c>
      <c r="F812" s="97">
        <f t="shared" si="62"/>
        <v>85</v>
      </c>
      <c r="G812" s="161" t="s">
        <v>129</v>
      </c>
      <c r="H812" s="142" t="s">
        <v>316</v>
      </c>
      <c r="I812" s="130" t="str">
        <f>VLOOKUP(H812,Presupuesto!$B$11:$C$565,2,0)</f>
        <v>PRODUCTOS DE PAPEL Y CARTON (33400-00)</v>
      </c>
      <c r="J812" s="98" t="str">
        <f t="shared" ref="J812:J844" si="63">$J$810</f>
        <v>Vinculación Universidad-Sociedad</v>
      </c>
      <c r="K812" s="98" t="s">
        <v>395</v>
      </c>
    </row>
    <row r="813" spans="3:11">
      <c r="C813" s="141" t="s">
        <v>1571</v>
      </c>
      <c r="D813" s="158">
        <v>3</v>
      </c>
      <c r="E813" s="123">
        <v>70</v>
      </c>
      <c r="F813" s="97">
        <f t="shared" si="62"/>
        <v>210</v>
      </c>
      <c r="G813" s="161" t="s">
        <v>129</v>
      </c>
      <c r="H813" s="142" t="s">
        <v>815</v>
      </c>
      <c r="I813" s="130" t="str">
        <f>VLOOKUP(H813,Presupuesto!$B$11:$C$565,2,0)</f>
        <v>PAPEL DE ESCRITORIO</v>
      </c>
      <c r="J813" s="98" t="str">
        <f t="shared" si="63"/>
        <v>Vinculación Universidad-Sociedad</v>
      </c>
      <c r="K813" s="98" t="s">
        <v>395</v>
      </c>
    </row>
    <row r="814" spans="3:11">
      <c r="C814" s="141" t="s">
        <v>1572</v>
      </c>
      <c r="D814" s="158">
        <v>3</v>
      </c>
      <c r="E814" s="123">
        <v>75</v>
      </c>
      <c r="F814" s="97">
        <f t="shared" si="62"/>
        <v>225</v>
      </c>
      <c r="G814" s="161" t="s">
        <v>129</v>
      </c>
      <c r="H814" s="142" t="s">
        <v>815</v>
      </c>
      <c r="I814" s="130" t="str">
        <f>VLOOKUP(H814,Presupuesto!$B$11:$C$565,2,0)</f>
        <v>PAPEL DE ESCRITORIO</v>
      </c>
      <c r="J814" s="98" t="str">
        <f t="shared" si="63"/>
        <v>Vinculación Universidad-Sociedad</v>
      </c>
      <c r="K814" s="98" t="s">
        <v>395</v>
      </c>
    </row>
    <row r="815" spans="3:11">
      <c r="C815" s="141" t="s">
        <v>1573</v>
      </c>
      <c r="D815" s="158">
        <v>2</v>
      </c>
      <c r="E815" s="123">
        <v>39.6</v>
      </c>
      <c r="F815" s="97">
        <f t="shared" si="62"/>
        <v>79.2</v>
      </c>
      <c r="G815" s="161" t="s">
        <v>129</v>
      </c>
      <c r="H815" s="142" t="s">
        <v>327</v>
      </c>
      <c r="I815" s="130" t="str">
        <f>VLOOKUP(H815,Presupuesto!$B$11:$C$565,2,0)</f>
        <v>UTILES DE ESCRITORIO, OFICINA Y ENZE¥ANZA</v>
      </c>
      <c r="J815" s="98" t="str">
        <f t="shared" si="63"/>
        <v>Vinculación Universidad-Sociedad</v>
      </c>
      <c r="K815" s="98" t="s">
        <v>395</v>
      </c>
    </row>
    <row r="816" spans="3:11">
      <c r="C816" s="141" t="s">
        <v>1574</v>
      </c>
      <c r="D816" s="158">
        <v>1</v>
      </c>
      <c r="E816" s="123">
        <v>2000</v>
      </c>
      <c r="F816" s="97">
        <f t="shared" si="62"/>
        <v>2000</v>
      </c>
      <c r="G816" s="161" t="s">
        <v>129</v>
      </c>
      <c r="H816" s="144" t="s">
        <v>955</v>
      </c>
      <c r="I816" s="130" t="str">
        <f>VLOOKUP(H816,Presupuesto!$B$11:$C$565,2,0)</f>
        <v>OTROS RESPUESTOS Y ACCESORIOS MENORES</v>
      </c>
      <c r="J816" s="98" t="str">
        <f t="shared" si="63"/>
        <v>Vinculación Universidad-Sociedad</v>
      </c>
      <c r="K816" s="98" t="s">
        <v>395</v>
      </c>
    </row>
    <row r="817" spans="3:11">
      <c r="C817" s="141"/>
      <c r="D817" s="158"/>
      <c r="E817" s="123"/>
      <c r="F817" s="97">
        <f t="shared" si="62"/>
        <v>0</v>
      </c>
      <c r="G817" s="161" t="s">
        <v>129</v>
      </c>
      <c r="H817" s="142" t="s">
        <v>327</v>
      </c>
      <c r="I817" s="130" t="str">
        <f>VLOOKUP(H817,Presupuesto!$B$11:$C$565,2,0)</f>
        <v>UTILES DE ESCRITORIO, OFICINA Y ENZE¥ANZA</v>
      </c>
      <c r="J817" s="98" t="str">
        <f t="shared" si="63"/>
        <v>Vinculación Universidad-Sociedad</v>
      </c>
      <c r="K817" s="98" t="s">
        <v>395</v>
      </c>
    </row>
    <row r="818" spans="3:11">
      <c r="C818" s="141"/>
      <c r="D818" s="158"/>
      <c r="E818" s="123"/>
      <c r="F818" s="97">
        <f t="shared" si="62"/>
        <v>0</v>
      </c>
      <c r="G818" s="161" t="s">
        <v>129</v>
      </c>
      <c r="H818" s="144" t="s">
        <v>955</v>
      </c>
      <c r="I818" s="130" t="str">
        <f>VLOOKUP(H818,Presupuesto!$B$11:$C$565,2,0)</f>
        <v>OTROS RESPUESTOS Y ACCESORIOS MENORES</v>
      </c>
      <c r="J818" s="98" t="str">
        <f t="shared" si="63"/>
        <v>Vinculación Universidad-Sociedad</v>
      </c>
      <c r="K818" s="98" t="s">
        <v>395</v>
      </c>
    </row>
    <row r="819" spans="3:11">
      <c r="C819" s="141"/>
      <c r="D819" s="158"/>
      <c r="E819" s="123"/>
      <c r="F819" s="97">
        <f t="shared" si="62"/>
        <v>0</v>
      </c>
      <c r="G819" s="161"/>
      <c r="H819" s="142"/>
      <c r="I819" s="130" t="e">
        <f>VLOOKUP(H819,Presupuesto!$B$11:$C$565,2,0)</f>
        <v>#N/A</v>
      </c>
      <c r="J819" s="98" t="str">
        <f t="shared" si="63"/>
        <v>Vinculación Universidad-Sociedad</v>
      </c>
      <c r="K819" s="98" t="s">
        <v>395</v>
      </c>
    </row>
    <row r="820" spans="3:11">
      <c r="C820" s="141"/>
      <c r="D820" s="158"/>
      <c r="E820" s="123"/>
      <c r="F820" s="97">
        <f t="shared" si="62"/>
        <v>0</v>
      </c>
      <c r="G820" s="161"/>
      <c r="H820" s="142"/>
      <c r="I820" s="130" t="e">
        <f>VLOOKUP(H820,Presupuesto!$B$11:$C$565,2,0)</f>
        <v>#N/A</v>
      </c>
      <c r="J820" s="98" t="str">
        <f t="shared" si="63"/>
        <v>Vinculación Universidad-Sociedad</v>
      </c>
      <c r="K820" s="98" t="s">
        <v>395</v>
      </c>
    </row>
    <row r="821" spans="3:11">
      <c r="C821" s="141"/>
      <c r="D821" s="158"/>
      <c r="E821" s="123"/>
      <c r="F821" s="97">
        <f t="shared" si="62"/>
        <v>0</v>
      </c>
      <c r="G821" s="161"/>
      <c r="H821" s="142"/>
      <c r="I821" s="130" t="e">
        <f>VLOOKUP(H821,Presupuesto!$B$11:$C$565,2,0)</f>
        <v>#N/A</v>
      </c>
      <c r="J821" s="98" t="str">
        <f t="shared" si="63"/>
        <v>Vinculación Universidad-Sociedad</v>
      </c>
      <c r="K821" s="98" t="s">
        <v>395</v>
      </c>
    </row>
    <row r="822" spans="3:11">
      <c r="C822" s="141"/>
      <c r="D822" s="158"/>
      <c r="E822" s="123"/>
      <c r="F822" s="97">
        <f t="shared" si="62"/>
        <v>0</v>
      </c>
      <c r="G822" s="161"/>
      <c r="H822" s="142"/>
      <c r="I822" s="130" t="e">
        <f>VLOOKUP(H822,Presupuesto!$B$11:$C$565,2,0)</f>
        <v>#N/A</v>
      </c>
      <c r="J822" s="98" t="str">
        <f t="shared" si="63"/>
        <v>Vinculación Universidad-Sociedad</v>
      </c>
      <c r="K822" s="98" t="s">
        <v>395</v>
      </c>
    </row>
    <row r="823" spans="3:11">
      <c r="C823" s="141"/>
      <c r="D823" s="158"/>
      <c r="E823" s="123"/>
      <c r="F823" s="97">
        <f t="shared" si="62"/>
        <v>0</v>
      </c>
      <c r="G823" s="161"/>
      <c r="H823" s="142"/>
      <c r="I823" s="130" t="e">
        <f>VLOOKUP(H823,Presupuesto!$B$11:$C$565,2,0)</f>
        <v>#N/A</v>
      </c>
      <c r="J823" s="98" t="str">
        <f t="shared" si="63"/>
        <v>Vinculación Universidad-Sociedad</v>
      </c>
      <c r="K823" s="98" t="s">
        <v>395</v>
      </c>
    </row>
    <row r="824" spans="3:11">
      <c r="C824" s="141"/>
      <c r="D824" s="158"/>
      <c r="E824" s="123"/>
      <c r="F824" s="97">
        <f t="shared" si="62"/>
        <v>0</v>
      </c>
      <c r="G824" s="161"/>
      <c r="H824" s="142"/>
      <c r="I824" s="130" t="e">
        <f>VLOOKUP(H824,Presupuesto!$B$11:$C$565,2,0)</f>
        <v>#N/A</v>
      </c>
      <c r="J824" s="98" t="str">
        <f t="shared" si="63"/>
        <v>Vinculación Universidad-Sociedad</v>
      </c>
      <c r="K824" s="98" t="s">
        <v>395</v>
      </c>
    </row>
    <row r="825" spans="3:11">
      <c r="C825" s="141"/>
      <c r="D825" s="158"/>
      <c r="E825" s="123"/>
      <c r="F825" s="97">
        <f t="shared" si="62"/>
        <v>0</v>
      </c>
      <c r="G825" s="161"/>
      <c r="H825" s="142"/>
      <c r="I825" s="130" t="e">
        <f>VLOOKUP(H825,Presupuesto!$B$11:$C$565,2,0)</f>
        <v>#N/A</v>
      </c>
      <c r="J825" s="98" t="str">
        <f t="shared" si="63"/>
        <v>Vinculación Universidad-Sociedad</v>
      </c>
      <c r="K825" s="98" t="s">
        <v>395</v>
      </c>
    </row>
    <row r="826" spans="3:11">
      <c r="C826" s="141"/>
      <c r="D826" s="158"/>
      <c r="E826" s="123"/>
      <c r="F826" s="97">
        <f t="shared" si="62"/>
        <v>0</v>
      </c>
      <c r="G826" s="161"/>
      <c r="H826" s="142"/>
      <c r="I826" s="130" t="e">
        <f>VLOOKUP(H826,Presupuesto!$B$11:$C$565,2,0)</f>
        <v>#N/A</v>
      </c>
      <c r="J826" s="98" t="str">
        <f t="shared" si="63"/>
        <v>Vinculación Universidad-Sociedad</v>
      </c>
      <c r="K826" s="98" t="s">
        <v>395</v>
      </c>
    </row>
    <row r="827" spans="3:11">
      <c r="C827" s="141"/>
      <c r="D827" s="158"/>
      <c r="E827" s="123"/>
      <c r="F827" s="97">
        <f t="shared" si="62"/>
        <v>0</v>
      </c>
      <c r="G827" s="161"/>
      <c r="H827" s="142"/>
      <c r="I827" s="130" t="e">
        <f>VLOOKUP(H827,Presupuesto!$B$11:$C$565,2,0)</f>
        <v>#N/A</v>
      </c>
      <c r="J827" s="98" t="str">
        <f t="shared" si="63"/>
        <v>Vinculación Universidad-Sociedad</v>
      </c>
      <c r="K827" s="98" t="s">
        <v>395</v>
      </c>
    </row>
    <row r="828" spans="3:11">
      <c r="C828" s="141"/>
      <c r="D828" s="158"/>
      <c r="E828" s="123"/>
      <c r="F828" s="97">
        <f t="shared" si="62"/>
        <v>0</v>
      </c>
      <c r="G828" s="161"/>
      <c r="H828" s="142"/>
      <c r="I828" s="130" t="e">
        <f>VLOOKUP(H828,Presupuesto!$B$11:$C$565,2,0)</f>
        <v>#N/A</v>
      </c>
      <c r="J828" s="98" t="str">
        <f t="shared" si="63"/>
        <v>Vinculación Universidad-Sociedad</v>
      </c>
      <c r="K828" s="98" t="s">
        <v>395</v>
      </c>
    </row>
    <row r="829" spans="3:11">
      <c r="C829" s="141"/>
      <c r="D829" s="158"/>
      <c r="E829" s="123"/>
      <c r="F829" s="97">
        <f t="shared" si="62"/>
        <v>0</v>
      </c>
      <c r="G829" s="161"/>
      <c r="H829" s="142"/>
      <c r="I829" s="130" t="e">
        <f>VLOOKUP(H829,Presupuesto!$B$11:$C$565,2,0)</f>
        <v>#N/A</v>
      </c>
      <c r="J829" s="98" t="str">
        <f t="shared" si="63"/>
        <v>Vinculación Universidad-Sociedad</v>
      </c>
      <c r="K829" s="98" t="s">
        <v>395</v>
      </c>
    </row>
    <row r="830" spans="3:11">
      <c r="C830" s="141"/>
      <c r="D830" s="158"/>
      <c r="E830" s="123"/>
      <c r="F830" s="97">
        <f t="shared" si="62"/>
        <v>0</v>
      </c>
      <c r="G830" s="161"/>
      <c r="H830" s="142"/>
      <c r="I830" s="130" t="e">
        <f>VLOOKUP(H830,Presupuesto!$B$11:$C$565,2,0)</f>
        <v>#N/A</v>
      </c>
      <c r="J830" s="98" t="str">
        <f t="shared" si="63"/>
        <v>Vinculación Universidad-Sociedad</v>
      </c>
      <c r="K830" s="98" t="s">
        <v>395</v>
      </c>
    </row>
    <row r="831" spans="3:11">
      <c r="C831" s="141"/>
      <c r="D831" s="158"/>
      <c r="E831" s="123"/>
      <c r="F831" s="97">
        <f t="shared" si="62"/>
        <v>0</v>
      </c>
      <c r="G831" s="161"/>
      <c r="H831" s="142"/>
      <c r="I831" s="130" t="e">
        <f>VLOOKUP(H831,Presupuesto!$B$11:$C$565,2,0)</f>
        <v>#N/A</v>
      </c>
      <c r="J831" s="98" t="str">
        <f t="shared" si="63"/>
        <v>Vinculación Universidad-Sociedad</v>
      </c>
      <c r="K831" s="98" t="s">
        <v>395</v>
      </c>
    </row>
    <row r="832" spans="3:11">
      <c r="C832" s="143"/>
      <c r="D832" s="151"/>
      <c r="E832" s="118"/>
      <c r="F832" s="97">
        <f t="shared" si="62"/>
        <v>0</v>
      </c>
      <c r="G832" s="161"/>
      <c r="H832" s="144"/>
      <c r="I832" s="130" t="e">
        <f>VLOOKUP(H832,Presupuesto!$B$11:$C$565,2,0)</f>
        <v>#N/A</v>
      </c>
      <c r="J832" s="98" t="str">
        <f t="shared" si="63"/>
        <v>Vinculación Universidad-Sociedad</v>
      </c>
      <c r="K832" s="98" t="s">
        <v>395</v>
      </c>
    </row>
    <row r="833" spans="3:11">
      <c r="C833" s="143"/>
      <c r="D833" s="151"/>
      <c r="E833" s="118"/>
      <c r="F833" s="97">
        <f t="shared" si="62"/>
        <v>0</v>
      </c>
      <c r="G833" s="161"/>
      <c r="H833" s="144"/>
      <c r="I833" s="130" t="e">
        <f>VLOOKUP(H833,Presupuesto!$B$11:$C$565,2,0)</f>
        <v>#N/A</v>
      </c>
      <c r="J833" s="98" t="str">
        <f t="shared" si="63"/>
        <v>Vinculación Universidad-Sociedad</v>
      </c>
      <c r="K833" s="98" t="s">
        <v>395</v>
      </c>
    </row>
    <row r="834" spans="3:11">
      <c r="C834" s="143"/>
      <c r="D834" s="151"/>
      <c r="E834" s="118"/>
      <c r="F834" s="97">
        <f t="shared" si="62"/>
        <v>0</v>
      </c>
      <c r="G834" s="161"/>
      <c r="H834" s="144"/>
      <c r="I834" s="130" t="e">
        <f>VLOOKUP(H834,Presupuesto!$B$11:$C$565,2,0)</f>
        <v>#N/A</v>
      </c>
      <c r="J834" s="98" t="str">
        <f t="shared" si="63"/>
        <v>Vinculación Universidad-Sociedad</v>
      </c>
      <c r="K834" s="98" t="s">
        <v>395</v>
      </c>
    </row>
    <row r="835" spans="3:11">
      <c r="C835" s="143"/>
      <c r="D835" s="151"/>
      <c r="E835" s="118"/>
      <c r="F835" s="97">
        <f t="shared" si="62"/>
        <v>0</v>
      </c>
      <c r="G835" s="161"/>
      <c r="H835" s="144"/>
      <c r="I835" s="130" t="e">
        <f>VLOOKUP(H835,Presupuesto!$B$11:$C$565,2,0)</f>
        <v>#N/A</v>
      </c>
      <c r="J835" s="98" t="str">
        <f t="shared" si="63"/>
        <v>Vinculación Universidad-Sociedad</v>
      </c>
      <c r="K835" s="98" t="s">
        <v>395</v>
      </c>
    </row>
    <row r="836" spans="3:11">
      <c r="C836" s="143"/>
      <c r="D836" s="151"/>
      <c r="E836" s="118"/>
      <c r="F836" s="97">
        <f t="shared" si="62"/>
        <v>0</v>
      </c>
      <c r="G836" s="161"/>
      <c r="H836" s="144"/>
      <c r="I836" s="130" t="e">
        <f>VLOOKUP(H836,Presupuesto!$B$11:$C$565,2,0)</f>
        <v>#N/A</v>
      </c>
      <c r="J836" s="98" t="str">
        <f t="shared" si="63"/>
        <v>Vinculación Universidad-Sociedad</v>
      </c>
      <c r="K836" s="98" t="s">
        <v>395</v>
      </c>
    </row>
    <row r="837" spans="3:11">
      <c r="C837" s="143"/>
      <c r="D837" s="151"/>
      <c r="E837" s="118"/>
      <c r="F837" s="97">
        <f t="shared" si="62"/>
        <v>0</v>
      </c>
      <c r="G837" s="161"/>
      <c r="H837" s="144"/>
      <c r="I837" s="130" t="e">
        <f>VLOOKUP(H837,Presupuesto!$B$11:$C$565,2,0)</f>
        <v>#N/A</v>
      </c>
      <c r="J837" s="98" t="str">
        <f t="shared" si="63"/>
        <v>Vinculación Universidad-Sociedad</v>
      </c>
      <c r="K837" s="98" t="s">
        <v>395</v>
      </c>
    </row>
    <row r="838" spans="3:11">
      <c r="C838" s="143"/>
      <c r="D838" s="151"/>
      <c r="E838" s="118"/>
      <c r="F838" s="97">
        <f t="shared" si="62"/>
        <v>0</v>
      </c>
      <c r="G838" s="161"/>
      <c r="H838" s="144"/>
      <c r="I838" s="130" t="e">
        <f>VLOOKUP(H838,Presupuesto!$B$11:$C$565,2,0)</f>
        <v>#N/A</v>
      </c>
      <c r="J838" s="98" t="str">
        <f t="shared" si="63"/>
        <v>Vinculación Universidad-Sociedad</v>
      </c>
      <c r="K838" s="98" t="s">
        <v>395</v>
      </c>
    </row>
    <row r="839" spans="3:11">
      <c r="C839" s="143"/>
      <c r="D839" s="151"/>
      <c r="E839" s="118"/>
      <c r="F839" s="97">
        <f t="shared" si="62"/>
        <v>0</v>
      </c>
      <c r="G839" s="161"/>
      <c r="H839" s="144"/>
      <c r="I839" s="130" t="e">
        <f>VLOOKUP(H839,Presupuesto!$B$11:$C$565,2,0)</f>
        <v>#N/A</v>
      </c>
      <c r="J839" s="98" t="str">
        <f t="shared" si="63"/>
        <v>Vinculación Universidad-Sociedad</v>
      </c>
      <c r="K839" s="98" t="s">
        <v>395</v>
      </c>
    </row>
    <row r="840" spans="3:11">
      <c r="C840" s="145"/>
      <c r="D840" s="151"/>
      <c r="E840" s="118"/>
      <c r="F840" s="97">
        <f t="shared" si="62"/>
        <v>0</v>
      </c>
      <c r="G840" s="161"/>
      <c r="H840" s="146"/>
      <c r="I840" s="130" t="e">
        <f>VLOOKUP(H840,Presupuesto!$B$11:$C$565,2,0)</f>
        <v>#N/A</v>
      </c>
      <c r="J840" s="98" t="str">
        <f t="shared" si="63"/>
        <v>Vinculación Universidad-Sociedad</v>
      </c>
      <c r="K840" s="98" t="s">
        <v>395</v>
      </c>
    </row>
    <row r="841" spans="3:11">
      <c r="C841" s="145"/>
      <c r="D841" s="151"/>
      <c r="E841" s="118"/>
      <c r="F841" s="97">
        <f t="shared" si="62"/>
        <v>0</v>
      </c>
      <c r="G841" s="161"/>
      <c r="H841" s="146"/>
      <c r="I841" s="130" t="e">
        <f>VLOOKUP(H841,Presupuesto!$B$11:$C$565,2,0)</f>
        <v>#N/A</v>
      </c>
      <c r="J841" s="98" t="str">
        <f t="shared" si="63"/>
        <v>Vinculación Universidad-Sociedad</v>
      </c>
      <c r="K841" s="98" t="s">
        <v>395</v>
      </c>
    </row>
    <row r="842" spans="3:11">
      <c r="C842" s="145"/>
      <c r="D842" s="151"/>
      <c r="E842" s="118"/>
      <c r="F842" s="97">
        <f t="shared" si="62"/>
        <v>0</v>
      </c>
      <c r="G842" s="161"/>
      <c r="H842" s="146"/>
      <c r="I842" s="130" t="e">
        <f>VLOOKUP(H842,Presupuesto!$B$11:$C$565,2,0)</f>
        <v>#N/A</v>
      </c>
      <c r="J842" s="98" t="str">
        <f t="shared" si="63"/>
        <v>Vinculación Universidad-Sociedad</v>
      </c>
      <c r="K842" s="98" t="s">
        <v>395</v>
      </c>
    </row>
    <row r="843" spans="3:11">
      <c r="C843" s="145"/>
      <c r="D843" s="151"/>
      <c r="E843" s="118"/>
      <c r="F843" s="97">
        <f t="shared" si="62"/>
        <v>0</v>
      </c>
      <c r="G843" s="161"/>
      <c r="H843" s="146"/>
      <c r="I843" s="130" t="e">
        <f>VLOOKUP(H843,Presupuesto!$B$11:$C$565,2,0)</f>
        <v>#N/A</v>
      </c>
      <c r="J843" s="98" t="str">
        <f t="shared" si="63"/>
        <v>Vinculación Universidad-Sociedad</v>
      </c>
      <c r="K843" s="98" t="s">
        <v>395</v>
      </c>
    </row>
    <row r="844" spans="3:11" ht="15.75" thickBot="1">
      <c r="C844" s="147"/>
      <c r="D844" s="159"/>
      <c r="E844" s="103"/>
      <c r="F844" s="105">
        <f t="shared" si="62"/>
        <v>0</v>
      </c>
      <c r="G844" s="162"/>
      <c r="H844" s="148"/>
      <c r="I844" s="132" t="e">
        <f>VLOOKUP(H844,Presupuesto!$B$11:$C$565,2,0)</f>
        <v>#N/A</v>
      </c>
      <c r="J844" s="106" t="str">
        <f t="shared" si="63"/>
        <v>Vinculación Universidad-Sociedad</v>
      </c>
      <c r="K844" s="98" t="s">
        <v>395</v>
      </c>
    </row>
    <row r="846" spans="3:11" ht="15.75" thickBot="1">
      <c r="F846" s="90"/>
      <c r="G846" s="89"/>
      <c r="H846" s="90"/>
      <c r="I846" s="90"/>
    </row>
    <row r="847" spans="3:11" ht="15.75" thickBot="1">
      <c r="C847" s="157" t="s">
        <v>53</v>
      </c>
      <c r="D847" s="372">
        <f>SUM(F854:F888)</f>
        <v>2751.2</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392</v>
      </c>
      <c r="D850" s="368" t="str">
        <f>'3. Vinculación Univ. Sociedad'!E24</f>
        <v>3.1.1.16</v>
      </c>
      <c r="E850" s="93"/>
      <c r="F850" s="93"/>
      <c r="G850" s="93"/>
      <c r="H850" s="76"/>
      <c r="I850" s="76"/>
      <c r="J850" s="76"/>
      <c r="K850" s="112"/>
    </row>
    <row r="851" spans="3:11" ht="18.75">
      <c r="C851" s="211" t="str">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Terapia, orientación y consejería  a los menores de edad</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21" t="s">
        <v>439</v>
      </c>
      <c r="D854" s="222"/>
      <c r="E854" s="220">
        <f>HLOOKUP(C854,$AH$2:$BU$3,2,0)</f>
        <v>620</v>
      </c>
      <c r="F854" s="97">
        <f t="shared" ref="F854:F888" si="64">D854*E854</f>
        <v>0</v>
      </c>
      <c r="G854" s="161"/>
      <c r="H854" s="142"/>
      <c r="I854" s="130" t="e">
        <f>VLOOKUP(H854,Presupuesto!$B$11:$C$565,2,0)</f>
        <v>#N/A</v>
      </c>
      <c r="J854" s="331" t="s">
        <v>471</v>
      </c>
      <c r="K854" s="98" t="s">
        <v>398</v>
      </c>
    </row>
    <row r="855" spans="3:11">
      <c r="C855" s="141" t="s">
        <v>1569</v>
      </c>
      <c r="D855" s="158">
        <v>2</v>
      </c>
      <c r="E855" s="123">
        <v>76</v>
      </c>
      <c r="F855" s="97">
        <f t="shared" si="64"/>
        <v>152</v>
      </c>
      <c r="G855" s="161" t="s">
        <v>129</v>
      </c>
      <c r="H855" s="142" t="s">
        <v>316</v>
      </c>
      <c r="I855" s="130" t="str">
        <f>VLOOKUP(H855,Presupuesto!$B$11:$C$565,2,0)</f>
        <v>PRODUCTOS DE PAPEL Y CARTON (33400-00)</v>
      </c>
      <c r="J855" s="98" t="str">
        <f>$J$854</f>
        <v>Vinculación Universidad-Sociedad</v>
      </c>
      <c r="K855" s="98" t="s">
        <v>398</v>
      </c>
    </row>
    <row r="856" spans="3:11">
      <c r="C856" s="141" t="s">
        <v>1570</v>
      </c>
      <c r="D856" s="158">
        <v>1</v>
      </c>
      <c r="E856" s="123">
        <v>85</v>
      </c>
      <c r="F856" s="97">
        <f t="shared" si="64"/>
        <v>85</v>
      </c>
      <c r="G856" s="161" t="s">
        <v>129</v>
      </c>
      <c r="H856" s="142" t="s">
        <v>316</v>
      </c>
      <c r="I856" s="130" t="str">
        <f>VLOOKUP(H856,Presupuesto!$B$11:$C$565,2,0)</f>
        <v>PRODUCTOS DE PAPEL Y CARTON (33400-00)</v>
      </c>
      <c r="J856" s="98" t="str">
        <f t="shared" ref="J856:J888" si="65">$J$854</f>
        <v>Vinculación Universidad-Sociedad</v>
      </c>
      <c r="K856" s="98" t="s">
        <v>398</v>
      </c>
    </row>
    <row r="857" spans="3:11">
      <c r="C857" s="141" t="s">
        <v>1571</v>
      </c>
      <c r="D857" s="158">
        <v>3</v>
      </c>
      <c r="E857" s="123">
        <v>70</v>
      </c>
      <c r="F857" s="97">
        <f t="shared" si="64"/>
        <v>210</v>
      </c>
      <c r="G857" s="161" t="s">
        <v>129</v>
      </c>
      <c r="H857" s="142" t="s">
        <v>815</v>
      </c>
      <c r="I857" s="130" t="str">
        <f>VLOOKUP(H857,Presupuesto!$B$11:$C$565,2,0)</f>
        <v>PAPEL DE ESCRITORIO</v>
      </c>
      <c r="J857" s="98" t="str">
        <f t="shared" si="65"/>
        <v>Vinculación Universidad-Sociedad</v>
      </c>
      <c r="K857" s="98" t="s">
        <v>398</v>
      </c>
    </row>
    <row r="858" spans="3:11">
      <c r="C858" s="141" t="s">
        <v>1572</v>
      </c>
      <c r="D858" s="158">
        <v>3</v>
      </c>
      <c r="E858" s="123">
        <v>75</v>
      </c>
      <c r="F858" s="97">
        <f t="shared" si="64"/>
        <v>225</v>
      </c>
      <c r="G858" s="161" t="s">
        <v>129</v>
      </c>
      <c r="H858" s="142" t="s">
        <v>815</v>
      </c>
      <c r="I858" s="130" t="str">
        <f>VLOOKUP(H858,Presupuesto!$B$11:$C$565,2,0)</f>
        <v>PAPEL DE ESCRITORIO</v>
      </c>
      <c r="J858" s="98" t="str">
        <f t="shared" si="65"/>
        <v>Vinculación Universidad-Sociedad</v>
      </c>
      <c r="K858" s="98" t="s">
        <v>398</v>
      </c>
    </row>
    <row r="859" spans="3:11">
      <c r="C859" s="141" t="s">
        <v>1573</v>
      </c>
      <c r="D859" s="158">
        <v>2</v>
      </c>
      <c r="E859" s="123">
        <v>39.6</v>
      </c>
      <c r="F859" s="97">
        <f t="shared" si="64"/>
        <v>79.2</v>
      </c>
      <c r="G859" s="161" t="s">
        <v>129</v>
      </c>
      <c r="H859" s="142" t="s">
        <v>327</v>
      </c>
      <c r="I859" s="130" t="str">
        <f>VLOOKUP(H859,Presupuesto!$B$11:$C$565,2,0)</f>
        <v>UTILES DE ESCRITORIO, OFICINA Y ENZE¥ANZA</v>
      </c>
      <c r="J859" s="98" t="str">
        <f t="shared" si="65"/>
        <v>Vinculación Universidad-Sociedad</v>
      </c>
      <c r="K859" s="98" t="s">
        <v>398</v>
      </c>
    </row>
    <row r="860" spans="3:11">
      <c r="C860" s="141" t="s">
        <v>1574</v>
      </c>
      <c r="D860" s="158">
        <v>1</v>
      </c>
      <c r="E860" s="123">
        <v>2000</v>
      </c>
      <c r="F860" s="97">
        <f t="shared" si="64"/>
        <v>2000</v>
      </c>
      <c r="G860" s="161" t="s">
        <v>129</v>
      </c>
      <c r="H860" s="144" t="s">
        <v>955</v>
      </c>
      <c r="I860" s="130" t="str">
        <f>VLOOKUP(H860,Presupuesto!$B$11:$C$565,2,0)</f>
        <v>OTROS RESPUESTOS Y ACCESORIOS MENORES</v>
      </c>
      <c r="J860" s="98" t="str">
        <f t="shared" si="65"/>
        <v>Vinculación Universidad-Sociedad</v>
      </c>
      <c r="K860" s="98" t="s">
        <v>398</v>
      </c>
    </row>
    <row r="861" spans="3:11">
      <c r="C861" s="141"/>
      <c r="D861" s="158"/>
      <c r="E861" s="123"/>
      <c r="F861" s="97">
        <f t="shared" si="64"/>
        <v>0</v>
      </c>
      <c r="G861" s="161" t="s">
        <v>129</v>
      </c>
      <c r="H861" s="142" t="s">
        <v>327</v>
      </c>
      <c r="I861" s="130" t="str">
        <f>VLOOKUP(H861,Presupuesto!$B$11:$C$565,2,0)</f>
        <v>UTILES DE ESCRITORIO, OFICINA Y ENZE¥ANZA</v>
      </c>
      <c r="J861" s="98" t="str">
        <f t="shared" si="65"/>
        <v>Vinculación Universidad-Sociedad</v>
      </c>
      <c r="K861" s="98" t="s">
        <v>398</v>
      </c>
    </row>
    <row r="862" spans="3:11">
      <c r="C862" s="141"/>
      <c r="D862" s="158"/>
      <c r="E862" s="123"/>
      <c r="F862" s="97">
        <f t="shared" si="64"/>
        <v>0</v>
      </c>
      <c r="G862" s="161" t="s">
        <v>129</v>
      </c>
      <c r="H862" s="144" t="s">
        <v>955</v>
      </c>
      <c r="I862" s="130" t="str">
        <f>VLOOKUP(H862,Presupuesto!$B$11:$C$565,2,0)</f>
        <v>OTROS RESPUESTOS Y ACCESORIOS MENORES</v>
      </c>
      <c r="J862" s="98" t="str">
        <f t="shared" si="65"/>
        <v>Vinculación Universidad-Sociedad</v>
      </c>
      <c r="K862" s="98" t="s">
        <v>398</v>
      </c>
    </row>
    <row r="863" spans="3:11">
      <c r="C863" s="141"/>
      <c r="D863" s="158"/>
      <c r="E863" s="123"/>
      <c r="F863" s="97">
        <f t="shared" si="64"/>
        <v>0</v>
      </c>
      <c r="G863" s="161"/>
      <c r="H863" s="142"/>
      <c r="I863" s="130" t="e">
        <f>VLOOKUP(H863,Presupuesto!$B$11:$C$565,2,0)</f>
        <v>#N/A</v>
      </c>
      <c r="J863" s="98" t="str">
        <f t="shared" si="65"/>
        <v>Vinculación Universidad-Sociedad</v>
      </c>
      <c r="K863" s="98" t="s">
        <v>398</v>
      </c>
    </row>
    <row r="864" spans="3:11">
      <c r="C864" s="141"/>
      <c r="D864" s="158"/>
      <c r="E864" s="123"/>
      <c r="F864" s="97">
        <f t="shared" si="64"/>
        <v>0</v>
      </c>
      <c r="G864" s="161"/>
      <c r="H864" s="142"/>
      <c r="I864" s="130" t="e">
        <f>VLOOKUP(H864,Presupuesto!$B$11:$C$565,2,0)</f>
        <v>#N/A</v>
      </c>
      <c r="J864" s="98" t="str">
        <f t="shared" si="65"/>
        <v>Vinculación Universidad-Sociedad</v>
      </c>
      <c r="K864" s="98" t="s">
        <v>398</v>
      </c>
    </row>
    <row r="865" spans="3:11">
      <c r="C865" s="141"/>
      <c r="D865" s="158"/>
      <c r="E865" s="123"/>
      <c r="F865" s="97">
        <f t="shared" si="64"/>
        <v>0</v>
      </c>
      <c r="G865" s="161"/>
      <c r="H865" s="142"/>
      <c r="I865" s="130" t="e">
        <f>VLOOKUP(H865,Presupuesto!$B$11:$C$565,2,0)</f>
        <v>#N/A</v>
      </c>
      <c r="J865" s="98" t="str">
        <f t="shared" si="65"/>
        <v>Vinculación Universidad-Sociedad</v>
      </c>
      <c r="K865" s="98" t="s">
        <v>398</v>
      </c>
    </row>
    <row r="866" spans="3:11">
      <c r="C866" s="141"/>
      <c r="D866" s="158"/>
      <c r="E866" s="123"/>
      <c r="F866" s="97">
        <f t="shared" si="64"/>
        <v>0</v>
      </c>
      <c r="G866" s="161"/>
      <c r="H866" s="142"/>
      <c r="I866" s="130" t="e">
        <f>VLOOKUP(H866,Presupuesto!$B$11:$C$565,2,0)</f>
        <v>#N/A</v>
      </c>
      <c r="J866" s="98" t="str">
        <f t="shared" si="65"/>
        <v>Vinculación Universidad-Sociedad</v>
      </c>
      <c r="K866" s="98" t="s">
        <v>398</v>
      </c>
    </row>
    <row r="867" spans="3:11">
      <c r="C867" s="141"/>
      <c r="D867" s="158"/>
      <c r="E867" s="123"/>
      <c r="F867" s="97">
        <f t="shared" si="64"/>
        <v>0</v>
      </c>
      <c r="G867" s="161"/>
      <c r="H867" s="142"/>
      <c r="I867" s="130" t="e">
        <f>VLOOKUP(H867,Presupuesto!$B$11:$C$565,2,0)</f>
        <v>#N/A</v>
      </c>
      <c r="J867" s="98" t="str">
        <f t="shared" si="65"/>
        <v>Vinculación Universidad-Sociedad</v>
      </c>
      <c r="K867" s="98" t="s">
        <v>398</v>
      </c>
    </row>
    <row r="868" spans="3:11">
      <c r="C868" s="141"/>
      <c r="D868" s="158"/>
      <c r="E868" s="123"/>
      <c r="F868" s="97">
        <f t="shared" si="64"/>
        <v>0</v>
      </c>
      <c r="G868" s="161"/>
      <c r="H868" s="142"/>
      <c r="I868" s="130" t="e">
        <f>VLOOKUP(H868,Presupuesto!$B$11:$C$565,2,0)</f>
        <v>#N/A</v>
      </c>
      <c r="J868" s="98" t="str">
        <f t="shared" si="65"/>
        <v>Vinculación Universidad-Sociedad</v>
      </c>
      <c r="K868" s="98" t="s">
        <v>398</v>
      </c>
    </row>
    <row r="869" spans="3:11">
      <c r="C869" s="141"/>
      <c r="D869" s="158"/>
      <c r="E869" s="123"/>
      <c r="F869" s="97">
        <f t="shared" si="64"/>
        <v>0</v>
      </c>
      <c r="G869" s="161"/>
      <c r="H869" s="142"/>
      <c r="I869" s="130" t="e">
        <f>VLOOKUP(H869,Presupuesto!$B$11:$C$565,2,0)</f>
        <v>#N/A</v>
      </c>
      <c r="J869" s="98" t="str">
        <f t="shared" si="65"/>
        <v>Vinculación Universidad-Sociedad</v>
      </c>
      <c r="K869" s="98" t="s">
        <v>398</v>
      </c>
    </row>
    <row r="870" spans="3:11">
      <c r="C870" s="141"/>
      <c r="D870" s="158"/>
      <c r="E870" s="123"/>
      <c r="F870" s="97">
        <f t="shared" si="64"/>
        <v>0</v>
      </c>
      <c r="G870" s="161"/>
      <c r="H870" s="142"/>
      <c r="I870" s="130" t="e">
        <f>VLOOKUP(H870,Presupuesto!$B$11:$C$565,2,0)</f>
        <v>#N/A</v>
      </c>
      <c r="J870" s="98" t="str">
        <f t="shared" si="65"/>
        <v>Vinculación Universidad-Sociedad</v>
      </c>
      <c r="K870" s="98" t="s">
        <v>398</v>
      </c>
    </row>
    <row r="871" spans="3:11">
      <c r="C871" s="141"/>
      <c r="D871" s="158"/>
      <c r="E871" s="123"/>
      <c r="F871" s="97">
        <f t="shared" si="64"/>
        <v>0</v>
      </c>
      <c r="G871" s="161"/>
      <c r="H871" s="142"/>
      <c r="I871" s="130" t="e">
        <f>VLOOKUP(H871,Presupuesto!$B$11:$C$565,2,0)</f>
        <v>#N/A</v>
      </c>
      <c r="J871" s="98" t="str">
        <f t="shared" si="65"/>
        <v>Vinculación Universidad-Sociedad</v>
      </c>
      <c r="K871" s="98" t="s">
        <v>398</v>
      </c>
    </row>
    <row r="872" spans="3:11">
      <c r="C872" s="141"/>
      <c r="D872" s="158"/>
      <c r="E872" s="123"/>
      <c r="F872" s="97">
        <f t="shared" si="64"/>
        <v>0</v>
      </c>
      <c r="G872" s="161"/>
      <c r="H872" s="142"/>
      <c r="I872" s="130" t="e">
        <f>VLOOKUP(H872,Presupuesto!$B$11:$C$565,2,0)</f>
        <v>#N/A</v>
      </c>
      <c r="J872" s="98" t="str">
        <f t="shared" si="65"/>
        <v>Vinculación Universidad-Sociedad</v>
      </c>
      <c r="K872" s="98" t="s">
        <v>398</v>
      </c>
    </row>
    <row r="873" spans="3:11">
      <c r="C873" s="141"/>
      <c r="D873" s="158"/>
      <c r="E873" s="123"/>
      <c r="F873" s="97">
        <f t="shared" si="64"/>
        <v>0</v>
      </c>
      <c r="G873" s="161"/>
      <c r="H873" s="142"/>
      <c r="I873" s="130" t="e">
        <f>VLOOKUP(H873,Presupuesto!$B$11:$C$565,2,0)</f>
        <v>#N/A</v>
      </c>
      <c r="J873" s="98" t="str">
        <f t="shared" si="65"/>
        <v>Vinculación Universidad-Sociedad</v>
      </c>
      <c r="K873" s="98" t="s">
        <v>398</v>
      </c>
    </row>
    <row r="874" spans="3:11">
      <c r="C874" s="141"/>
      <c r="D874" s="158"/>
      <c r="E874" s="123"/>
      <c r="F874" s="97">
        <f t="shared" si="64"/>
        <v>0</v>
      </c>
      <c r="G874" s="161"/>
      <c r="H874" s="142"/>
      <c r="I874" s="130" t="e">
        <f>VLOOKUP(H874,Presupuesto!$B$11:$C$565,2,0)</f>
        <v>#N/A</v>
      </c>
      <c r="J874" s="98" t="str">
        <f t="shared" si="65"/>
        <v>Vinculación Universidad-Sociedad</v>
      </c>
      <c r="K874" s="98" t="s">
        <v>398</v>
      </c>
    </row>
    <row r="875" spans="3:11">
      <c r="C875" s="141"/>
      <c r="D875" s="158"/>
      <c r="E875" s="123"/>
      <c r="F875" s="97">
        <f t="shared" si="64"/>
        <v>0</v>
      </c>
      <c r="G875" s="161"/>
      <c r="H875" s="142"/>
      <c r="I875" s="130" t="e">
        <f>VLOOKUP(H875,Presupuesto!$B$11:$C$565,2,0)</f>
        <v>#N/A</v>
      </c>
      <c r="J875" s="98" t="str">
        <f t="shared" si="65"/>
        <v>Vinculación Universidad-Sociedad</v>
      </c>
      <c r="K875" s="98" t="s">
        <v>398</v>
      </c>
    </row>
    <row r="876" spans="3:11">
      <c r="C876" s="143"/>
      <c r="D876" s="151"/>
      <c r="E876" s="118"/>
      <c r="F876" s="97">
        <f t="shared" si="64"/>
        <v>0</v>
      </c>
      <c r="G876" s="161"/>
      <c r="H876" s="144"/>
      <c r="I876" s="130" t="e">
        <f>VLOOKUP(H876,Presupuesto!$B$11:$C$565,2,0)</f>
        <v>#N/A</v>
      </c>
      <c r="J876" s="98" t="str">
        <f t="shared" si="65"/>
        <v>Vinculación Universidad-Sociedad</v>
      </c>
      <c r="K876" s="98" t="s">
        <v>398</v>
      </c>
    </row>
    <row r="877" spans="3:11">
      <c r="C877" s="143"/>
      <c r="D877" s="151"/>
      <c r="E877" s="118"/>
      <c r="F877" s="97">
        <f t="shared" si="64"/>
        <v>0</v>
      </c>
      <c r="G877" s="161"/>
      <c r="H877" s="144"/>
      <c r="I877" s="130" t="e">
        <f>VLOOKUP(H877,Presupuesto!$B$11:$C$565,2,0)</f>
        <v>#N/A</v>
      </c>
      <c r="J877" s="98" t="str">
        <f t="shared" si="65"/>
        <v>Vinculación Universidad-Sociedad</v>
      </c>
      <c r="K877" s="98" t="s">
        <v>398</v>
      </c>
    </row>
    <row r="878" spans="3:11">
      <c r="C878" s="143"/>
      <c r="D878" s="151"/>
      <c r="E878" s="118"/>
      <c r="F878" s="97">
        <f t="shared" si="64"/>
        <v>0</v>
      </c>
      <c r="G878" s="161"/>
      <c r="H878" s="144"/>
      <c r="I878" s="130" t="e">
        <f>VLOOKUP(H878,Presupuesto!$B$11:$C$565,2,0)</f>
        <v>#N/A</v>
      </c>
      <c r="J878" s="98" t="str">
        <f t="shared" si="65"/>
        <v>Vinculación Universidad-Sociedad</v>
      </c>
      <c r="K878" s="98" t="s">
        <v>398</v>
      </c>
    </row>
    <row r="879" spans="3:11">
      <c r="C879" s="143"/>
      <c r="D879" s="151"/>
      <c r="E879" s="118"/>
      <c r="F879" s="97">
        <f t="shared" si="64"/>
        <v>0</v>
      </c>
      <c r="G879" s="161"/>
      <c r="H879" s="144"/>
      <c r="I879" s="130" t="e">
        <f>VLOOKUP(H879,Presupuesto!$B$11:$C$565,2,0)</f>
        <v>#N/A</v>
      </c>
      <c r="J879" s="98" t="str">
        <f t="shared" si="65"/>
        <v>Vinculación Universidad-Sociedad</v>
      </c>
      <c r="K879" s="98" t="s">
        <v>398</v>
      </c>
    </row>
    <row r="880" spans="3:11">
      <c r="C880" s="143"/>
      <c r="D880" s="151"/>
      <c r="E880" s="118"/>
      <c r="F880" s="97">
        <f t="shared" si="64"/>
        <v>0</v>
      </c>
      <c r="G880" s="161"/>
      <c r="H880" s="144"/>
      <c r="I880" s="130" t="e">
        <f>VLOOKUP(H880,Presupuesto!$B$11:$C$565,2,0)</f>
        <v>#N/A</v>
      </c>
      <c r="J880" s="98" t="str">
        <f t="shared" si="65"/>
        <v>Vinculación Universidad-Sociedad</v>
      </c>
      <c r="K880" s="98" t="s">
        <v>398</v>
      </c>
    </row>
    <row r="881" spans="3:11">
      <c r="C881" s="143"/>
      <c r="D881" s="151"/>
      <c r="E881" s="118"/>
      <c r="F881" s="97">
        <f t="shared" si="64"/>
        <v>0</v>
      </c>
      <c r="G881" s="161"/>
      <c r="H881" s="144"/>
      <c r="I881" s="130" t="e">
        <f>VLOOKUP(H881,Presupuesto!$B$11:$C$565,2,0)</f>
        <v>#N/A</v>
      </c>
      <c r="J881" s="98" t="str">
        <f t="shared" si="65"/>
        <v>Vinculación Universidad-Sociedad</v>
      </c>
      <c r="K881" s="98" t="s">
        <v>398</v>
      </c>
    </row>
    <row r="882" spans="3:11">
      <c r="C882" s="143"/>
      <c r="D882" s="151"/>
      <c r="E882" s="118"/>
      <c r="F882" s="97">
        <f t="shared" si="64"/>
        <v>0</v>
      </c>
      <c r="G882" s="161"/>
      <c r="H882" s="144"/>
      <c r="I882" s="130" t="e">
        <f>VLOOKUP(H882,Presupuesto!$B$11:$C$565,2,0)</f>
        <v>#N/A</v>
      </c>
      <c r="J882" s="98" t="str">
        <f t="shared" si="65"/>
        <v>Vinculación Universidad-Sociedad</v>
      </c>
      <c r="K882" s="98" t="s">
        <v>398</v>
      </c>
    </row>
    <row r="883" spans="3:11">
      <c r="C883" s="143"/>
      <c r="D883" s="151"/>
      <c r="E883" s="118"/>
      <c r="F883" s="97">
        <f t="shared" si="64"/>
        <v>0</v>
      </c>
      <c r="G883" s="161"/>
      <c r="H883" s="144"/>
      <c r="I883" s="130" t="e">
        <f>VLOOKUP(H883,Presupuesto!$B$11:$C$565,2,0)</f>
        <v>#N/A</v>
      </c>
      <c r="J883" s="98" t="str">
        <f t="shared" si="65"/>
        <v>Vinculación Universidad-Sociedad</v>
      </c>
      <c r="K883" s="98" t="s">
        <v>398</v>
      </c>
    </row>
    <row r="884" spans="3:11">
      <c r="C884" s="145"/>
      <c r="D884" s="151"/>
      <c r="E884" s="118"/>
      <c r="F884" s="97">
        <f t="shared" si="64"/>
        <v>0</v>
      </c>
      <c r="G884" s="161"/>
      <c r="H884" s="146"/>
      <c r="I884" s="130" t="e">
        <f>VLOOKUP(H884,Presupuesto!$B$11:$C$565,2,0)</f>
        <v>#N/A</v>
      </c>
      <c r="J884" s="98" t="str">
        <f t="shared" si="65"/>
        <v>Vinculación Universidad-Sociedad</v>
      </c>
      <c r="K884" s="98" t="s">
        <v>398</v>
      </c>
    </row>
    <row r="885" spans="3:11">
      <c r="C885" s="145"/>
      <c r="D885" s="151"/>
      <c r="E885" s="118"/>
      <c r="F885" s="97">
        <f t="shared" si="64"/>
        <v>0</v>
      </c>
      <c r="G885" s="161"/>
      <c r="H885" s="146"/>
      <c r="I885" s="130" t="e">
        <f>VLOOKUP(H885,Presupuesto!$B$11:$C$565,2,0)</f>
        <v>#N/A</v>
      </c>
      <c r="J885" s="98" t="str">
        <f t="shared" si="65"/>
        <v>Vinculación Universidad-Sociedad</v>
      </c>
      <c r="K885" s="98" t="s">
        <v>398</v>
      </c>
    </row>
    <row r="886" spans="3:11">
      <c r="C886" s="145"/>
      <c r="D886" s="151"/>
      <c r="E886" s="118"/>
      <c r="F886" s="97">
        <f t="shared" si="64"/>
        <v>0</v>
      </c>
      <c r="G886" s="161"/>
      <c r="H886" s="146"/>
      <c r="I886" s="130" t="e">
        <f>VLOOKUP(H886,Presupuesto!$B$11:$C$565,2,0)</f>
        <v>#N/A</v>
      </c>
      <c r="J886" s="98" t="str">
        <f t="shared" si="65"/>
        <v>Vinculación Universidad-Sociedad</v>
      </c>
      <c r="K886" s="98" t="s">
        <v>398</v>
      </c>
    </row>
    <row r="887" spans="3:11">
      <c r="C887" s="145"/>
      <c r="D887" s="151"/>
      <c r="E887" s="118"/>
      <c r="F887" s="97">
        <f t="shared" si="64"/>
        <v>0</v>
      </c>
      <c r="G887" s="161"/>
      <c r="H887" s="146"/>
      <c r="I887" s="130" t="e">
        <f>VLOOKUP(H887,Presupuesto!$B$11:$C$565,2,0)</f>
        <v>#N/A</v>
      </c>
      <c r="J887" s="98" t="str">
        <f t="shared" si="65"/>
        <v>Vinculación Universidad-Sociedad</v>
      </c>
      <c r="K887" s="98" t="s">
        <v>398</v>
      </c>
    </row>
    <row r="888" spans="3:11" ht="15.75" thickBot="1">
      <c r="C888" s="147"/>
      <c r="D888" s="159"/>
      <c r="E888" s="103"/>
      <c r="F888" s="105">
        <f t="shared" si="64"/>
        <v>0</v>
      </c>
      <c r="G888" s="162"/>
      <c r="H888" s="148"/>
      <c r="I888" s="132" t="e">
        <f>VLOOKUP(H888,Presupuesto!$B$11:$C$565,2,0)</f>
        <v>#N/A</v>
      </c>
      <c r="J888" s="106" t="str">
        <f t="shared" si="65"/>
        <v>Vinculación Universidad-Sociedad</v>
      </c>
      <c r="K888" s="98" t="s">
        <v>398</v>
      </c>
    </row>
    <row r="890" spans="3:11" ht="15.75" thickBot="1"/>
    <row r="891" spans="3:11" ht="15.75" thickBot="1">
      <c r="C891" s="157" t="s">
        <v>53</v>
      </c>
      <c r="D891" s="372">
        <f>SUM(F898:F932)</f>
        <v>2751.2</v>
      </c>
      <c r="E891" s="464"/>
      <c r="F891" s="70"/>
      <c r="G891" s="79"/>
      <c r="H891" s="70"/>
      <c r="I891" s="70"/>
      <c r="J891" s="464"/>
      <c r="K891" s="464"/>
    </row>
    <row r="892" spans="3:11">
      <c r="C892" s="70"/>
      <c r="D892" s="31"/>
      <c r="E892" s="93"/>
      <c r="F892" s="93"/>
      <c r="G892" s="93"/>
      <c r="H892" s="76"/>
      <c r="I892" s="76"/>
      <c r="J892" s="76"/>
      <c r="K892" s="112"/>
    </row>
    <row r="893" spans="3:11">
      <c r="C893" s="70"/>
      <c r="D893" s="31"/>
      <c r="E893" s="93"/>
      <c r="F893" s="93"/>
      <c r="G893" s="93"/>
      <c r="H893" s="76"/>
      <c r="I893" s="76"/>
      <c r="J893" s="76"/>
      <c r="K893" s="112"/>
    </row>
    <row r="894" spans="3:11" ht="15.75">
      <c r="C894" s="202" t="s">
        <v>392</v>
      </c>
      <c r="D894" s="368" t="str">
        <f>'3. Vinculación Univ. Sociedad'!E24</f>
        <v>3.1.1.16</v>
      </c>
      <c r="E894" s="93"/>
      <c r="F894" s="93"/>
      <c r="G894" s="93"/>
      <c r="H894" s="76"/>
      <c r="I894" s="76"/>
      <c r="J894" s="76"/>
      <c r="K894" s="112"/>
    </row>
    <row r="895" spans="3:11" ht="18.75">
      <c r="C895" s="211" t="str">
        <f>IFERROR(VLOOKUP(D894,'1. Desarrollo e Innov. Curricu.'!$E:$F,2,FALSE),IFERROR(VLOOKUP(D894,'2. Investigación Científica'!$E:$F,2,FALSE),IFERROR(VLOOKUP(D894,'3. Vinculación Univ. Sociedad'!$E:$F,2,FALSE),IFERROR(VLOOKUP(D894,'4. Docencia y Profesorado Univ.'!$E:$F,2,FALSE),IFERROR(VLOOKUP(D894,'5. Estudiantes y Graduados'!$E:$F,2,FALSE),IFERROR(VLOOKUP(D894,'11. Gestion Administrativa'!$E:$F,2,FALSE),IFERROR(VLOOKUP(D894,'13. Gestión Académica'!$E:$F,2,FALSE),IFERROR(VLOOKUP(D894,'8. Asegura. de la Calid. y M'!$E:$F,2,FALSE),IFERROR(VLOOKUP(D894,'6. Gestión del Conocimiento'!$E:$F,2,FALSE),IFERROR(VLOOKUP(D894,'15. Gobernabilidad y Proceso...'!$E:$F,2,FALSE),IFERROR(VLOOKUP(D894,'12. Gestión del Talento Humano'!$E:$F,2,FALSE),IFERROR(VLOOKUP(D894,'14. Internacional... de la E.S.'!$E:$F,2,FALSE),IFERROR(VLOOKUP(D894,'10. Posgrado'!$E:$F,2,FALSE),IFERROR(VLOOKUP(D894,'17. Gestión TIC'!$E:$F,2,FALSE),IFERROR(VLOOKUP(D894,'16. Desa. del Sistema Educ.Sup.'!$E:$F,2,FALSE),IFERROR(VLOOKUP(D894,'9. Cultura de Inno. Insti...'!$E:$F,2,FALSE),VLOOKUP(D894,'7. Lo Esencial de la Reforma U.'!$E:$F,2,0)))))))))))))))))</f>
        <v>Terapia, orientación y consejería  a los menores de edad</v>
      </c>
      <c r="D895" s="31"/>
      <c r="E895" s="93"/>
      <c r="F895" s="93"/>
      <c r="G895" s="93"/>
      <c r="H895" s="76"/>
      <c r="I895" s="76"/>
      <c r="J895" s="76"/>
      <c r="K895" s="112"/>
    </row>
    <row r="896" spans="3:11" ht="15.75" thickBot="1">
      <c r="C896" s="464"/>
      <c r="D896" s="464"/>
      <c r="E896" s="464"/>
      <c r="F896" s="93"/>
      <c r="G896" s="76"/>
      <c r="H896" s="76"/>
      <c r="I896" s="76"/>
      <c r="J896" s="464"/>
      <c r="K896" s="464"/>
    </row>
    <row r="897" spans="3:11" ht="30.75" thickBot="1">
      <c r="C897" s="129" t="s">
        <v>44</v>
      </c>
      <c r="D897" s="129" t="s">
        <v>55</v>
      </c>
      <c r="E897" s="136" t="s">
        <v>57</v>
      </c>
      <c r="F897" s="135" t="s">
        <v>27</v>
      </c>
      <c r="G897" s="133" t="s">
        <v>131</v>
      </c>
      <c r="H897" s="136" t="s">
        <v>46</v>
      </c>
      <c r="I897" s="133" t="s">
        <v>132</v>
      </c>
      <c r="J897" s="133" t="s">
        <v>410</v>
      </c>
      <c r="K897" s="133" t="s">
        <v>411</v>
      </c>
    </row>
    <row r="898" spans="3:11">
      <c r="C898" s="221" t="s">
        <v>439</v>
      </c>
      <c r="D898" s="222"/>
      <c r="E898" s="220">
        <f>HLOOKUP(C898,$AH$2:$BU$3,2,0)</f>
        <v>620</v>
      </c>
      <c r="F898" s="97">
        <f t="shared" ref="F898:F932" si="66">D898*E898</f>
        <v>0</v>
      </c>
      <c r="G898" s="161"/>
      <c r="H898" s="142"/>
      <c r="I898" s="130" t="e">
        <f>VLOOKUP(H898,Presupuesto!$B$11:$C$565,2,0)</f>
        <v>#N/A</v>
      </c>
      <c r="J898" s="331" t="s">
        <v>471</v>
      </c>
      <c r="K898" s="98" t="s">
        <v>401</v>
      </c>
    </row>
    <row r="899" spans="3:11">
      <c r="C899" s="141" t="s">
        <v>1569</v>
      </c>
      <c r="D899" s="158">
        <v>2</v>
      </c>
      <c r="E899" s="123">
        <v>76</v>
      </c>
      <c r="F899" s="97">
        <f t="shared" si="66"/>
        <v>152</v>
      </c>
      <c r="G899" s="161" t="s">
        <v>129</v>
      </c>
      <c r="H899" s="142" t="s">
        <v>316</v>
      </c>
      <c r="I899" s="130" t="str">
        <f>VLOOKUP(H899,Presupuesto!$B$11:$C$565,2,0)</f>
        <v>PRODUCTOS DE PAPEL Y CARTON (33400-00)</v>
      </c>
      <c r="J899" s="98" t="str">
        <f>$J$854</f>
        <v>Vinculación Universidad-Sociedad</v>
      </c>
      <c r="K899" s="98" t="s">
        <v>401</v>
      </c>
    </row>
    <row r="900" spans="3:11">
      <c r="C900" s="141" t="s">
        <v>1570</v>
      </c>
      <c r="D900" s="158">
        <v>1</v>
      </c>
      <c r="E900" s="123">
        <v>85</v>
      </c>
      <c r="F900" s="97">
        <f t="shared" si="66"/>
        <v>85</v>
      </c>
      <c r="G900" s="161" t="s">
        <v>129</v>
      </c>
      <c r="H900" s="142" t="s">
        <v>316</v>
      </c>
      <c r="I900" s="130" t="str">
        <f>VLOOKUP(H900,Presupuesto!$B$11:$C$565,2,0)</f>
        <v>PRODUCTOS DE PAPEL Y CARTON (33400-00)</v>
      </c>
      <c r="J900" s="98" t="str">
        <f t="shared" ref="J900:J932" si="67">$J$854</f>
        <v>Vinculación Universidad-Sociedad</v>
      </c>
      <c r="K900" s="98" t="s">
        <v>401</v>
      </c>
    </row>
    <row r="901" spans="3:11">
      <c r="C901" s="141" t="s">
        <v>1571</v>
      </c>
      <c r="D901" s="158">
        <v>3</v>
      </c>
      <c r="E901" s="123">
        <v>70</v>
      </c>
      <c r="F901" s="97">
        <f t="shared" si="66"/>
        <v>210</v>
      </c>
      <c r="G901" s="161" t="s">
        <v>129</v>
      </c>
      <c r="H901" s="142" t="s">
        <v>815</v>
      </c>
      <c r="I901" s="130" t="str">
        <f>VLOOKUP(H901,Presupuesto!$B$11:$C$565,2,0)</f>
        <v>PAPEL DE ESCRITORIO</v>
      </c>
      <c r="J901" s="98" t="str">
        <f t="shared" si="67"/>
        <v>Vinculación Universidad-Sociedad</v>
      </c>
      <c r="K901" s="98" t="s">
        <v>401</v>
      </c>
    </row>
    <row r="902" spans="3:11">
      <c r="C902" s="141" t="s">
        <v>1572</v>
      </c>
      <c r="D902" s="158">
        <v>3</v>
      </c>
      <c r="E902" s="123">
        <v>75</v>
      </c>
      <c r="F902" s="97">
        <f t="shared" si="66"/>
        <v>225</v>
      </c>
      <c r="G902" s="161" t="s">
        <v>129</v>
      </c>
      <c r="H902" s="142" t="s">
        <v>815</v>
      </c>
      <c r="I902" s="130" t="str">
        <f>VLOOKUP(H902,Presupuesto!$B$11:$C$565,2,0)</f>
        <v>PAPEL DE ESCRITORIO</v>
      </c>
      <c r="J902" s="98" t="str">
        <f t="shared" si="67"/>
        <v>Vinculación Universidad-Sociedad</v>
      </c>
      <c r="K902" s="98" t="s">
        <v>401</v>
      </c>
    </row>
    <row r="903" spans="3:11">
      <c r="C903" s="141" t="s">
        <v>1573</v>
      </c>
      <c r="D903" s="158">
        <v>2</v>
      </c>
      <c r="E903" s="123">
        <v>39.6</v>
      </c>
      <c r="F903" s="97">
        <f t="shared" si="66"/>
        <v>79.2</v>
      </c>
      <c r="G903" s="161" t="s">
        <v>129</v>
      </c>
      <c r="H903" s="142" t="s">
        <v>327</v>
      </c>
      <c r="I903" s="130" t="str">
        <f>VLOOKUP(H903,Presupuesto!$B$11:$C$565,2,0)</f>
        <v>UTILES DE ESCRITORIO, OFICINA Y ENZE¥ANZA</v>
      </c>
      <c r="J903" s="98" t="str">
        <f t="shared" si="67"/>
        <v>Vinculación Universidad-Sociedad</v>
      </c>
      <c r="K903" s="98" t="s">
        <v>401</v>
      </c>
    </row>
    <row r="904" spans="3:11">
      <c r="C904" s="141" t="s">
        <v>1574</v>
      </c>
      <c r="D904" s="158">
        <v>1</v>
      </c>
      <c r="E904" s="123">
        <v>2000</v>
      </c>
      <c r="F904" s="97">
        <f t="shared" si="66"/>
        <v>2000</v>
      </c>
      <c r="G904" s="161" t="s">
        <v>129</v>
      </c>
      <c r="H904" s="144" t="s">
        <v>955</v>
      </c>
      <c r="I904" s="130" t="str">
        <f>VLOOKUP(H904,Presupuesto!$B$11:$C$565,2,0)</f>
        <v>OTROS RESPUESTOS Y ACCESORIOS MENORES</v>
      </c>
      <c r="J904" s="98" t="str">
        <f t="shared" si="67"/>
        <v>Vinculación Universidad-Sociedad</v>
      </c>
      <c r="K904" s="98" t="s">
        <v>401</v>
      </c>
    </row>
    <row r="905" spans="3:11">
      <c r="C905" s="141"/>
      <c r="D905" s="158"/>
      <c r="E905" s="123"/>
      <c r="F905" s="97">
        <f t="shared" si="66"/>
        <v>0</v>
      </c>
      <c r="G905" s="161" t="s">
        <v>129</v>
      </c>
      <c r="H905" s="142" t="s">
        <v>327</v>
      </c>
      <c r="I905" s="130" t="str">
        <f>VLOOKUP(H905,Presupuesto!$B$11:$C$565,2,0)</f>
        <v>UTILES DE ESCRITORIO, OFICINA Y ENZE¥ANZA</v>
      </c>
      <c r="J905" s="98" t="str">
        <f t="shared" si="67"/>
        <v>Vinculación Universidad-Sociedad</v>
      </c>
      <c r="K905" s="98" t="s">
        <v>401</v>
      </c>
    </row>
    <row r="906" spans="3:11">
      <c r="C906" s="141"/>
      <c r="D906" s="158"/>
      <c r="E906" s="123"/>
      <c r="F906" s="97">
        <f t="shared" si="66"/>
        <v>0</v>
      </c>
      <c r="G906" s="161" t="s">
        <v>129</v>
      </c>
      <c r="H906" s="144" t="s">
        <v>955</v>
      </c>
      <c r="I906" s="130" t="str">
        <f>VLOOKUP(H906,Presupuesto!$B$11:$C$565,2,0)</f>
        <v>OTROS RESPUESTOS Y ACCESORIOS MENORES</v>
      </c>
      <c r="J906" s="98" t="str">
        <f t="shared" si="67"/>
        <v>Vinculación Universidad-Sociedad</v>
      </c>
      <c r="K906" s="98" t="s">
        <v>401</v>
      </c>
    </row>
    <row r="907" spans="3:11">
      <c r="C907" s="141"/>
      <c r="D907" s="158"/>
      <c r="E907" s="123"/>
      <c r="F907" s="97">
        <f t="shared" si="66"/>
        <v>0</v>
      </c>
      <c r="G907" s="161"/>
      <c r="H907" s="142"/>
      <c r="I907" s="130" t="e">
        <f>VLOOKUP(H907,Presupuesto!$B$11:$C$565,2,0)</f>
        <v>#N/A</v>
      </c>
      <c r="J907" s="98" t="str">
        <f t="shared" si="67"/>
        <v>Vinculación Universidad-Sociedad</v>
      </c>
      <c r="K907" s="98" t="s">
        <v>401</v>
      </c>
    </row>
    <row r="908" spans="3:11">
      <c r="C908" s="141"/>
      <c r="D908" s="158"/>
      <c r="E908" s="123"/>
      <c r="F908" s="97">
        <f t="shared" si="66"/>
        <v>0</v>
      </c>
      <c r="G908" s="161"/>
      <c r="H908" s="142"/>
      <c r="I908" s="130" t="e">
        <f>VLOOKUP(H908,Presupuesto!$B$11:$C$565,2,0)</f>
        <v>#N/A</v>
      </c>
      <c r="J908" s="98" t="str">
        <f t="shared" si="67"/>
        <v>Vinculación Universidad-Sociedad</v>
      </c>
      <c r="K908" s="98" t="s">
        <v>401</v>
      </c>
    </row>
    <row r="909" spans="3:11">
      <c r="C909" s="141"/>
      <c r="D909" s="158"/>
      <c r="E909" s="123"/>
      <c r="F909" s="97">
        <f t="shared" si="66"/>
        <v>0</v>
      </c>
      <c r="G909" s="161"/>
      <c r="H909" s="142"/>
      <c r="I909" s="130" t="e">
        <f>VLOOKUP(H909,Presupuesto!$B$11:$C$565,2,0)</f>
        <v>#N/A</v>
      </c>
      <c r="J909" s="98" t="str">
        <f t="shared" si="67"/>
        <v>Vinculación Universidad-Sociedad</v>
      </c>
      <c r="K909" s="98" t="s">
        <v>401</v>
      </c>
    </row>
    <row r="910" spans="3:11">
      <c r="C910" s="141"/>
      <c r="D910" s="158"/>
      <c r="E910" s="123"/>
      <c r="F910" s="97">
        <f t="shared" si="66"/>
        <v>0</v>
      </c>
      <c r="G910" s="161"/>
      <c r="H910" s="142"/>
      <c r="I910" s="130" t="e">
        <f>VLOOKUP(H910,Presupuesto!$B$11:$C$565,2,0)</f>
        <v>#N/A</v>
      </c>
      <c r="J910" s="98" t="str">
        <f t="shared" si="67"/>
        <v>Vinculación Universidad-Sociedad</v>
      </c>
      <c r="K910" s="98" t="s">
        <v>401</v>
      </c>
    </row>
    <row r="911" spans="3:11">
      <c r="C911" s="141"/>
      <c r="D911" s="158"/>
      <c r="E911" s="123"/>
      <c r="F911" s="97">
        <f t="shared" si="66"/>
        <v>0</v>
      </c>
      <c r="G911" s="161"/>
      <c r="H911" s="142"/>
      <c r="I911" s="130" t="e">
        <f>VLOOKUP(H911,Presupuesto!$B$11:$C$565,2,0)</f>
        <v>#N/A</v>
      </c>
      <c r="J911" s="98" t="str">
        <f t="shared" si="67"/>
        <v>Vinculación Universidad-Sociedad</v>
      </c>
      <c r="K911" s="98" t="s">
        <v>401</v>
      </c>
    </row>
    <row r="912" spans="3:11">
      <c r="C912" s="141"/>
      <c r="D912" s="158"/>
      <c r="E912" s="123"/>
      <c r="F912" s="97">
        <f t="shared" si="66"/>
        <v>0</v>
      </c>
      <c r="G912" s="161"/>
      <c r="H912" s="142"/>
      <c r="I912" s="130" t="e">
        <f>VLOOKUP(H912,Presupuesto!$B$11:$C$565,2,0)</f>
        <v>#N/A</v>
      </c>
      <c r="J912" s="98" t="str">
        <f t="shared" si="67"/>
        <v>Vinculación Universidad-Sociedad</v>
      </c>
      <c r="K912" s="98" t="s">
        <v>401</v>
      </c>
    </row>
    <row r="913" spans="3:11">
      <c r="C913" s="141"/>
      <c r="D913" s="158"/>
      <c r="E913" s="123"/>
      <c r="F913" s="97">
        <f t="shared" si="66"/>
        <v>0</v>
      </c>
      <c r="G913" s="161"/>
      <c r="H913" s="142"/>
      <c r="I913" s="130" t="e">
        <f>VLOOKUP(H913,Presupuesto!$B$11:$C$565,2,0)</f>
        <v>#N/A</v>
      </c>
      <c r="J913" s="98" t="str">
        <f t="shared" si="67"/>
        <v>Vinculación Universidad-Sociedad</v>
      </c>
      <c r="K913" s="98" t="s">
        <v>401</v>
      </c>
    </row>
    <row r="914" spans="3:11">
      <c r="C914" s="141"/>
      <c r="D914" s="158"/>
      <c r="E914" s="123"/>
      <c r="F914" s="97">
        <f t="shared" si="66"/>
        <v>0</v>
      </c>
      <c r="G914" s="161"/>
      <c r="H914" s="142"/>
      <c r="I914" s="130" t="e">
        <f>VLOOKUP(H914,Presupuesto!$B$11:$C$565,2,0)</f>
        <v>#N/A</v>
      </c>
      <c r="J914" s="98" t="str">
        <f t="shared" si="67"/>
        <v>Vinculación Universidad-Sociedad</v>
      </c>
      <c r="K914" s="98" t="s">
        <v>401</v>
      </c>
    </row>
    <row r="915" spans="3:11">
      <c r="C915" s="141"/>
      <c r="D915" s="158"/>
      <c r="E915" s="123"/>
      <c r="F915" s="97">
        <f t="shared" si="66"/>
        <v>0</v>
      </c>
      <c r="G915" s="161"/>
      <c r="H915" s="142"/>
      <c r="I915" s="130" t="e">
        <f>VLOOKUP(H915,Presupuesto!$B$11:$C$565,2,0)</f>
        <v>#N/A</v>
      </c>
      <c r="J915" s="98" t="str">
        <f t="shared" si="67"/>
        <v>Vinculación Universidad-Sociedad</v>
      </c>
      <c r="K915" s="98" t="s">
        <v>401</v>
      </c>
    </row>
    <row r="916" spans="3:11">
      <c r="C916" s="141"/>
      <c r="D916" s="158"/>
      <c r="E916" s="123"/>
      <c r="F916" s="97">
        <f t="shared" si="66"/>
        <v>0</v>
      </c>
      <c r="G916" s="161"/>
      <c r="H916" s="142"/>
      <c r="I916" s="130" t="e">
        <f>VLOOKUP(H916,Presupuesto!$B$11:$C$565,2,0)</f>
        <v>#N/A</v>
      </c>
      <c r="J916" s="98" t="str">
        <f t="shared" si="67"/>
        <v>Vinculación Universidad-Sociedad</v>
      </c>
      <c r="K916" s="98" t="s">
        <v>401</v>
      </c>
    </row>
    <row r="917" spans="3:11">
      <c r="C917" s="141"/>
      <c r="D917" s="158"/>
      <c r="E917" s="123"/>
      <c r="F917" s="97">
        <f t="shared" si="66"/>
        <v>0</v>
      </c>
      <c r="G917" s="161"/>
      <c r="H917" s="142"/>
      <c r="I917" s="130" t="e">
        <f>VLOOKUP(H917,Presupuesto!$B$11:$C$565,2,0)</f>
        <v>#N/A</v>
      </c>
      <c r="J917" s="98" t="str">
        <f t="shared" si="67"/>
        <v>Vinculación Universidad-Sociedad</v>
      </c>
      <c r="K917" s="98" t="s">
        <v>401</v>
      </c>
    </row>
    <row r="918" spans="3:11">
      <c r="C918" s="141"/>
      <c r="D918" s="158"/>
      <c r="E918" s="123"/>
      <c r="F918" s="97">
        <f t="shared" si="66"/>
        <v>0</v>
      </c>
      <c r="G918" s="161"/>
      <c r="H918" s="142"/>
      <c r="I918" s="130" t="e">
        <f>VLOOKUP(H918,Presupuesto!$B$11:$C$565,2,0)</f>
        <v>#N/A</v>
      </c>
      <c r="J918" s="98" t="str">
        <f t="shared" si="67"/>
        <v>Vinculación Universidad-Sociedad</v>
      </c>
      <c r="K918" s="98" t="s">
        <v>401</v>
      </c>
    </row>
    <row r="919" spans="3:11">
      <c r="C919" s="141"/>
      <c r="D919" s="158"/>
      <c r="E919" s="123"/>
      <c r="F919" s="97">
        <f t="shared" si="66"/>
        <v>0</v>
      </c>
      <c r="G919" s="161"/>
      <c r="H919" s="142"/>
      <c r="I919" s="130" t="e">
        <f>VLOOKUP(H919,Presupuesto!$B$11:$C$565,2,0)</f>
        <v>#N/A</v>
      </c>
      <c r="J919" s="98" t="str">
        <f t="shared" si="67"/>
        <v>Vinculación Universidad-Sociedad</v>
      </c>
      <c r="K919" s="98" t="s">
        <v>401</v>
      </c>
    </row>
    <row r="920" spans="3:11">
      <c r="C920" s="143"/>
      <c r="D920" s="151"/>
      <c r="E920" s="118"/>
      <c r="F920" s="97">
        <f t="shared" si="66"/>
        <v>0</v>
      </c>
      <c r="G920" s="161"/>
      <c r="H920" s="144"/>
      <c r="I920" s="130" t="e">
        <f>VLOOKUP(H920,Presupuesto!$B$11:$C$565,2,0)</f>
        <v>#N/A</v>
      </c>
      <c r="J920" s="98" t="str">
        <f t="shared" si="67"/>
        <v>Vinculación Universidad-Sociedad</v>
      </c>
      <c r="K920" s="98" t="s">
        <v>401</v>
      </c>
    </row>
    <row r="921" spans="3:11">
      <c r="C921" s="143"/>
      <c r="D921" s="151"/>
      <c r="E921" s="118"/>
      <c r="F921" s="97">
        <f t="shared" si="66"/>
        <v>0</v>
      </c>
      <c r="G921" s="161"/>
      <c r="H921" s="144"/>
      <c r="I921" s="130" t="e">
        <f>VLOOKUP(H921,Presupuesto!$B$11:$C$565,2,0)</f>
        <v>#N/A</v>
      </c>
      <c r="J921" s="98" t="str">
        <f t="shared" si="67"/>
        <v>Vinculación Universidad-Sociedad</v>
      </c>
      <c r="K921" s="98" t="s">
        <v>401</v>
      </c>
    </row>
    <row r="922" spans="3:11">
      <c r="C922" s="143"/>
      <c r="D922" s="151"/>
      <c r="E922" s="118"/>
      <c r="F922" s="97">
        <f t="shared" si="66"/>
        <v>0</v>
      </c>
      <c r="G922" s="161"/>
      <c r="H922" s="144"/>
      <c r="I922" s="130" t="e">
        <f>VLOOKUP(H922,Presupuesto!$B$11:$C$565,2,0)</f>
        <v>#N/A</v>
      </c>
      <c r="J922" s="98" t="str">
        <f t="shared" si="67"/>
        <v>Vinculación Universidad-Sociedad</v>
      </c>
      <c r="K922" s="98" t="s">
        <v>401</v>
      </c>
    </row>
    <row r="923" spans="3:11">
      <c r="C923" s="143"/>
      <c r="D923" s="151"/>
      <c r="E923" s="118"/>
      <c r="F923" s="97">
        <f t="shared" si="66"/>
        <v>0</v>
      </c>
      <c r="G923" s="161"/>
      <c r="H923" s="144"/>
      <c r="I923" s="130" t="e">
        <f>VLOOKUP(H923,Presupuesto!$B$11:$C$565,2,0)</f>
        <v>#N/A</v>
      </c>
      <c r="J923" s="98" t="str">
        <f t="shared" si="67"/>
        <v>Vinculación Universidad-Sociedad</v>
      </c>
      <c r="K923" s="98" t="s">
        <v>401</v>
      </c>
    </row>
    <row r="924" spans="3:11">
      <c r="C924" s="143"/>
      <c r="D924" s="151"/>
      <c r="E924" s="118"/>
      <c r="F924" s="97">
        <f t="shared" si="66"/>
        <v>0</v>
      </c>
      <c r="G924" s="161"/>
      <c r="H924" s="144"/>
      <c r="I924" s="130" t="e">
        <f>VLOOKUP(H924,Presupuesto!$B$11:$C$565,2,0)</f>
        <v>#N/A</v>
      </c>
      <c r="J924" s="98" t="str">
        <f t="shared" si="67"/>
        <v>Vinculación Universidad-Sociedad</v>
      </c>
      <c r="K924" s="98" t="s">
        <v>401</v>
      </c>
    </row>
    <row r="925" spans="3:11">
      <c r="C925" s="143"/>
      <c r="D925" s="151"/>
      <c r="E925" s="118"/>
      <c r="F925" s="97">
        <f t="shared" si="66"/>
        <v>0</v>
      </c>
      <c r="G925" s="161"/>
      <c r="H925" s="144"/>
      <c r="I925" s="130" t="e">
        <f>VLOOKUP(H925,Presupuesto!$B$11:$C$565,2,0)</f>
        <v>#N/A</v>
      </c>
      <c r="J925" s="98" t="str">
        <f t="shared" si="67"/>
        <v>Vinculación Universidad-Sociedad</v>
      </c>
      <c r="K925" s="98" t="s">
        <v>401</v>
      </c>
    </row>
    <row r="926" spans="3:11">
      <c r="C926" s="143"/>
      <c r="D926" s="151"/>
      <c r="E926" s="118"/>
      <c r="F926" s="97">
        <f t="shared" si="66"/>
        <v>0</v>
      </c>
      <c r="G926" s="161"/>
      <c r="H926" s="144"/>
      <c r="I926" s="130" t="e">
        <f>VLOOKUP(H926,Presupuesto!$B$11:$C$565,2,0)</f>
        <v>#N/A</v>
      </c>
      <c r="J926" s="98" t="str">
        <f t="shared" si="67"/>
        <v>Vinculación Universidad-Sociedad</v>
      </c>
      <c r="K926" s="98" t="s">
        <v>401</v>
      </c>
    </row>
    <row r="927" spans="3:11">
      <c r="C927" s="143"/>
      <c r="D927" s="151"/>
      <c r="E927" s="118"/>
      <c r="F927" s="97">
        <f t="shared" si="66"/>
        <v>0</v>
      </c>
      <c r="G927" s="161"/>
      <c r="H927" s="144"/>
      <c r="I927" s="130" t="e">
        <f>VLOOKUP(H927,Presupuesto!$B$11:$C$565,2,0)</f>
        <v>#N/A</v>
      </c>
      <c r="J927" s="98" t="str">
        <f t="shared" si="67"/>
        <v>Vinculación Universidad-Sociedad</v>
      </c>
      <c r="K927" s="98" t="s">
        <v>401</v>
      </c>
    </row>
    <row r="928" spans="3:11">
      <c r="C928" s="145"/>
      <c r="D928" s="151"/>
      <c r="E928" s="118"/>
      <c r="F928" s="97">
        <f t="shared" si="66"/>
        <v>0</v>
      </c>
      <c r="G928" s="161"/>
      <c r="H928" s="146"/>
      <c r="I928" s="130" t="e">
        <f>VLOOKUP(H928,Presupuesto!$B$11:$C$565,2,0)</f>
        <v>#N/A</v>
      </c>
      <c r="J928" s="98" t="str">
        <f t="shared" si="67"/>
        <v>Vinculación Universidad-Sociedad</v>
      </c>
      <c r="K928" s="98" t="s">
        <v>401</v>
      </c>
    </row>
    <row r="929" spans="3:11">
      <c r="C929" s="145"/>
      <c r="D929" s="151"/>
      <c r="E929" s="118"/>
      <c r="F929" s="97">
        <f t="shared" si="66"/>
        <v>0</v>
      </c>
      <c r="G929" s="161"/>
      <c r="H929" s="146"/>
      <c r="I929" s="130" t="e">
        <f>VLOOKUP(H929,Presupuesto!$B$11:$C$565,2,0)</f>
        <v>#N/A</v>
      </c>
      <c r="J929" s="98" t="str">
        <f t="shared" si="67"/>
        <v>Vinculación Universidad-Sociedad</v>
      </c>
      <c r="K929" s="98" t="s">
        <v>401</v>
      </c>
    </row>
    <row r="930" spans="3:11">
      <c r="C930" s="145"/>
      <c r="D930" s="151"/>
      <c r="E930" s="118"/>
      <c r="F930" s="97">
        <f t="shared" si="66"/>
        <v>0</v>
      </c>
      <c r="G930" s="161"/>
      <c r="H930" s="146"/>
      <c r="I930" s="130" t="e">
        <f>VLOOKUP(H930,Presupuesto!$B$11:$C$565,2,0)</f>
        <v>#N/A</v>
      </c>
      <c r="J930" s="98" t="str">
        <f t="shared" si="67"/>
        <v>Vinculación Universidad-Sociedad</v>
      </c>
      <c r="K930" s="98" t="s">
        <v>401</v>
      </c>
    </row>
    <row r="931" spans="3:11">
      <c r="C931" s="145"/>
      <c r="D931" s="151"/>
      <c r="E931" s="118"/>
      <c r="F931" s="97">
        <f t="shared" si="66"/>
        <v>0</v>
      </c>
      <c r="G931" s="161"/>
      <c r="H931" s="146"/>
      <c r="I931" s="130" t="e">
        <f>VLOOKUP(H931,Presupuesto!$B$11:$C$565,2,0)</f>
        <v>#N/A</v>
      </c>
      <c r="J931" s="98" t="str">
        <f t="shared" si="67"/>
        <v>Vinculación Universidad-Sociedad</v>
      </c>
      <c r="K931" s="98" t="s">
        <v>401</v>
      </c>
    </row>
    <row r="932" spans="3:11" ht="15.75" thickBot="1">
      <c r="C932" s="147"/>
      <c r="D932" s="159"/>
      <c r="E932" s="103"/>
      <c r="F932" s="105">
        <f t="shared" si="66"/>
        <v>0</v>
      </c>
      <c r="G932" s="162"/>
      <c r="H932" s="148"/>
      <c r="I932" s="132" t="e">
        <f>VLOOKUP(H932,Presupuesto!$B$11:$C$565,2,0)</f>
        <v>#N/A</v>
      </c>
      <c r="J932" s="106" t="str">
        <f t="shared" si="67"/>
        <v>Vinculación Universidad-Sociedad</v>
      </c>
      <c r="K932" s="98" t="s">
        <v>401</v>
      </c>
    </row>
    <row r="934" spans="3:11" ht="15.75" thickBot="1"/>
    <row r="935" spans="3:11" ht="15.75" thickBot="1">
      <c r="C935" s="157" t="s">
        <v>53</v>
      </c>
      <c r="D935" s="372">
        <f>SUM(F942:F976)</f>
        <v>2751.2</v>
      </c>
      <c r="E935" s="464"/>
      <c r="F935" s="70"/>
      <c r="G935" s="79"/>
      <c r="H935" s="70"/>
      <c r="I935" s="70"/>
      <c r="J935" s="464"/>
      <c r="K935" s="464"/>
    </row>
    <row r="936" spans="3:11">
      <c r="C936" s="70"/>
      <c r="D936" s="31"/>
      <c r="E936" s="93"/>
      <c r="F936" s="93"/>
      <c r="G936" s="93"/>
      <c r="H936" s="76"/>
      <c r="I936" s="76"/>
      <c r="J936" s="76"/>
      <c r="K936" s="112"/>
    </row>
    <row r="937" spans="3:11">
      <c r="C937" s="70"/>
      <c r="D937" s="31"/>
      <c r="E937" s="93"/>
      <c r="F937" s="93"/>
      <c r="G937" s="93"/>
      <c r="H937" s="76"/>
      <c r="I937" s="76"/>
      <c r="J937" s="76"/>
      <c r="K937" s="112"/>
    </row>
    <row r="938" spans="3:11" ht="15.75">
      <c r="C938" s="202" t="s">
        <v>392</v>
      </c>
      <c r="D938" s="368" t="str">
        <f>'3. Vinculación Univ. Sociedad'!E24</f>
        <v>3.1.1.16</v>
      </c>
      <c r="E938" s="93"/>
      <c r="F938" s="93"/>
      <c r="G938" s="93"/>
      <c r="H938" s="76"/>
      <c r="I938" s="76"/>
      <c r="J938" s="76"/>
      <c r="K938" s="112"/>
    </row>
    <row r="939" spans="3:11" ht="18.75">
      <c r="C939" s="211" t="str">
        <f>IFERROR(VLOOKUP(D938,'1. Desarrollo e Innov. Curricu.'!$E:$F,2,FALSE),IFERROR(VLOOKUP(D938,'2. Investigación Científica'!$E:$F,2,FALSE),IFERROR(VLOOKUP(D938,'3. Vinculación Univ. Sociedad'!$E:$F,2,FALSE),IFERROR(VLOOKUP(D938,'4. Docencia y Profesorado Univ.'!$E:$F,2,FALSE),IFERROR(VLOOKUP(D938,'5. Estudiantes y Graduados'!$E:$F,2,FALSE),IFERROR(VLOOKUP(D938,'11. Gestion Administrativa'!$E:$F,2,FALSE),IFERROR(VLOOKUP(D938,'13. Gestión Académica'!$E:$F,2,FALSE),IFERROR(VLOOKUP(D938,'8. Asegura. de la Calid. y M'!$E:$F,2,FALSE),IFERROR(VLOOKUP(D938,'6. Gestión del Conocimiento'!$E:$F,2,FALSE),IFERROR(VLOOKUP(D938,'15. Gobernabilidad y Proceso...'!$E:$F,2,FALSE),IFERROR(VLOOKUP(D938,'12. Gestión del Talento Humano'!$E:$F,2,FALSE),IFERROR(VLOOKUP(D938,'14. Internacional... de la E.S.'!$E:$F,2,FALSE),IFERROR(VLOOKUP(D938,'10. Posgrado'!$E:$F,2,FALSE),IFERROR(VLOOKUP(D938,'17. Gestión TIC'!$E:$F,2,FALSE),IFERROR(VLOOKUP(D938,'16. Desa. del Sistema Educ.Sup.'!$E:$F,2,FALSE),IFERROR(VLOOKUP(D938,'9. Cultura de Inno. Insti...'!$E:$F,2,FALSE),VLOOKUP(D938,'7. Lo Esencial de la Reforma U.'!$E:$F,2,0)))))))))))))))))</f>
        <v>Terapia, orientación y consejería  a los menores de edad</v>
      </c>
      <c r="D939" s="31"/>
      <c r="E939" s="93"/>
      <c r="F939" s="93"/>
      <c r="G939" s="93"/>
      <c r="H939" s="76"/>
      <c r="I939" s="76"/>
      <c r="J939" s="76"/>
      <c r="K939" s="112"/>
    </row>
    <row r="940" spans="3:11" ht="15.75" thickBot="1">
      <c r="C940" s="464"/>
      <c r="D940" s="464"/>
      <c r="E940" s="464"/>
      <c r="F940" s="93"/>
      <c r="G940" s="76"/>
      <c r="H940" s="76"/>
      <c r="I940" s="76"/>
      <c r="J940" s="464"/>
      <c r="K940" s="464"/>
    </row>
    <row r="941" spans="3:11" ht="30.75" thickBot="1">
      <c r="C941" s="129" t="s">
        <v>44</v>
      </c>
      <c r="D941" s="129" t="s">
        <v>55</v>
      </c>
      <c r="E941" s="136" t="s">
        <v>57</v>
      </c>
      <c r="F941" s="135" t="s">
        <v>27</v>
      </c>
      <c r="G941" s="133" t="s">
        <v>131</v>
      </c>
      <c r="H941" s="136" t="s">
        <v>46</v>
      </c>
      <c r="I941" s="133" t="s">
        <v>132</v>
      </c>
      <c r="J941" s="133" t="s">
        <v>410</v>
      </c>
      <c r="K941" s="133" t="s">
        <v>411</v>
      </c>
    </row>
    <row r="942" spans="3:11">
      <c r="C942" s="221" t="s">
        <v>439</v>
      </c>
      <c r="D942" s="222"/>
      <c r="E942" s="220">
        <f>HLOOKUP(C942,$AH$2:$BU$3,2,0)</f>
        <v>620</v>
      </c>
      <c r="F942" s="97">
        <f t="shared" ref="F942:F976" si="68">D942*E942</f>
        <v>0</v>
      </c>
      <c r="G942" s="161"/>
      <c r="H942" s="142"/>
      <c r="I942" s="130" t="e">
        <f>VLOOKUP(H942,Presupuesto!$B$11:$C$565,2,0)</f>
        <v>#N/A</v>
      </c>
      <c r="J942" s="331" t="s">
        <v>471</v>
      </c>
      <c r="K942" s="98" t="s">
        <v>404</v>
      </c>
    </row>
    <row r="943" spans="3:11">
      <c r="C943" s="141" t="s">
        <v>1569</v>
      </c>
      <c r="D943" s="158">
        <v>2</v>
      </c>
      <c r="E943" s="123">
        <v>76</v>
      </c>
      <c r="F943" s="97">
        <f t="shared" si="68"/>
        <v>152</v>
      </c>
      <c r="G943" s="161" t="s">
        <v>129</v>
      </c>
      <c r="H943" s="142" t="s">
        <v>316</v>
      </c>
      <c r="I943" s="130" t="str">
        <f>VLOOKUP(H943,Presupuesto!$B$11:$C$565,2,0)</f>
        <v>PRODUCTOS DE PAPEL Y CARTON (33400-00)</v>
      </c>
      <c r="J943" s="98" t="str">
        <f>$J$854</f>
        <v>Vinculación Universidad-Sociedad</v>
      </c>
      <c r="K943" s="98" t="s">
        <v>404</v>
      </c>
    </row>
    <row r="944" spans="3:11">
      <c r="C944" s="141" t="s">
        <v>1570</v>
      </c>
      <c r="D944" s="158">
        <v>1</v>
      </c>
      <c r="E944" s="123">
        <v>85</v>
      </c>
      <c r="F944" s="97">
        <f t="shared" si="68"/>
        <v>85</v>
      </c>
      <c r="G944" s="161" t="s">
        <v>129</v>
      </c>
      <c r="H944" s="142" t="s">
        <v>316</v>
      </c>
      <c r="I944" s="130" t="str">
        <f>VLOOKUP(H944,Presupuesto!$B$11:$C$565,2,0)</f>
        <v>PRODUCTOS DE PAPEL Y CARTON (33400-00)</v>
      </c>
      <c r="J944" s="98" t="str">
        <f t="shared" ref="J944:J976" si="69">$J$854</f>
        <v>Vinculación Universidad-Sociedad</v>
      </c>
      <c r="K944" s="98" t="s">
        <v>404</v>
      </c>
    </row>
    <row r="945" spans="3:11">
      <c r="C945" s="141" t="s">
        <v>1571</v>
      </c>
      <c r="D945" s="158">
        <v>3</v>
      </c>
      <c r="E945" s="123">
        <v>70</v>
      </c>
      <c r="F945" s="97">
        <f t="shared" si="68"/>
        <v>210</v>
      </c>
      <c r="G945" s="161" t="s">
        <v>129</v>
      </c>
      <c r="H945" s="142" t="s">
        <v>815</v>
      </c>
      <c r="I945" s="130" t="str">
        <f>VLOOKUP(H945,Presupuesto!$B$11:$C$565,2,0)</f>
        <v>PAPEL DE ESCRITORIO</v>
      </c>
      <c r="J945" s="98" t="str">
        <f t="shared" si="69"/>
        <v>Vinculación Universidad-Sociedad</v>
      </c>
      <c r="K945" s="98" t="s">
        <v>404</v>
      </c>
    </row>
    <row r="946" spans="3:11">
      <c r="C946" s="141" t="s">
        <v>1572</v>
      </c>
      <c r="D946" s="158">
        <v>3</v>
      </c>
      <c r="E946" s="123">
        <v>75</v>
      </c>
      <c r="F946" s="97">
        <f t="shared" si="68"/>
        <v>225</v>
      </c>
      <c r="G946" s="161" t="s">
        <v>129</v>
      </c>
      <c r="H946" s="142" t="s">
        <v>815</v>
      </c>
      <c r="I946" s="130" t="str">
        <f>VLOOKUP(H946,Presupuesto!$B$11:$C$565,2,0)</f>
        <v>PAPEL DE ESCRITORIO</v>
      </c>
      <c r="J946" s="98" t="str">
        <f t="shared" si="69"/>
        <v>Vinculación Universidad-Sociedad</v>
      </c>
      <c r="K946" s="98" t="s">
        <v>404</v>
      </c>
    </row>
    <row r="947" spans="3:11">
      <c r="C947" s="141" t="s">
        <v>1573</v>
      </c>
      <c r="D947" s="158">
        <v>2</v>
      </c>
      <c r="E947" s="123">
        <v>39.6</v>
      </c>
      <c r="F947" s="97">
        <f t="shared" si="68"/>
        <v>79.2</v>
      </c>
      <c r="G947" s="161" t="s">
        <v>129</v>
      </c>
      <c r="H947" s="142" t="s">
        <v>327</v>
      </c>
      <c r="I947" s="130" t="str">
        <f>VLOOKUP(H947,Presupuesto!$B$11:$C$565,2,0)</f>
        <v>UTILES DE ESCRITORIO, OFICINA Y ENZE¥ANZA</v>
      </c>
      <c r="J947" s="98" t="str">
        <f t="shared" si="69"/>
        <v>Vinculación Universidad-Sociedad</v>
      </c>
      <c r="K947" s="98" t="s">
        <v>404</v>
      </c>
    </row>
    <row r="948" spans="3:11">
      <c r="C948" s="141" t="s">
        <v>1574</v>
      </c>
      <c r="D948" s="158">
        <v>1</v>
      </c>
      <c r="E948" s="123">
        <v>2000</v>
      </c>
      <c r="F948" s="97">
        <f t="shared" si="68"/>
        <v>2000</v>
      </c>
      <c r="G948" s="161" t="s">
        <v>129</v>
      </c>
      <c r="H948" s="144" t="s">
        <v>955</v>
      </c>
      <c r="I948" s="130" t="str">
        <f>VLOOKUP(H948,Presupuesto!$B$11:$C$565,2,0)</f>
        <v>OTROS RESPUESTOS Y ACCESORIOS MENORES</v>
      </c>
      <c r="J948" s="98" t="str">
        <f t="shared" si="69"/>
        <v>Vinculación Universidad-Sociedad</v>
      </c>
      <c r="K948" s="98" t="s">
        <v>404</v>
      </c>
    </row>
    <row r="949" spans="3:11">
      <c r="C949" s="141"/>
      <c r="D949" s="158"/>
      <c r="E949" s="123"/>
      <c r="F949" s="97">
        <f t="shared" si="68"/>
        <v>0</v>
      </c>
      <c r="G949" s="161" t="s">
        <v>129</v>
      </c>
      <c r="H949" s="142" t="s">
        <v>327</v>
      </c>
      <c r="I949" s="130" t="str">
        <f>VLOOKUP(H949,Presupuesto!$B$11:$C$565,2,0)</f>
        <v>UTILES DE ESCRITORIO, OFICINA Y ENZE¥ANZA</v>
      </c>
      <c r="J949" s="98" t="str">
        <f t="shared" si="69"/>
        <v>Vinculación Universidad-Sociedad</v>
      </c>
      <c r="K949" s="98" t="s">
        <v>404</v>
      </c>
    </row>
    <row r="950" spans="3:11">
      <c r="C950" s="141"/>
      <c r="D950" s="158"/>
      <c r="E950" s="123"/>
      <c r="F950" s="97">
        <f t="shared" si="68"/>
        <v>0</v>
      </c>
      <c r="G950" s="161" t="s">
        <v>129</v>
      </c>
      <c r="H950" s="144" t="s">
        <v>955</v>
      </c>
      <c r="I950" s="130" t="str">
        <f>VLOOKUP(H950,Presupuesto!$B$11:$C$565,2,0)</f>
        <v>OTROS RESPUESTOS Y ACCESORIOS MENORES</v>
      </c>
      <c r="J950" s="98" t="str">
        <f t="shared" si="69"/>
        <v>Vinculación Universidad-Sociedad</v>
      </c>
      <c r="K950" s="98" t="s">
        <v>404</v>
      </c>
    </row>
    <row r="951" spans="3:11">
      <c r="C951" s="141"/>
      <c r="D951" s="158"/>
      <c r="E951" s="123"/>
      <c r="F951" s="97">
        <f t="shared" si="68"/>
        <v>0</v>
      </c>
      <c r="G951" s="161"/>
      <c r="H951" s="142"/>
      <c r="I951" s="130" t="e">
        <f>VLOOKUP(H951,Presupuesto!$B$11:$C$565,2,0)</f>
        <v>#N/A</v>
      </c>
      <c r="J951" s="98" t="str">
        <f t="shared" si="69"/>
        <v>Vinculación Universidad-Sociedad</v>
      </c>
      <c r="K951" s="98" t="s">
        <v>404</v>
      </c>
    </row>
    <row r="952" spans="3:11">
      <c r="C952" s="141"/>
      <c r="D952" s="158"/>
      <c r="E952" s="123"/>
      <c r="F952" s="97">
        <f t="shared" si="68"/>
        <v>0</v>
      </c>
      <c r="G952" s="161"/>
      <c r="H952" s="142"/>
      <c r="I952" s="130" t="e">
        <f>VLOOKUP(H952,Presupuesto!$B$11:$C$565,2,0)</f>
        <v>#N/A</v>
      </c>
      <c r="J952" s="98" t="str">
        <f t="shared" si="69"/>
        <v>Vinculación Universidad-Sociedad</v>
      </c>
      <c r="K952" s="98" t="s">
        <v>404</v>
      </c>
    </row>
    <row r="953" spans="3:11">
      <c r="C953" s="141"/>
      <c r="D953" s="158"/>
      <c r="E953" s="123"/>
      <c r="F953" s="97">
        <f t="shared" si="68"/>
        <v>0</v>
      </c>
      <c r="G953" s="161"/>
      <c r="H953" s="142"/>
      <c r="I953" s="130" t="e">
        <f>VLOOKUP(H953,Presupuesto!$B$11:$C$565,2,0)</f>
        <v>#N/A</v>
      </c>
      <c r="J953" s="98" t="str">
        <f t="shared" si="69"/>
        <v>Vinculación Universidad-Sociedad</v>
      </c>
      <c r="K953" s="98" t="s">
        <v>404</v>
      </c>
    </row>
    <row r="954" spans="3:11">
      <c r="C954" s="141"/>
      <c r="D954" s="158"/>
      <c r="E954" s="123"/>
      <c r="F954" s="97">
        <f t="shared" si="68"/>
        <v>0</v>
      </c>
      <c r="G954" s="161"/>
      <c r="H954" s="142"/>
      <c r="I954" s="130" t="e">
        <f>VLOOKUP(H954,Presupuesto!$B$11:$C$565,2,0)</f>
        <v>#N/A</v>
      </c>
      <c r="J954" s="98" t="str">
        <f t="shared" si="69"/>
        <v>Vinculación Universidad-Sociedad</v>
      </c>
      <c r="K954" s="98" t="s">
        <v>404</v>
      </c>
    </row>
    <row r="955" spans="3:11">
      <c r="C955" s="141"/>
      <c r="D955" s="158"/>
      <c r="E955" s="123"/>
      <c r="F955" s="97">
        <f t="shared" si="68"/>
        <v>0</v>
      </c>
      <c r="G955" s="161"/>
      <c r="H955" s="142"/>
      <c r="I955" s="130" t="e">
        <f>VLOOKUP(H955,Presupuesto!$B$11:$C$565,2,0)</f>
        <v>#N/A</v>
      </c>
      <c r="J955" s="98" t="str">
        <f t="shared" si="69"/>
        <v>Vinculación Universidad-Sociedad</v>
      </c>
      <c r="K955" s="98" t="s">
        <v>404</v>
      </c>
    </row>
    <row r="956" spans="3:11">
      <c r="C956" s="141"/>
      <c r="D956" s="158"/>
      <c r="E956" s="123"/>
      <c r="F956" s="97">
        <f t="shared" si="68"/>
        <v>0</v>
      </c>
      <c r="G956" s="161"/>
      <c r="H956" s="142"/>
      <c r="I956" s="130" t="e">
        <f>VLOOKUP(H956,Presupuesto!$B$11:$C$565,2,0)</f>
        <v>#N/A</v>
      </c>
      <c r="J956" s="98" t="str">
        <f t="shared" si="69"/>
        <v>Vinculación Universidad-Sociedad</v>
      </c>
      <c r="K956" s="98" t="s">
        <v>404</v>
      </c>
    </row>
    <row r="957" spans="3:11">
      <c r="C957" s="141"/>
      <c r="D957" s="158"/>
      <c r="E957" s="123"/>
      <c r="F957" s="97">
        <f t="shared" si="68"/>
        <v>0</v>
      </c>
      <c r="G957" s="161"/>
      <c r="H957" s="142"/>
      <c r="I957" s="130" t="e">
        <f>VLOOKUP(H957,Presupuesto!$B$11:$C$565,2,0)</f>
        <v>#N/A</v>
      </c>
      <c r="J957" s="98" t="str">
        <f t="shared" si="69"/>
        <v>Vinculación Universidad-Sociedad</v>
      </c>
      <c r="K957" s="98" t="s">
        <v>404</v>
      </c>
    </row>
    <row r="958" spans="3:11">
      <c r="C958" s="141"/>
      <c r="D958" s="158"/>
      <c r="E958" s="123"/>
      <c r="F958" s="97">
        <f t="shared" si="68"/>
        <v>0</v>
      </c>
      <c r="G958" s="161"/>
      <c r="H958" s="142"/>
      <c r="I958" s="130" t="e">
        <f>VLOOKUP(H958,Presupuesto!$B$11:$C$565,2,0)</f>
        <v>#N/A</v>
      </c>
      <c r="J958" s="98" t="str">
        <f t="shared" si="69"/>
        <v>Vinculación Universidad-Sociedad</v>
      </c>
      <c r="K958" s="98" t="s">
        <v>404</v>
      </c>
    </row>
    <row r="959" spans="3:11">
      <c r="C959" s="141"/>
      <c r="D959" s="158"/>
      <c r="E959" s="123"/>
      <c r="F959" s="97">
        <f t="shared" si="68"/>
        <v>0</v>
      </c>
      <c r="G959" s="161"/>
      <c r="H959" s="142"/>
      <c r="I959" s="130" t="e">
        <f>VLOOKUP(H959,Presupuesto!$B$11:$C$565,2,0)</f>
        <v>#N/A</v>
      </c>
      <c r="J959" s="98" t="str">
        <f t="shared" si="69"/>
        <v>Vinculación Universidad-Sociedad</v>
      </c>
      <c r="K959" s="98" t="s">
        <v>404</v>
      </c>
    </row>
    <row r="960" spans="3:11">
      <c r="C960" s="141"/>
      <c r="D960" s="158"/>
      <c r="E960" s="123"/>
      <c r="F960" s="97">
        <f t="shared" si="68"/>
        <v>0</v>
      </c>
      <c r="G960" s="161"/>
      <c r="H960" s="142"/>
      <c r="I960" s="130" t="e">
        <f>VLOOKUP(H960,Presupuesto!$B$11:$C$565,2,0)</f>
        <v>#N/A</v>
      </c>
      <c r="J960" s="98" t="str">
        <f t="shared" si="69"/>
        <v>Vinculación Universidad-Sociedad</v>
      </c>
      <c r="K960" s="98" t="s">
        <v>404</v>
      </c>
    </row>
    <row r="961" spans="3:11">
      <c r="C961" s="141"/>
      <c r="D961" s="158"/>
      <c r="E961" s="123"/>
      <c r="F961" s="97">
        <f t="shared" si="68"/>
        <v>0</v>
      </c>
      <c r="G961" s="161"/>
      <c r="H961" s="142"/>
      <c r="I961" s="130" t="e">
        <f>VLOOKUP(H961,Presupuesto!$B$11:$C$565,2,0)</f>
        <v>#N/A</v>
      </c>
      <c r="J961" s="98" t="str">
        <f t="shared" si="69"/>
        <v>Vinculación Universidad-Sociedad</v>
      </c>
      <c r="K961" s="98" t="s">
        <v>404</v>
      </c>
    </row>
    <row r="962" spans="3:11">
      <c r="C962" s="141"/>
      <c r="D962" s="158"/>
      <c r="E962" s="123"/>
      <c r="F962" s="97">
        <f t="shared" si="68"/>
        <v>0</v>
      </c>
      <c r="G962" s="161"/>
      <c r="H962" s="142"/>
      <c r="I962" s="130" t="e">
        <f>VLOOKUP(H962,Presupuesto!$B$11:$C$565,2,0)</f>
        <v>#N/A</v>
      </c>
      <c r="J962" s="98" t="str">
        <f t="shared" si="69"/>
        <v>Vinculación Universidad-Sociedad</v>
      </c>
      <c r="K962" s="98" t="s">
        <v>404</v>
      </c>
    </row>
    <row r="963" spans="3:11">
      <c r="C963" s="141"/>
      <c r="D963" s="158"/>
      <c r="E963" s="123"/>
      <c r="F963" s="97">
        <f t="shared" si="68"/>
        <v>0</v>
      </c>
      <c r="G963" s="161"/>
      <c r="H963" s="142"/>
      <c r="I963" s="130" t="e">
        <f>VLOOKUP(H963,Presupuesto!$B$11:$C$565,2,0)</f>
        <v>#N/A</v>
      </c>
      <c r="J963" s="98" t="str">
        <f t="shared" si="69"/>
        <v>Vinculación Universidad-Sociedad</v>
      </c>
      <c r="K963" s="98" t="s">
        <v>404</v>
      </c>
    </row>
    <row r="964" spans="3:11">
      <c r="C964" s="143"/>
      <c r="D964" s="151"/>
      <c r="E964" s="118"/>
      <c r="F964" s="97">
        <f t="shared" si="68"/>
        <v>0</v>
      </c>
      <c r="G964" s="161"/>
      <c r="H964" s="144"/>
      <c r="I964" s="130" t="e">
        <f>VLOOKUP(H964,Presupuesto!$B$11:$C$565,2,0)</f>
        <v>#N/A</v>
      </c>
      <c r="J964" s="98" t="str">
        <f t="shared" si="69"/>
        <v>Vinculación Universidad-Sociedad</v>
      </c>
      <c r="K964" s="98" t="s">
        <v>404</v>
      </c>
    </row>
    <row r="965" spans="3:11">
      <c r="C965" s="143"/>
      <c r="D965" s="151"/>
      <c r="E965" s="118"/>
      <c r="F965" s="97">
        <f t="shared" si="68"/>
        <v>0</v>
      </c>
      <c r="G965" s="161"/>
      <c r="H965" s="144"/>
      <c r="I965" s="130" t="e">
        <f>VLOOKUP(H965,Presupuesto!$B$11:$C$565,2,0)</f>
        <v>#N/A</v>
      </c>
      <c r="J965" s="98" t="str">
        <f t="shared" si="69"/>
        <v>Vinculación Universidad-Sociedad</v>
      </c>
      <c r="K965" s="98" t="s">
        <v>404</v>
      </c>
    </row>
    <row r="966" spans="3:11">
      <c r="C966" s="143"/>
      <c r="D966" s="151"/>
      <c r="E966" s="118"/>
      <c r="F966" s="97">
        <f t="shared" si="68"/>
        <v>0</v>
      </c>
      <c r="G966" s="161"/>
      <c r="H966" s="144"/>
      <c r="I966" s="130" t="e">
        <f>VLOOKUP(H966,Presupuesto!$B$11:$C$565,2,0)</f>
        <v>#N/A</v>
      </c>
      <c r="J966" s="98" t="str">
        <f t="shared" si="69"/>
        <v>Vinculación Universidad-Sociedad</v>
      </c>
      <c r="K966" s="98" t="s">
        <v>404</v>
      </c>
    </row>
    <row r="967" spans="3:11">
      <c r="C967" s="143"/>
      <c r="D967" s="151"/>
      <c r="E967" s="118"/>
      <c r="F967" s="97">
        <f t="shared" si="68"/>
        <v>0</v>
      </c>
      <c r="G967" s="161"/>
      <c r="H967" s="144"/>
      <c r="I967" s="130" t="e">
        <f>VLOOKUP(H967,Presupuesto!$B$11:$C$565,2,0)</f>
        <v>#N/A</v>
      </c>
      <c r="J967" s="98" t="str">
        <f t="shared" si="69"/>
        <v>Vinculación Universidad-Sociedad</v>
      </c>
      <c r="K967" s="98" t="s">
        <v>404</v>
      </c>
    </row>
    <row r="968" spans="3:11">
      <c r="C968" s="143"/>
      <c r="D968" s="151"/>
      <c r="E968" s="118"/>
      <c r="F968" s="97">
        <f t="shared" si="68"/>
        <v>0</v>
      </c>
      <c r="G968" s="161"/>
      <c r="H968" s="144"/>
      <c r="I968" s="130" t="e">
        <f>VLOOKUP(H968,Presupuesto!$B$11:$C$565,2,0)</f>
        <v>#N/A</v>
      </c>
      <c r="J968" s="98" t="str">
        <f t="shared" si="69"/>
        <v>Vinculación Universidad-Sociedad</v>
      </c>
      <c r="K968" s="98" t="s">
        <v>404</v>
      </c>
    </row>
    <row r="969" spans="3:11">
      <c r="C969" s="143"/>
      <c r="D969" s="151"/>
      <c r="E969" s="118"/>
      <c r="F969" s="97">
        <f t="shared" si="68"/>
        <v>0</v>
      </c>
      <c r="G969" s="161"/>
      <c r="H969" s="144"/>
      <c r="I969" s="130" t="e">
        <f>VLOOKUP(H969,Presupuesto!$B$11:$C$565,2,0)</f>
        <v>#N/A</v>
      </c>
      <c r="J969" s="98" t="str">
        <f t="shared" si="69"/>
        <v>Vinculación Universidad-Sociedad</v>
      </c>
      <c r="K969" s="98" t="s">
        <v>404</v>
      </c>
    </row>
    <row r="970" spans="3:11">
      <c r="C970" s="143"/>
      <c r="D970" s="151"/>
      <c r="E970" s="118"/>
      <c r="F970" s="97">
        <f t="shared" si="68"/>
        <v>0</v>
      </c>
      <c r="G970" s="161"/>
      <c r="H970" s="144"/>
      <c r="I970" s="130" t="e">
        <f>VLOOKUP(H970,Presupuesto!$B$11:$C$565,2,0)</f>
        <v>#N/A</v>
      </c>
      <c r="J970" s="98" t="str">
        <f t="shared" si="69"/>
        <v>Vinculación Universidad-Sociedad</v>
      </c>
      <c r="K970" s="98" t="s">
        <v>404</v>
      </c>
    </row>
    <row r="971" spans="3:11">
      <c r="C971" s="143"/>
      <c r="D971" s="151"/>
      <c r="E971" s="118"/>
      <c r="F971" s="97">
        <f t="shared" si="68"/>
        <v>0</v>
      </c>
      <c r="G971" s="161"/>
      <c r="H971" s="144"/>
      <c r="I971" s="130" t="e">
        <f>VLOOKUP(H971,Presupuesto!$B$11:$C$565,2,0)</f>
        <v>#N/A</v>
      </c>
      <c r="J971" s="98" t="str">
        <f t="shared" si="69"/>
        <v>Vinculación Universidad-Sociedad</v>
      </c>
      <c r="K971" s="98" t="s">
        <v>404</v>
      </c>
    </row>
    <row r="972" spans="3:11">
      <c r="C972" s="145"/>
      <c r="D972" s="151"/>
      <c r="E972" s="118"/>
      <c r="F972" s="97">
        <f t="shared" si="68"/>
        <v>0</v>
      </c>
      <c r="G972" s="161"/>
      <c r="H972" s="146"/>
      <c r="I972" s="130" t="e">
        <f>VLOOKUP(H972,Presupuesto!$B$11:$C$565,2,0)</f>
        <v>#N/A</v>
      </c>
      <c r="J972" s="98" t="str">
        <f t="shared" si="69"/>
        <v>Vinculación Universidad-Sociedad</v>
      </c>
      <c r="K972" s="98" t="s">
        <v>404</v>
      </c>
    </row>
    <row r="973" spans="3:11">
      <c r="C973" s="145"/>
      <c r="D973" s="151"/>
      <c r="E973" s="118"/>
      <c r="F973" s="97">
        <f t="shared" si="68"/>
        <v>0</v>
      </c>
      <c r="G973" s="161"/>
      <c r="H973" s="146"/>
      <c r="I973" s="130" t="e">
        <f>VLOOKUP(H973,Presupuesto!$B$11:$C$565,2,0)</f>
        <v>#N/A</v>
      </c>
      <c r="J973" s="98" t="str">
        <f t="shared" si="69"/>
        <v>Vinculación Universidad-Sociedad</v>
      </c>
      <c r="K973" s="98" t="s">
        <v>404</v>
      </c>
    </row>
    <row r="974" spans="3:11">
      <c r="C974" s="145"/>
      <c r="D974" s="151"/>
      <c r="E974" s="118"/>
      <c r="F974" s="97">
        <f t="shared" si="68"/>
        <v>0</v>
      </c>
      <c r="G974" s="161"/>
      <c r="H974" s="146"/>
      <c r="I974" s="130" t="e">
        <f>VLOOKUP(H974,Presupuesto!$B$11:$C$565,2,0)</f>
        <v>#N/A</v>
      </c>
      <c r="J974" s="98" t="str">
        <f t="shared" si="69"/>
        <v>Vinculación Universidad-Sociedad</v>
      </c>
      <c r="K974" s="98" t="s">
        <v>404</v>
      </c>
    </row>
    <row r="975" spans="3:11">
      <c r="C975" s="145"/>
      <c r="D975" s="151"/>
      <c r="E975" s="118"/>
      <c r="F975" s="97">
        <f t="shared" si="68"/>
        <v>0</v>
      </c>
      <c r="G975" s="161"/>
      <c r="H975" s="146"/>
      <c r="I975" s="130" t="e">
        <f>VLOOKUP(H975,Presupuesto!$B$11:$C$565,2,0)</f>
        <v>#N/A</v>
      </c>
      <c r="J975" s="98" t="str">
        <f t="shared" si="69"/>
        <v>Vinculación Universidad-Sociedad</v>
      </c>
      <c r="K975" s="98" t="s">
        <v>404</v>
      </c>
    </row>
    <row r="976" spans="3:11" ht="15.75" thickBot="1">
      <c r="C976" s="147"/>
      <c r="D976" s="159"/>
      <c r="E976" s="103"/>
      <c r="F976" s="105">
        <f t="shared" si="68"/>
        <v>0</v>
      </c>
      <c r="G976" s="162"/>
      <c r="H976" s="148"/>
      <c r="I976" s="132" t="e">
        <f>VLOOKUP(H976,Presupuesto!$B$11:$C$565,2,0)</f>
        <v>#N/A</v>
      </c>
      <c r="J976" s="106" t="str">
        <f t="shared" si="69"/>
        <v>Vinculación Universidad-Sociedad</v>
      </c>
      <c r="K976" s="98" t="s">
        <v>404</v>
      </c>
    </row>
    <row r="978" spans="3:11" ht="15.75" thickBot="1"/>
    <row r="979" spans="3:11" ht="15.75" thickBot="1">
      <c r="C979" s="157" t="s">
        <v>53</v>
      </c>
      <c r="D979" s="372">
        <f>SUM(F986:F1020)</f>
        <v>7751.2</v>
      </c>
      <c r="E979" s="464"/>
      <c r="F979" s="70"/>
      <c r="G979" s="79"/>
      <c r="H979" s="70"/>
      <c r="I979" s="70"/>
      <c r="J979" s="464"/>
      <c r="K979" s="464"/>
    </row>
    <row r="980" spans="3:11">
      <c r="C980" s="70"/>
      <c r="D980" s="31"/>
      <c r="E980" s="93"/>
      <c r="F980" s="93"/>
      <c r="G980" s="93"/>
      <c r="H980" s="76"/>
      <c r="I980" s="76"/>
      <c r="J980" s="76"/>
      <c r="K980" s="112"/>
    </row>
    <row r="981" spans="3:11">
      <c r="C981" s="70"/>
      <c r="D981" s="31"/>
      <c r="E981" s="93"/>
      <c r="F981" s="93"/>
      <c r="G981" s="93"/>
      <c r="H981" s="76"/>
      <c r="I981" s="76"/>
      <c r="J981" s="76"/>
      <c r="K981" s="112"/>
    </row>
    <row r="982" spans="3:11" ht="15.75">
      <c r="C982" s="202" t="s">
        <v>392</v>
      </c>
      <c r="D982" s="368" t="str">
        <f>'3. Vinculación Univ. Sociedad'!E26</f>
        <v>3.1.1.18</v>
      </c>
      <c r="E982" s="93"/>
      <c r="F982" s="93"/>
      <c r="G982" s="93"/>
      <c r="H982" s="76"/>
      <c r="I982" s="76"/>
      <c r="J982" s="76"/>
      <c r="K982" s="112"/>
    </row>
    <row r="983" spans="3:11" ht="18.75">
      <c r="C983" s="211" t="str">
        <f>IFERROR(VLOOKUP(D982,'1. Desarrollo e Innov. Curricu.'!$E:$F,2,FALSE),IFERROR(VLOOKUP(D982,'2. Investigación Científica'!$E:$F,2,FALSE),IFERROR(VLOOKUP(D982,'3. Vinculación Univ. Sociedad'!$E:$F,2,FALSE),IFERROR(VLOOKUP(D982,'4. Docencia y Profesorado Univ.'!$E:$F,2,FALSE),IFERROR(VLOOKUP(D982,'5. Estudiantes y Graduados'!$E:$F,2,FALSE),IFERROR(VLOOKUP(D982,'11. Gestion Administrativa'!$E:$F,2,FALSE),IFERROR(VLOOKUP(D982,'13. Gestión Académica'!$E:$F,2,FALSE),IFERROR(VLOOKUP(D982,'8. Asegura. de la Calid. y M'!$E:$F,2,FALSE),IFERROR(VLOOKUP(D982,'6. Gestión del Conocimiento'!$E:$F,2,FALSE),IFERROR(VLOOKUP(D982,'15. Gobernabilidad y Proceso...'!$E:$F,2,FALSE),IFERROR(VLOOKUP(D982,'12. Gestión del Talento Humano'!$E:$F,2,FALSE),IFERROR(VLOOKUP(D982,'14. Internacional... de la E.S.'!$E:$F,2,FALSE),IFERROR(VLOOKUP(D982,'10. Posgrado'!$E:$F,2,FALSE),IFERROR(VLOOKUP(D982,'17. Gestión TIC'!$E:$F,2,FALSE),IFERROR(VLOOKUP(D982,'16. Desa. del Sistema Educ.Sup.'!$E:$F,2,FALSE),IFERROR(VLOOKUP(D982,'9. Cultura de Inno. Insti...'!$E:$F,2,FALSE),VLOOKUP(D982,'7. Lo Esencial de la Reforma U.'!$E:$F,2,0)))))))))))))))))</f>
        <v>Implementación de nuevos elementos de intervención en los sectores mas vulnerables</v>
      </c>
      <c r="D983" s="31"/>
      <c r="E983" s="93"/>
      <c r="F983" s="93"/>
      <c r="G983" s="93"/>
      <c r="H983" s="76"/>
      <c r="I983" s="76"/>
      <c r="J983" s="76"/>
      <c r="K983" s="112"/>
    </row>
    <row r="984" spans="3:11" ht="15.75" thickBot="1">
      <c r="C984" s="464"/>
      <c r="D984" s="464"/>
      <c r="E984" s="464"/>
      <c r="F984" s="93"/>
      <c r="G984" s="76"/>
      <c r="H984" s="76"/>
      <c r="I984" s="76"/>
      <c r="J984" s="464"/>
      <c r="K984" s="464"/>
    </row>
    <row r="985" spans="3:11" ht="30.75" thickBot="1">
      <c r="C985" s="129" t="s">
        <v>44</v>
      </c>
      <c r="D985" s="129" t="s">
        <v>55</v>
      </c>
      <c r="E985" s="136" t="s">
        <v>57</v>
      </c>
      <c r="F985" s="135" t="s">
        <v>27</v>
      </c>
      <c r="G985" s="133" t="s">
        <v>131</v>
      </c>
      <c r="H985" s="136" t="s">
        <v>46</v>
      </c>
      <c r="I985" s="133" t="s">
        <v>132</v>
      </c>
      <c r="J985" s="133" t="s">
        <v>410</v>
      </c>
      <c r="K985" s="133" t="s">
        <v>411</v>
      </c>
    </row>
    <row r="986" spans="3:11">
      <c r="C986" s="221" t="s">
        <v>439</v>
      </c>
      <c r="D986" s="222"/>
      <c r="E986" s="220">
        <f>HLOOKUP(C986,$AH$2:$BU$3,2,0)</f>
        <v>620</v>
      </c>
      <c r="F986" s="97">
        <f t="shared" ref="F986:F1020" si="70">D986*E986</f>
        <v>0</v>
      </c>
      <c r="G986" s="161"/>
      <c r="H986" s="142"/>
      <c r="I986" s="130" t="e">
        <f>VLOOKUP(H986,Presupuesto!$B$11:$C$565,2,0)</f>
        <v>#N/A</v>
      </c>
      <c r="J986" s="331" t="s">
        <v>471</v>
      </c>
      <c r="K986" s="98" t="s">
        <v>395</v>
      </c>
    </row>
    <row r="987" spans="3:11">
      <c r="C987" s="517" t="s">
        <v>1569</v>
      </c>
      <c r="D987" s="515">
        <v>2</v>
      </c>
      <c r="E987" s="516">
        <v>76</v>
      </c>
      <c r="F987" s="97">
        <f t="shared" si="70"/>
        <v>152</v>
      </c>
      <c r="G987" s="161" t="s">
        <v>129</v>
      </c>
      <c r="H987" s="142" t="s">
        <v>316</v>
      </c>
      <c r="I987" s="130" t="str">
        <f>VLOOKUP(H987,Presupuesto!$B$11:$C$565,2,0)</f>
        <v>PRODUCTOS DE PAPEL Y CARTON (33400-00)</v>
      </c>
      <c r="J987" s="98" t="str">
        <f>$J$854</f>
        <v>Vinculación Universidad-Sociedad</v>
      </c>
      <c r="K987" s="98" t="s">
        <v>395</v>
      </c>
    </row>
    <row r="988" spans="3:11">
      <c r="C988" s="517" t="s">
        <v>1570</v>
      </c>
      <c r="D988" s="515">
        <v>1</v>
      </c>
      <c r="E988" s="516">
        <v>85</v>
      </c>
      <c r="F988" s="97">
        <f t="shared" si="70"/>
        <v>85</v>
      </c>
      <c r="G988" s="161" t="s">
        <v>129</v>
      </c>
      <c r="H988" s="142" t="s">
        <v>316</v>
      </c>
      <c r="I988" s="130" t="str">
        <f>VLOOKUP(H988,Presupuesto!$B$11:$C$565,2,0)</f>
        <v>PRODUCTOS DE PAPEL Y CARTON (33400-00)</v>
      </c>
      <c r="J988" s="98" t="str">
        <f t="shared" ref="J988:J1020" si="71">$J$854</f>
        <v>Vinculación Universidad-Sociedad</v>
      </c>
      <c r="K988" s="98" t="s">
        <v>395</v>
      </c>
    </row>
    <row r="989" spans="3:11">
      <c r="C989" s="517" t="s">
        <v>1571</v>
      </c>
      <c r="D989" s="515">
        <v>3</v>
      </c>
      <c r="E989" s="516">
        <v>70</v>
      </c>
      <c r="F989" s="97">
        <f t="shared" si="70"/>
        <v>210</v>
      </c>
      <c r="G989" s="161" t="s">
        <v>129</v>
      </c>
      <c r="H989" s="142" t="s">
        <v>815</v>
      </c>
      <c r="I989" s="130" t="str">
        <f>VLOOKUP(H989,Presupuesto!$B$11:$C$565,2,0)</f>
        <v>PAPEL DE ESCRITORIO</v>
      </c>
      <c r="J989" s="98" t="str">
        <f t="shared" si="71"/>
        <v>Vinculación Universidad-Sociedad</v>
      </c>
      <c r="K989" s="98" t="s">
        <v>395</v>
      </c>
    </row>
    <row r="990" spans="3:11">
      <c r="C990" s="517" t="s">
        <v>1572</v>
      </c>
      <c r="D990" s="515">
        <v>3</v>
      </c>
      <c r="E990" s="516">
        <v>75</v>
      </c>
      <c r="F990" s="97">
        <f t="shared" si="70"/>
        <v>225</v>
      </c>
      <c r="G990" s="161" t="s">
        <v>129</v>
      </c>
      <c r="H990" s="142" t="s">
        <v>815</v>
      </c>
      <c r="I990" s="130" t="str">
        <f>VLOOKUP(H990,Presupuesto!$B$11:$C$565,2,0)</f>
        <v>PAPEL DE ESCRITORIO</v>
      </c>
      <c r="J990" s="98" t="str">
        <f t="shared" si="71"/>
        <v>Vinculación Universidad-Sociedad</v>
      </c>
      <c r="K990" s="98" t="s">
        <v>395</v>
      </c>
    </row>
    <row r="991" spans="3:11">
      <c r="C991" s="517" t="s">
        <v>1573</v>
      </c>
      <c r="D991" s="515">
        <v>2</v>
      </c>
      <c r="E991" s="516">
        <v>39.6</v>
      </c>
      <c r="F991" s="97">
        <f t="shared" si="70"/>
        <v>79.2</v>
      </c>
      <c r="G991" s="161" t="s">
        <v>129</v>
      </c>
      <c r="H991" s="142" t="s">
        <v>327</v>
      </c>
      <c r="I991" s="130" t="str">
        <f>VLOOKUP(H991,Presupuesto!$B$11:$C$565,2,0)</f>
        <v>UTILES DE ESCRITORIO, OFICINA Y ENZE¥ANZA</v>
      </c>
      <c r="J991" s="98" t="str">
        <f t="shared" si="71"/>
        <v>Vinculación Universidad-Sociedad</v>
      </c>
      <c r="K991" s="98" t="s">
        <v>395</v>
      </c>
    </row>
    <row r="992" spans="3:11">
      <c r="C992" s="520" t="s">
        <v>1574</v>
      </c>
      <c r="D992" s="515">
        <v>1</v>
      </c>
      <c r="E992" s="516">
        <v>2000</v>
      </c>
      <c r="F992" s="97">
        <f t="shared" si="70"/>
        <v>2000</v>
      </c>
      <c r="G992" s="161" t="s">
        <v>129</v>
      </c>
      <c r="H992" s="144" t="s">
        <v>955</v>
      </c>
      <c r="I992" s="130" t="str">
        <f>VLOOKUP(H992,Presupuesto!$B$11:$C$565,2,0)</f>
        <v>OTROS RESPUESTOS Y ACCESORIOS MENORES</v>
      </c>
      <c r="J992" s="98" t="str">
        <f t="shared" si="71"/>
        <v>Vinculación Universidad-Sociedad</v>
      </c>
      <c r="K992" s="98" t="s">
        <v>395</v>
      </c>
    </row>
    <row r="993" spans="3:11">
      <c r="C993" s="522" t="s">
        <v>1654</v>
      </c>
      <c r="D993" s="515">
        <v>25</v>
      </c>
      <c r="E993" s="516">
        <v>200</v>
      </c>
      <c r="F993" s="97">
        <f t="shared" si="70"/>
        <v>5000</v>
      </c>
      <c r="G993" s="161" t="s">
        <v>129</v>
      </c>
      <c r="H993" s="142" t="s">
        <v>711</v>
      </c>
      <c r="I993" s="130" t="str">
        <f>VLOOKUP(H993,Presupuesto!$B$11:$C$565,2,0)</f>
        <v>SERVICIO DE TRANSPORTE EVENTUALES</v>
      </c>
      <c r="J993" s="98" t="str">
        <f t="shared" si="71"/>
        <v>Vinculación Universidad-Sociedad</v>
      </c>
      <c r="K993" s="98" t="s">
        <v>395</v>
      </c>
    </row>
    <row r="994" spans="3:11">
      <c r="C994" s="141"/>
      <c r="D994" s="158"/>
      <c r="E994" s="123"/>
      <c r="F994" s="97">
        <f t="shared" si="70"/>
        <v>0</v>
      </c>
      <c r="G994" s="161" t="s">
        <v>129</v>
      </c>
      <c r="H994" s="144" t="s">
        <v>955</v>
      </c>
      <c r="I994" s="130" t="str">
        <f>VLOOKUP(H994,Presupuesto!$B$11:$C$565,2,0)</f>
        <v>OTROS RESPUESTOS Y ACCESORIOS MENORES</v>
      </c>
      <c r="J994" s="98" t="str">
        <f t="shared" si="71"/>
        <v>Vinculación Universidad-Sociedad</v>
      </c>
      <c r="K994" s="98" t="s">
        <v>395</v>
      </c>
    </row>
    <row r="995" spans="3:11">
      <c r="C995" s="141"/>
      <c r="D995" s="158"/>
      <c r="E995" s="123"/>
      <c r="F995" s="97">
        <f t="shared" si="70"/>
        <v>0</v>
      </c>
      <c r="G995" s="161"/>
      <c r="H995" s="142"/>
      <c r="I995" s="130" t="e">
        <f>VLOOKUP(H995,Presupuesto!$B$11:$C$565,2,0)</f>
        <v>#N/A</v>
      </c>
      <c r="J995" s="98" t="str">
        <f t="shared" si="71"/>
        <v>Vinculación Universidad-Sociedad</v>
      </c>
      <c r="K995" s="98" t="s">
        <v>395</v>
      </c>
    </row>
    <row r="996" spans="3:11">
      <c r="C996" s="141"/>
      <c r="D996" s="158"/>
      <c r="E996" s="123"/>
      <c r="F996" s="97">
        <f t="shared" si="70"/>
        <v>0</v>
      </c>
      <c r="G996" s="161"/>
      <c r="H996" s="142"/>
      <c r="I996" s="130" t="e">
        <f>VLOOKUP(H996,Presupuesto!$B$11:$C$565,2,0)</f>
        <v>#N/A</v>
      </c>
      <c r="J996" s="98" t="str">
        <f t="shared" si="71"/>
        <v>Vinculación Universidad-Sociedad</v>
      </c>
      <c r="K996" s="98" t="s">
        <v>395</v>
      </c>
    </row>
    <row r="997" spans="3:11">
      <c r="C997" s="141"/>
      <c r="D997" s="158"/>
      <c r="E997" s="123"/>
      <c r="F997" s="97">
        <f t="shared" si="70"/>
        <v>0</v>
      </c>
      <c r="G997" s="161"/>
      <c r="H997" s="142"/>
      <c r="I997" s="130" t="e">
        <f>VLOOKUP(H997,Presupuesto!$B$11:$C$565,2,0)</f>
        <v>#N/A</v>
      </c>
      <c r="J997" s="98" t="str">
        <f t="shared" si="71"/>
        <v>Vinculación Universidad-Sociedad</v>
      </c>
      <c r="K997" s="98" t="s">
        <v>395</v>
      </c>
    </row>
    <row r="998" spans="3:11">
      <c r="C998" s="141"/>
      <c r="D998" s="158"/>
      <c r="E998" s="123"/>
      <c r="F998" s="97">
        <f t="shared" si="70"/>
        <v>0</v>
      </c>
      <c r="G998" s="161"/>
      <c r="H998" s="142"/>
      <c r="I998" s="130" t="e">
        <f>VLOOKUP(H998,Presupuesto!$B$11:$C$565,2,0)</f>
        <v>#N/A</v>
      </c>
      <c r="J998" s="98" t="str">
        <f t="shared" si="71"/>
        <v>Vinculación Universidad-Sociedad</v>
      </c>
      <c r="K998" s="98" t="s">
        <v>395</v>
      </c>
    </row>
    <row r="999" spans="3:11">
      <c r="C999" s="141"/>
      <c r="D999" s="158"/>
      <c r="E999" s="123"/>
      <c r="F999" s="97">
        <f t="shared" si="70"/>
        <v>0</v>
      </c>
      <c r="G999" s="161"/>
      <c r="H999" s="142"/>
      <c r="I999" s="130" t="e">
        <f>VLOOKUP(H999,Presupuesto!$B$11:$C$565,2,0)</f>
        <v>#N/A</v>
      </c>
      <c r="J999" s="98" t="str">
        <f t="shared" si="71"/>
        <v>Vinculación Universidad-Sociedad</v>
      </c>
      <c r="K999" s="98" t="s">
        <v>395</v>
      </c>
    </row>
    <row r="1000" spans="3:11">
      <c r="C1000" s="141"/>
      <c r="D1000" s="158"/>
      <c r="E1000" s="123"/>
      <c r="F1000" s="97">
        <f t="shared" si="70"/>
        <v>0</v>
      </c>
      <c r="G1000" s="161"/>
      <c r="H1000" s="142"/>
      <c r="I1000" s="130" t="e">
        <f>VLOOKUP(H1000,Presupuesto!$B$11:$C$565,2,0)</f>
        <v>#N/A</v>
      </c>
      <c r="J1000" s="98" t="str">
        <f t="shared" si="71"/>
        <v>Vinculación Universidad-Sociedad</v>
      </c>
      <c r="K1000" s="98" t="s">
        <v>395</v>
      </c>
    </row>
    <row r="1001" spans="3:11">
      <c r="C1001" s="141"/>
      <c r="D1001" s="158"/>
      <c r="E1001" s="123"/>
      <c r="F1001" s="97">
        <f t="shared" si="70"/>
        <v>0</v>
      </c>
      <c r="G1001" s="161"/>
      <c r="H1001" s="142"/>
      <c r="I1001" s="130" t="e">
        <f>VLOOKUP(H1001,Presupuesto!$B$11:$C$565,2,0)</f>
        <v>#N/A</v>
      </c>
      <c r="J1001" s="98" t="str">
        <f t="shared" si="71"/>
        <v>Vinculación Universidad-Sociedad</v>
      </c>
      <c r="K1001" s="98" t="s">
        <v>395</v>
      </c>
    </row>
    <row r="1002" spans="3:11">
      <c r="C1002" s="141"/>
      <c r="D1002" s="158"/>
      <c r="E1002" s="123"/>
      <c r="F1002" s="97">
        <f t="shared" si="70"/>
        <v>0</v>
      </c>
      <c r="G1002" s="161"/>
      <c r="H1002" s="142"/>
      <c r="I1002" s="130" t="e">
        <f>VLOOKUP(H1002,Presupuesto!$B$11:$C$565,2,0)</f>
        <v>#N/A</v>
      </c>
      <c r="J1002" s="98" t="str">
        <f t="shared" si="71"/>
        <v>Vinculación Universidad-Sociedad</v>
      </c>
      <c r="K1002" s="98" t="s">
        <v>395</v>
      </c>
    </row>
    <row r="1003" spans="3:11">
      <c r="C1003" s="141"/>
      <c r="D1003" s="158"/>
      <c r="E1003" s="123"/>
      <c r="F1003" s="97">
        <f t="shared" si="70"/>
        <v>0</v>
      </c>
      <c r="G1003" s="161"/>
      <c r="H1003" s="142"/>
      <c r="I1003" s="130" t="e">
        <f>VLOOKUP(H1003,Presupuesto!$B$11:$C$565,2,0)</f>
        <v>#N/A</v>
      </c>
      <c r="J1003" s="98" t="str">
        <f t="shared" si="71"/>
        <v>Vinculación Universidad-Sociedad</v>
      </c>
      <c r="K1003" s="98" t="s">
        <v>395</v>
      </c>
    </row>
    <row r="1004" spans="3:11">
      <c r="C1004" s="141"/>
      <c r="D1004" s="158"/>
      <c r="E1004" s="123"/>
      <c r="F1004" s="97">
        <f t="shared" si="70"/>
        <v>0</v>
      </c>
      <c r="G1004" s="161"/>
      <c r="H1004" s="142"/>
      <c r="I1004" s="130" t="e">
        <f>VLOOKUP(H1004,Presupuesto!$B$11:$C$565,2,0)</f>
        <v>#N/A</v>
      </c>
      <c r="J1004" s="98" t="str">
        <f t="shared" si="71"/>
        <v>Vinculación Universidad-Sociedad</v>
      </c>
      <c r="K1004" s="98" t="s">
        <v>395</v>
      </c>
    </row>
    <row r="1005" spans="3:11">
      <c r="C1005" s="141"/>
      <c r="D1005" s="158"/>
      <c r="E1005" s="123"/>
      <c r="F1005" s="97">
        <f t="shared" si="70"/>
        <v>0</v>
      </c>
      <c r="G1005" s="161"/>
      <c r="H1005" s="142"/>
      <c r="I1005" s="130" t="e">
        <f>VLOOKUP(H1005,Presupuesto!$B$11:$C$565,2,0)</f>
        <v>#N/A</v>
      </c>
      <c r="J1005" s="98" t="str">
        <f t="shared" si="71"/>
        <v>Vinculación Universidad-Sociedad</v>
      </c>
      <c r="K1005" s="98" t="s">
        <v>395</v>
      </c>
    </row>
    <row r="1006" spans="3:11">
      <c r="C1006" s="141"/>
      <c r="D1006" s="158"/>
      <c r="E1006" s="123"/>
      <c r="F1006" s="97">
        <f t="shared" si="70"/>
        <v>0</v>
      </c>
      <c r="G1006" s="161"/>
      <c r="H1006" s="142"/>
      <c r="I1006" s="130" t="e">
        <f>VLOOKUP(H1006,Presupuesto!$B$11:$C$565,2,0)</f>
        <v>#N/A</v>
      </c>
      <c r="J1006" s="98" t="str">
        <f t="shared" si="71"/>
        <v>Vinculación Universidad-Sociedad</v>
      </c>
      <c r="K1006" s="98" t="s">
        <v>395</v>
      </c>
    </row>
    <row r="1007" spans="3:11">
      <c r="C1007" s="141"/>
      <c r="D1007" s="158"/>
      <c r="E1007" s="123"/>
      <c r="F1007" s="97">
        <f t="shared" si="70"/>
        <v>0</v>
      </c>
      <c r="G1007" s="161"/>
      <c r="H1007" s="142"/>
      <c r="I1007" s="130" t="e">
        <f>VLOOKUP(H1007,Presupuesto!$B$11:$C$565,2,0)</f>
        <v>#N/A</v>
      </c>
      <c r="J1007" s="98" t="str">
        <f t="shared" si="71"/>
        <v>Vinculación Universidad-Sociedad</v>
      </c>
      <c r="K1007" s="98" t="s">
        <v>395</v>
      </c>
    </row>
    <row r="1008" spans="3:11">
      <c r="C1008" s="143"/>
      <c r="D1008" s="151"/>
      <c r="E1008" s="118"/>
      <c r="F1008" s="97">
        <f t="shared" si="70"/>
        <v>0</v>
      </c>
      <c r="G1008" s="161"/>
      <c r="H1008" s="144"/>
      <c r="I1008" s="130" t="e">
        <f>VLOOKUP(H1008,Presupuesto!$B$11:$C$565,2,0)</f>
        <v>#N/A</v>
      </c>
      <c r="J1008" s="98" t="str">
        <f t="shared" si="71"/>
        <v>Vinculación Universidad-Sociedad</v>
      </c>
      <c r="K1008" s="98" t="s">
        <v>395</v>
      </c>
    </row>
    <row r="1009" spans="3:11">
      <c r="C1009" s="143"/>
      <c r="D1009" s="151"/>
      <c r="E1009" s="118"/>
      <c r="F1009" s="97">
        <f t="shared" si="70"/>
        <v>0</v>
      </c>
      <c r="G1009" s="161"/>
      <c r="H1009" s="144"/>
      <c r="I1009" s="130" t="e">
        <f>VLOOKUP(H1009,Presupuesto!$B$11:$C$565,2,0)</f>
        <v>#N/A</v>
      </c>
      <c r="J1009" s="98" t="str">
        <f t="shared" si="71"/>
        <v>Vinculación Universidad-Sociedad</v>
      </c>
      <c r="K1009" s="98" t="s">
        <v>395</v>
      </c>
    </row>
    <row r="1010" spans="3:11">
      <c r="C1010" s="143"/>
      <c r="D1010" s="151"/>
      <c r="E1010" s="118"/>
      <c r="F1010" s="97">
        <f t="shared" si="70"/>
        <v>0</v>
      </c>
      <c r="G1010" s="161"/>
      <c r="H1010" s="144"/>
      <c r="I1010" s="130" t="e">
        <f>VLOOKUP(H1010,Presupuesto!$B$11:$C$565,2,0)</f>
        <v>#N/A</v>
      </c>
      <c r="J1010" s="98" t="str">
        <f t="shared" si="71"/>
        <v>Vinculación Universidad-Sociedad</v>
      </c>
      <c r="K1010" s="98" t="s">
        <v>395</v>
      </c>
    </row>
    <row r="1011" spans="3:11">
      <c r="C1011" s="143"/>
      <c r="D1011" s="151"/>
      <c r="E1011" s="118"/>
      <c r="F1011" s="97">
        <f t="shared" si="70"/>
        <v>0</v>
      </c>
      <c r="G1011" s="161"/>
      <c r="H1011" s="144"/>
      <c r="I1011" s="130" t="e">
        <f>VLOOKUP(H1011,Presupuesto!$B$11:$C$565,2,0)</f>
        <v>#N/A</v>
      </c>
      <c r="J1011" s="98" t="str">
        <f t="shared" si="71"/>
        <v>Vinculación Universidad-Sociedad</v>
      </c>
      <c r="K1011" s="98" t="s">
        <v>395</v>
      </c>
    </row>
    <row r="1012" spans="3:11">
      <c r="C1012" s="143"/>
      <c r="D1012" s="151"/>
      <c r="E1012" s="118"/>
      <c r="F1012" s="97">
        <f t="shared" si="70"/>
        <v>0</v>
      </c>
      <c r="G1012" s="161"/>
      <c r="H1012" s="144"/>
      <c r="I1012" s="130" t="e">
        <f>VLOOKUP(H1012,Presupuesto!$B$11:$C$565,2,0)</f>
        <v>#N/A</v>
      </c>
      <c r="J1012" s="98" t="str">
        <f t="shared" si="71"/>
        <v>Vinculación Universidad-Sociedad</v>
      </c>
      <c r="K1012" s="98" t="s">
        <v>395</v>
      </c>
    </row>
    <row r="1013" spans="3:11">
      <c r="C1013" s="143"/>
      <c r="D1013" s="151"/>
      <c r="E1013" s="118"/>
      <c r="F1013" s="97">
        <f t="shared" si="70"/>
        <v>0</v>
      </c>
      <c r="G1013" s="161"/>
      <c r="H1013" s="144"/>
      <c r="I1013" s="130" t="e">
        <f>VLOOKUP(H1013,Presupuesto!$B$11:$C$565,2,0)</f>
        <v>#N/A</v>
      </c>
      <c r="J1013" s="98" t="str">
        <f t="shared" si="71"/>
        <v>Vinculación Universidad-Sociedad</v>
      </c>
      <c r="K1013" s="98" t="s">
        <v>395</v>
      </c>
    </row>
    <row r="1014" spans="3:11">
      <c r="C1014" s="143"/>
      <c r="D1014" s="151"/>
      <c r="E1014" s="118"/>
      <c r="F1014" s="97">
        <f t="shared" si="70"/>
        <v>0</v>
      </c>
      <c r="G1014" s="161"/>
      <c r="H1014" s="144"/>
      <c r="I1014" s="130" t="e">
        <f>VLOOKUP(H1014,Presupuesto!$B$11:$C$565,2,0)</f>
        <v>#N/A</v>
      </c>
      <c r="J1014" s="98" t="str">
        <f t="shared" si="71"/>
        <v>Vinculación Universidad-Sociedad</v>
      </c>
      <c r="K1014" s="98" t="s">
        <v>395</v>
      </c>
    </row>
    <row r="1015" spans="3:11">
      <c r="C1015" s="143"/>
      <c r="D1015" s="151"/>
      <c r="E1015" s="118"/>
      <c r="F1015" s="97">
        <f t="shared" si="70"/>
        <v>0</v>
      </c>
      <c r="G1015" s="161"/>
      <c r="H1015" s="144"/>
      <c r="I1015" s="130" t="e">
        <f>VLOOKUP(H1015,Presupuesto!$B$11:$C$565,2,0)</f>
        <v>#N/A</v>
      </c>
      <c r="J1015" s="98" t="str">
        <f t="shared" si="71"/>
        <v>Vinculación Universidad-Sociedad</v>
      </c>
      <c r="K1015" s="98" t="s">
        <v>395</v>
      </c>
    </row>
    <row r="1016" spans="3:11">
      <c r="C1016" s="145"/>
      <c r="D1016" s="151"/>
      <c r="E1016" s="118"/>
      <c r="F1016" s="97">
        <f t="shared" si="70"/>
        <v>0</v>
      </c>
      <c r="G1016" s="161"/>
      <c r="H1016" s="146"/>
      <c r="I1016" s="130" t="e">
        <f>VLOOKUP(H1016,Presupuesto!$B$11:$C$565,2,0)</f>
        <v>#N/A</v>
      </c>
      <c r="J1016" s="98" t="str">
        <f t="shared" si="71"/>
        <v>Vinculación Universidad-Sociedad</v>
      </c>
      <c r="K1016" s="98" t="s">
        <v>395</v>
      </c>
    </row>
    <row r="1017" spans="3:11">
      <c r="C1017" s="145"/>
      <c r="D1017" s="151"/>
      <c r="E1017" s="118"/>
      <c r="F1017" s="97">
        <f t="shared" si="70"/>
        <v>0</v>
      </c>
      <c r="G1017" s="161"/>
      <c r="H1017" s="146"/>
      <c r="I1017" s="130" t="e">
        <f>VLOOKUP(H1017,Presupuesto!$B$11:$C$565,2,0)</f>
        <v>#N/A</v>
      </c>
      <c r="J1017" s="98" t="str">
        <f t="shared" si="71"/>
        <v>Vinculación Universidad-Sociedad</v>
      </c>
      <c r="K1017" s="98" t="s">
        <v>395</v>
      </c>
    </row>
    <row r="1018" spans="3:11">
      <c r="C1018" s="145"/>
      <c r="D1018" s="151"/>
      <c r="E1018" s="118"/>
      <c r="F1018" s="97">
        <f t="shared" si="70"/>
        <v>0</v>
      </c>
      <c r="G1018" s="161"/>
      <c r="H1018" s="146"/>
      <c r="I1018" s="130" t="e">
        <f>VLOOKUP(H1018,Presupuesto!$B$11:$C$565,2,0)</f>
        <v>#N/A</v>
      </c>
      <c r="J1018" s="98" t="str">
        <f t="shared" si="71"/>
        <v>Vinculación Universidad-Sociedad</v>
      </c>
      <c r="K1018" s="98" t="s">
        <v>395</v>
      </c>
    </row>
    <row r="1019" spans="3:11">
      <c r="C1019" s="145"/>
      <c r="D1019" s="151"/>
      <c r="E1019" s="118"/>
      <c r="F1019" s="97">
        <f t="shared" si="70"/>
        <v>0</v>
      </c>
      <c r="G1019" s="161"/>
      <c r="H1019" s="146"/>
      <c r="I1019" s="130" t="e">
        <f>VLOOKUP(H1019,Presupuesto!$B$11:$C$565,2,0)</f>
        <v>#N/A</v>
      </c>
      <c r="J1019" s="98" t="str">
        <f t="shared" si="71"/>
        <v>Vinculación Universidad-Sociedad</v>
      </c>
      <c r="K1019" s="98" t="s">
        <v>395</v>
      </c>
    </row>
    <row r="1020" spans="3:11" ht="15.75" thickBot="1">
      <c r="C1020" s="147"/>
      <c r="D1020" s="159"/>
      <c r="E1020" s="103"/>
      <c r="F1020" s="105">
        <f t="shared" si="70"/>
        <v>0</v>
      </c>
      <c r="G1020" s="162"/>
      <c r="H1020" s="148"/>
      <c r="I1020" s="132" t="e">
        <f>VLOOKUP(H1020,Presupuesto!$B$11:$C$565,2,0)</f>
        <v>#N/A</v>
      </c>
      <c r="J1020" s="106" t="str">
        <f t="shared" si="71"/>
        <v>Vinculación Universidad-Sociedad</v>
      </c>
      <c r="K1020" s="98" t="s">
        <v>395</v>
      </c>
    </row>
    <row r="1022" spans="3:11" ht="15.75" thickBot="1"/>
    <row r="1023" spans="3:11" ht="15.75" thickBot="1">
      <c r="C1023" s="157" t="s">
        <v>53</v>
      </c>
      <c r="D1023" s="372">
        <f>SUM(F1030:F1064)</f>
        <v>7751.2</v>
      </c>
      <c r="E1023" s="464"/>
      <c r="F1023" s="70"/>
      <c r="G1023" s="79"/>
      <c r="H1023" s="70"/>
      <c r="I1023" s="70"/>
      <c r="J1023" s="464"/>
      <c r="K1023" s="464"/>
    </row>
    <row r="1024" spans="3:11">
      <c r="C1024" s="70"/>
      <c r="D1024" s="31"/>
      <c r="E1024" s="93"/>
      <c r="F1024" s="93"/>
      <c r="G1024" s="93"/>
      <c r="H1024" s="76"/>
      <c r="I1024" s="76"/>
      <c r="J1024" s="76"/>
      <c r="K1024" s="112"/>
    </row>
    <row r="1025" spans="3:11">
      <c r="C1025" s="70"/>
      <c r="D1025" s="31"/>
      <c r="E1025" s="93"/>
      <c r="F1025" s="93"/>
      <c r="G1025" s="93"/>
      <c r="H1025" s="76"/>
      <c r="I1025" s="76"/>
      <c r="J1025" s="76"/>
      <c r="K1025" s="112"/>
    </row>
    <row r="1026" spans="3:11" ht="15.75">
      <c r="C1026" s="202" t="s">
        <v>392</v>
      </c>
      <c r="D1026" s="368" t="str">
        <f>'3. Vinculación Univ. Sociedad'!E26</f>
        <v>3.1.1.18</v>
      </c>
      <c r="E1026" s="93"/>
      <c r="F1026" s="93"/>
      <c r="G1026" s="93"/>
      <c r="H1026" s="76"/>
      <c r="I1026" s="76"/>
      <c r="J1026" s="76"/>
      <c r="K1026" s="112"/>
    </row>
    <row r="1027" spans="3:11" ht="18.75">
      <c r="C1027" s="211" t="str">
        <f>IFERROR(VLOOKUP(D1026,'1. Desarrollo e Innov. Curricu.'!$E:$F,2,FALSE),IFERROR(VLOOKUP(D1026,'2. Investigación Científica'!$E:$F,2,FALSE),IFERROR(VLOOKUP(D1026,'3. Vinculación Univ. Sociedad'!$E:$F,2,FALSE),IFERROR(VLOOKUP(D1026,'4. Docencia y Profesorado Univ.'!$E:$F,2,FALSE),IFERROR(VLOOKUP(D1026,'5. Estudiantes y Graduados'!$E:$F,2,FALSE),IFERROR(VLOOKUP(D1026,'11. Gestion Administrativa'!$E:$F,2,FALSE),IFERROR(VLOOKUP(D1026,'13. Gestión Académica'!$E:$F,2,FALSE),IFERROR(VLOOKUP(D1026,'8. Asegura. de la Calid. y M'!$E:$F,2,FALSE),IFERROR(VLOOKUP(D1026,'6. Gestión del Conocimiento'!$E:$F,2,FALSE),IFERROR(VLOOKUP(D1026,'15. Gobernabilidad y Proceso...'!$E:$F,2,FALSE),IFERROR(VLOOKUP(D1026,'12. Gestión del Talento Humano'!$E:$F,2,FALSE),IFERROR(VLOOKUP(D1026,'14. Internacional... de la E.S.'!$E:$F,2,FALSE),IFERROR(VLOOKUP(D1026,'10. Posgrado'!$E:$F,2,FALSE),IFERROR(VLOOKUP(D1026,'17. Gestión TIC'!$E:$F,2,FALSE),IFERROR(VLOOKUP(D1026,'16. Desa. del Sistema Educ.Sup.'!$E:$F,2,FALSE),IFERROR(VLOOKUP(D1026,'9. Cultura de Inno. Insti...'!$E:$F,2,FALSE),VLOOKUP(D1026,'7. Lo Esencial de la Reforma U.'!$E:$F,2,0)))))))))))))))))</f>
        <v>Implementación de nuevos elementos de intervención en los sectores mas vulnerables</v>
      </c>
      <c r="D1027" s="31"/>
      <c r="E1027" s="93"/>
      <c r="F1027" s="93"/>
      <c r="G1027" s="93"/>
      <c r="H1027" s="76"/>
      <c r="I1027" s="76"/>
      <c r="J1027" s="76"/>
      <c r="K1027" s="112"/>
    </row>
    <row r="1028" spans="3:11" ht="15.75" thickBot="1">
      <c r="C1028" s="464"/>
      <c r="D1028" s="464"/>
      <c r="E1028" s="464"/>
      <c r="F1028" s="93"/>
      <c r="G1028" s="76"/>
      <c r="H1028" s="76"/>
      <c r="I1028" s="76"/>
      <c r="J1028" s="464"/>
      <c r="K1028" s="464"/>
    </row>
    <row r="1029" spans="3:11" ht="30.75" thickBot="1">
      <c r="C1029" s="129" t="s">
        <v>44</v>
      </c>
      <c r="D1029" s="129" t="s">
        <v>55</v>
      </c>
      <c r="E1029" s="136" t="s">
        <v>57</v>
      </c>
      <c r="F1029" s="135" t="s">
        <v>27</v>
      </c>
      <c r="G1029" s="133" t="s">
        <v>131</v>
      </c>
      <c r="H1029" s="136" t="s">
        <v>46</v>
      </c>
      <c r="I1029" s="133" t="s">
        <v>132</v>
      </c>
      <c r="J1029" s="133" t="s">
        <v>410</v>
      </c>
      <c r="K1029" s="133" t="s">
        <v>411</v>
      </c>
    </row>
    <row r="1030" spans="3:11">
      <c r="C1030" s="221" t="s">
        <v>439</v>
      </c>
      <c r="D1030" s="222"/>
      <c r="E1030" s="220">
        <f>HLOOKUP(C1030,$AH$2:$BU$3,2,0)</f>
        <v>620</v>
      </c>
      <c r="F1030" s="97">
        <f t="shared" ref="F1030:F1064" si="72">D1030*E1030</f>
        <v>0</v>
      </c>
      <c r="G1030" s="161"/>
      <c r="H1030" s="142"/>
      <c r="I1030" s="130" t="e">
        <f>VLOOKUP(H1030,Presupuesto!$B$11:$C$565,2,0)</f>
        <v>#N/A</v>
      </c>
      <c r="J1030" s="331" t="s">
        <v>471</v>
      </c>
      <c r="K1030" s="98" t="s">
        <v>398</v>
      </c>
    </row>
    <row r="1031" spans="3:11">
      <c r="C1031" s="517" t="s">
        <v>1569</v>
      </c>
      <c r="D1031" s="515">
        <v>2</v>
      </c>
      <c r="E1031" s="516">
        <v>76</v>
      </c>
      <c r="F1031" s="97">
        <f t="shared" si="72"/>
        <v>152</v>
      </c>
      <c r="G1031" s="161" t="s">
        <v>129</v>
      </c>
      <c r="H1031" s="142" t="s">
        <v>316</v>
      </c>
      <c r="I1031" s="130" t="str">
        <f>VLOOKUP(H1031,Presupuesto!$B$11:$C$565,2,0)</f>
        <v>PRODUCTOS DE PAPEL Y CARTON (33400-00)</v>
      </c>
      <c r="J1031" s="98" t="str">
        <f>$J$854</f>
        <v>Vinculación Universidad-Sociedad</v>
      </c>
      <c r="K1031" s="98" t="s">
        <v>398</v>
      </c>
    </row>
    <row r="1032" spans="3:11">
      <c r="C1032" s="517" t="s">
        <v>1570</v>
      </c>
      <c r="D1032" s="515">
        <v>1</v>
      </c>
      <c r="E1032" s="516">
        <v>85</v>
      </c>
      <c r="F1032" s="97">
        <f t="shared" si="72"/>
        <v>85</v>
      </c>
      <c r="G1032" s="161" t="s">
        <v>129</v>
      </c>
      <c r="H1032" s="142" t="s">
        <v>316</v>
      </c>
      <c r="I1032" s="130" t="str">
        <f>VLOOKUP(H1032,Presupuesto!$B$11:$C$565,2,0)</f>
        <v>PRODUCTOS DE PAPEL Y CARTON (33400-00)</v>
      </c>
      <c r="J1032" s="98" t="str">
        <f t="shared" ref="J1032:J1064" si="73">$J$854</f>
        <v>Vinculación Universidad-Sociedad</v>
      </c>
      <c r="K1032" s="98" t="s">
        <v>398</v>
      </c>
    </row>
    <row r="1033" spans="3:11">
      <c r="C1033" s="517" t="s">
        <v>1571</v>
      </c>
      <c r="D1033" s="515">
        <v>3</v>
      </c>
      <c r="E1033" s="516">
        <v>70</v>
      </c>
      <c r="F1033" s="97">
        <f t="shared" si="72"/>
        <v>210</v>
      </c>
      <c r="G1033" s="161" t="s">
        <v>129</v>
      </c>
      <c r="H1033" s="142" t="s">
        <v>815</v>
      </c>
      <c r="I1033" s="130" t="str">
        <f>VLOOKUP(H1033,Presupuesto!$B$11:$C$565,2,0)</f>
        <v>PAPEL DE ESCRITORIO</v>
      </c>
      <c r="J1033" s="98" t="str">
        <f t="shared" si="73"/>
        <v>Vinculación Universidad-Sociedad</v>
      </c>
      <c r="K1033" s="98" t="s">
        <v>398</v>
      </c>
    </row>
    <row r="1034" spans="3:11">
      <c r="C1034" s="517" t="s">
        <v>1572</v>
      </c>
      <c r="D1034" s="515">
        <v>3</v>
      </c>
      <c r="E1034" s="516">
        <v>75</v>
      </c>
      <c r="F1034" s="97">
        <f t="shared" si="72"/>
        <v>225</v>
      </c>
      <c r="G1034" s="161" t="s">
        <v>129</v>
      </c>
      <c r="H1034" s="142" t="s">
        <v>815</v>
      </c>
      <c r="I1034" s="130" t="str">
        <f>VLOOKUP(H1034,Presupuesto!$B$11:$C$565,2,0)</f>
        <v>PAPEL DE ESCRITORIO</v>
      </c>
      <c r="J1034" s="98" t="str">
        <f t="shared" si="73"/>
        <v>Vinculación Universidad-Sociedad</v>
      </c>
      <c r="K1034" s="98" t="s">
        <v>398</v>
      </c>
    </row>
    <row r="1035" spans="3:11">
      <c r="C1035" s="517" t="s">
        <v>1573</v>
      </c>
      <c r="D1035" s="515">
        <v>2</v>
      </c>
      <c r="E1035" s="516">
        <v>39.6</v>
      </c>
      <c r="F1035" s="97">
        <f t="shared" si="72"/>
        <v>79.2</v>
      </c>
      <c r="G1035" s="161" t="s">
        <v>129</v>
      </c>
      <c r="H1035" s="142" t="s">
        <v>327</v>
      </c>
      <c r="I1035" s="130" t="str">
        <f>VLOOKUP(H1035,Presupuesto!$B$11:$C$565,2,0)</f>
        <v>UTILES DE ESCRITORIO, OFICINA Y ENZE¥ANZA</v>
      </c>
      <c r="J1035" s="98" t="str">
        <f t="shared" si="73"/>
        <v>Vinculación Universidad-Sociedad</v>
      </c>
      <c r="K1035" s="98" t="s">
        <v>398</v>
      </c>
    </row>
    <row r="1036" spans="3:11">
      <c r="C1036" s="520" t="s">
        <v>1574</v>
      </c>
      <c r="D1036" s="515">
        <v>1</v>
      </c>
      <c r="E1036" s="516">
        <v>2000</v>
      </c>
      <c r="F1036" s="97">
        <f t="shared" si="72"/>
        <v>2000</v>
      </c>
      <c r="G1036" s="161" t="s">
        <v>129</v>
      </c>
      <c r="H1036" s="144" t="s">
        <v>955</v>
      </c>
      <c r="I1036" s="130" t="str">
        <f>VLOOKUP(H1036,Presupuesto!$B$11:$C$565,2,0)</f>
        <v>OTROS RESPUESTOS Y ACCESORIOS MENORES</v>
      </c>
      <c r="J1036" s="98" t="str">
        <f t="shared" si="73"/>
        <v>Vinculación Universidad-Sociedad</v>
      </c>
      <c r="K1036" s="98" t="s">
        <v>398</v>
      </c>
    </row>
    <row r="1037" spans="3:11">
      <c r="C1037" s="522" t="s">
        <v>1654</v>
      </c>
      <c r="D1037" s="515">
        <v>25</v>
      </c>
      <c r="E1037" s="516">
        <v>200</v>
      </c>
      <c r="F1037" s="97">
        <f t="shared" si="72"/>
        <v>5000</v>
      </c>
      <c r="G1037" s="161" t="s">
        <v>129</v>
      </c>
      <c r="H1037" s="142" t="s">
        <v>711</v>
      </c>
      <c r="I1037" s="130" t="str">
        <f>VLOOKUP(H1037,Presupuesto!$B$11:$C$565,2,0)</f>
        <v>SERVICIO DE TRANSPORTE EVENTUALES</v>
      </c>
      <c r="J1037" s="98" t="str">
        <f t="shared" si="73"/>
        <v>Vinculación Universidad-Sociedad</v>
      </c>
      <c r="K1037" s="98" t="s">
        <v>398</v>
      </c>
    </row>
    <row r="1038" spans="3:11">
      <c r="C1038" s="141"/>
      <c r="D1038" s="158"/>
      <c r="E1038" s="123"/>
      <c r="F1038" s="97">
        <f t="shared" si="72"/>
        <v>0</v>
      </c>
      <c r="G1038" s="161" t="s">
        <v>129</v>
      </c>
      <c r="H1038" s="144" t="s">
        <v>955</v>
      </c>
      <c r="I1038" s="130" t="str">
        <f>VLOOKUP(H1038,Presupuesto!$B$11:$C$565,2,0)</f>
        <v>OTROS RESPUESTOS Y ACCESORIOS MENORES</v>
      </c>
      <c r="J1038" s="98" t="str">
        <f t="shared" si="73"/>
        <v>Vinculación Universidad-Sociedad</v>
      </c>
      <c r="K1038" s="98" t="s">
        <v>398</v>
      </c>
    </row>
    <row r="1039" spans="3:11">
      <c r="C1039" s="141"/>
      <c r="D1039" s="158"/>
      <c r="E1039" s="123"/>
      <c r="F1039" s="97">
        <f t="shared" si="72"/>
        <v>0</v>
      </c>
      <c r="G1039" s="161"/>
      <c r="H1039" s="142"/>
      <c r="I1039" s="130" t="e">
        <f>VLOOKUP(H1039,Presupuesto!$B$11:$C$565,2,0)</f>
        <v>#N/A</v>
      </c>
      <c r="J1039" s="98" t="str">
        <f t="shared" si="73"/>
        <v>Vinculación Universidad-Sociedad</v>
      </c>
      <c r="K1039" s="98" t="s">
        <v>398</v>
      </c>
    </row>
    <row r="1040" spans="3:11">
      <c r="C1040" s="141"/>
      <c r="D1040" s="158"/>
      <c r="E1040" s="123"/>
      <c r="F1040" s="97">
        <f t="shared" si="72"/>
        <v>0</v>
      </c>
      <c r="G1040" s="161"/>
      <c r="H1040" s="142"/>
      <c r="I1040" s="130" t="e">
        <f>VLOOKUP(H1040,Presupuesto!$B$11:$C$565,2,0)</f>
        <v>#N/A</v>
      </c>
      <c r="J1040" s="98" t="str">
        <f t="shared" si="73"/>
        <v>Vinculación Universidad-Sociedad</v>
      </c>
      <c r="K1040" s="98" t="s">
        <v>398</v>
      </c>
    </row>
    <row r="1041" spans="3:11">
      <c r="C1041" s="141"/>
      <c r="D1041" s="158"/>
      <c r="E1041" s="123"/>
      <c r="F1041" s="97">
        <f t="shared" si="72"/>
        <v>0</v>
      </c>
      <c r="G1041" s="161"/>
      <c r="H1041" s="142"/>
      <c r="I1041" s="130" t="e">
        <f>VLOOKUP(H1041,Presupuesto!$B$11:$C$565,2,0)</f>
        <v>#N/A</v>
      </c>
      <c r="J1041" s="98" t="str">
        <f t="shared" si="73"/>
        <v>Vinculación Universidad-Sociedad</v>
      </c>
      <c r="K1041" s="98" t="s">
        <v>398</v>
      </c>
    </row>
    <row r="1042" spans="3:11">
      <c r="C1042" s="141"/>
      <c r="D1042" s="158"/>
      <c r="E1042" s="123"/>
      <c r="F1042" s="97">
        <f t="shared" si="72"/>
        <v>0</v>
      </c>
      <c r="G1042" s="161"/>
      <c r="H1042" s="142"/>
      <c r="I1042" s="130" t="e">
        <f>VLOOKUP(H1042,Presupuesto!$B$11:$C$565,2,0)</f>
        <v>#N/A</v>
      </c>
      <c r="J1042" s="98" t="str">
        <f t="shared" si="73"/>
        <v>Vinculación Universidad-Sociedad</v>
      </c>
      <c r="K1042" s="98" t="s">
        <v>398</v>
      </c>
    </row>
    <row r="1043" spans="3:11">
      <c r="C1043" s="141"/>
      <c r="D1043" s="158"/>
      <c r="E1043" s="123"/>
      <c r="F1043" s="97">
        <f t="shared" si="72"/>
        <v>0</v>
      </c>
      <c r="G1043" s="161"/>
      <c r="H1043" s="142"/>
      <c r="I1043" s="130" t="e">
        <f>VLOOKUP(H1043,Presupuesto!$B$11:$C$565,2,0)</f>
        <v>#N/A</v>
      </c>
      <c r="J1043" s="98" t="str">
        <f t="shared" si="73"/>
        <v>Vinculación Universidad-Sociedad</v>
      </c>
      <c r="K1043" s="98" t="s">
        <v>398</v>
      </c>
    </row>
    <row r="1044" spans="3:11">
      <c r="C1044" s="141"/>
      <c r="D1044" s="158"/>
      <c r="E1044" s="123"/>
      <c r="F1044" s="97">
        <f t="shared" si="72"/>
        <v>0</v>
      </c>
      <c r="G1044" s="161"/>
      <c r="H1044" s="142"/>
      <c r="I1044" s="130" t="e">
        <f>VLOOKUP(H1044,Presupuesto!$B$11:$C$565,2,0)</f>
        <v>#N/A</v>
      </c>
      <c r="J1044" s="98" t="str">
        <f t="shared" si="73"/>
        <v>Vinculación Universidad-Sociedad</v>
      </c>
      <c r="K1044" s="98" t="s">
        <v>398</v>
      </c>
    </row>
    <row r="1045" spans="3:11">
      <c r="C1045" s="141"/>
      <c r="D1045" s="158"/>
      <c r="E1045" s="123"/>
      <c r="F1045" s="97">
        <f t="shared" si="72"/>
        <v>0</v>
      </c>
      <c r="G1045" s="161"/>
      <c r="H1045" s="142"/>
      <c r="I1045" s="130" t="e">
        <f>VLOOKUP(H1045,Presupuesto!$B$11:$C$565,2,0)</f>
        <v>#N/A</v>
      </c>
      <c r="J1045" s="98" t="str">
        <f t="shared" si="73"/>
        <v>Vinculación Universidad-Sociedad</v>
      </c>
      <c r="K1045" s="98" t="s">
        <v>398</v>
      </c>
    </row>
    <row r="1046" spans="3:11">
      <c r="C1046" s="141"/>
      <c r="D1046" s="158"/>
      <c r="E1046" s="123"/>
      <c r="F1046" s="97">
        <f t="shared" si="72"/>
        <v>0</v>
      </c>
      <c r="G1046" s="161"/>
      <c r="H1046" s="142"/>
      <c r="I1046" s="130" t="e">
        <f>VLOOKUP(H1046,Presupuesto!$B$11:$C$565,2,0)</f>
        <v>#N/A</v>
      </c>
      <c r="J1046" s="98" t="str">
        <f t="shared" si="73"/>
        <v>Vinculación Universidad-Sociedad</v>
      </c>
      <c r="K1046" s="98" t="s">
        <v>398</v>
      </c>
    </row>
    <row r="1047" spans="3:11">
      <c r="C1047" s="141"/>
      <c r="D1047" s="158"/>
      <c r="E1047" s="123"/>
      <c r="F1047" s="97">
        <f t="shared" si="72"/>
        <v>0</v>
      </c>
      <c r="G1047" s="161"/>
      <c r="H1047" s="142"/>
      <c r="I1047" s="130" t="e">
        <f>VLOOKUP(H1047,Presupuesto!$B$11:$C$565,2,0)</f>
        <v>#N/A</v>
      </c>
      <c r="J1047" s="98" t="str">
        <f t="shared" si="73"/>
        <v>Vinculación Universidad-Sociedad</v>
      </c>
      <c r="K1047" s="98" t="s">
        <v>398</v>
      </c>
    </row>
    <row r="1048" spans="3:11">
      <c r="C1048" s="141"/>
      <c r="D1048" s="158"/>
      <c r="E1048" s="123"/>
      <c r="F1048" s="97">
        <f t="shared" si="72"/>
        <v>0</v>
      </c>
      <c r="G1048" s="161"/>
      <c r="H1048" s="142"/>
      <c r="I1048" s="130" t="e">
        <f>VLOOKUP(H1048,Presupuesto!$B$11:$C$565,2,0)</f>
        <v>#N/A</v>
      </c>
      <c r="J1048" s="98" t="str">
        <f t="shared" si="73"/>
        <v>Vinculación Universidad-Sociedad</v>
      </c>
      <c r="K1048" s="98" t="s">
        <v>398</v>
      </c>
    </row>
    <row r="1049" spans="3:11">
      <c r="C1049" s="141"/>
      <c r="D1049" s="158"/>
      <c r="E1049" s="123"/>
      <c r="F1049" s="97">
        <f t="shared" si="72"/>
        <v>0</v>
      </c>
      <c r="G1049" s="161"/>
      <c r="H1049" s="142"/>
      <c r="I1049" s="130" t="e">
        <f>VLOOKUP(H1049,Presupuesto!$B$11:$C$565,2,0)</f>
        <v>#N/A</v>
      </c>
      <c r="J1049" s="98" t="str">
        <f t="shared" si="73"/>
        <v>Vinculación Universidad-Sociedad</v>
      </c>
      <c r="K1049" s="98" t="s">
        <v>398</v>
      </c>
    </row>
    <row r="1050" spans="3:11">
      <c r="C1050" s="141"/>
      <c r="D1050" s="158"/>
      <c r="E1050" s="123"/>
      <c r="F1050" s="97">
        <f t="shared" si="72"/>
        <v>0</v>
      </c>
      <c r="G1050" s="161"/>
      <c r="H1050" s="142"/>
      <c r="I1050" s="130" t="e">
        <f>VLOOKUP(H1050,Presupuesto!$B$11:$C$565,2,0)</f>
        <v>#N/A</v>
      </c>
      <c r="J1050" s="98" t="str">
        <f t="shared" si="73"/>
        <v>Vinculación Universidad-Sociedad</v>
      </c>
      <c r="K1050" s="98" t="s">
        <v>398</v>
      </c>
    </row>
    <row r="1051" spans="3:11">
      <c r="C1051" s="141"/>
      <c r="D1051" s="158"/>
      <c r="E1051" s="123"/>
      <c r="F1051" s="97">
        <f t="shared" si="72"/>
        <v>0</v>
      </c>
      <c r="G1051" s="161"/>
      <c r="H1051" s="142"/>
      <c r="I1051" s="130" t="e">
        <f>VLOOKUP(H1051,Presupuesto!$B$11:$C$565,2,0)</f>
        <v>#N/A</v>
      </c>
      <c r="J1051" s="98" t="str">
        <f t="shared" si="73"/>
        <v>Vinculación Universidad-Sociedad</v>
      </c>
      <c r="K1051" s="98" t="s">
        <v>398</v>
      </c>
    </row>
    <row r="1052" spans="3:11">
      <c r="C1052" s="143"/>
      <c r="D1052" s="151"/>
      <c r="E1052" s="118"/>
      <c r="F1052" s="97">
        <f t="shared" si="72"/>
        <v>0</v>
      </c>
      <c r="G1052" s="161"/>
      <c r="H1052" s="144"/>
      <c r="I1052" s="130" t="e">
        <f>VLOOKUP(H1052,Presupuesto!$B$11:$C$565,2,0)</f>
        <v>#N/A</v>
      </c>
      <c r="J1052" s="98" t="str">
        <f t="shared" si="73"/>
        <v>Vinculación Universidad-Sociedad</v>
      </c>
      <c r="K1052" s="98" t="s">
        <v>398</v>
      </c>
    </row>
    <row r="1053" spans="3:11">
      <c r="C1053" s="143"/>
      <c r="D1053" s="151"/>
      <c r="E1053" s="118"/>
      <c r="F1053" s="97">
        <f t="shared" si="72"/>
        <v>0</v>
      </c>
      <c r="G1053" s="161"/>
      <c r="H1053" s="144"/>
      <c r="I1053" s="130" t="e">
        <f>VLOOKUP(H1053,Presupuesto!$B$11:$C$565,2,0)</f>
        <v>#N/A</v>
      </c>
      <c r="J1053" s="98" t="str">
        <f t="shared" si="73"/>
        <v>Vinculación Universidad-Sociedad</v>
      </c>
      <c r="K1053" s="98" t="s">
        <v>398</v>
      </c>
    </row>
    <row r="1054" spans="3:11">
      <c r="C1054" s="143"/>
      <c r="D1054" s="151"/>
      <c r="E1054" s="118"/>
      <c r="F1054" s="97">
        <f t="shared" si="72"/>
        <v>0</v>
      </c>
      <c r="G1054" s="161"/>
      <c r="H1054" s="144"/>
      <c r="I1054" s="130" t="e">
        <f>VLOOKUP(H1054,Presupuesto!$B$11:$C$565,2,0)</f>
        <v>#N/A</v>
      </c>
      <c r="J1054" s="98" t="str">
        <f t="shared" si="73"/>
        <v>Vinculación Universidad-Sociedad</v>
      </c>
      <c r="K1054" s="98" t="s">
        <v>398</v>
      </c>
    </row>
    <row r="1055" spans="3:11">
      <c r="C1055" s="143"/>
      <c r="D1055" s="151"/>
      <c r="E1055" s="118"/>
      <c r="F1055" s="97">
        <f t="shared" si="72"/>
        <v>0</v>
      </c>
      <c r="G1055" s="161"/>
      <c r="H1055" s="144"/>
      <c r="I1055" s="130" t="e">
        <f>VLOOKUP(H1055,Presupuesto!$B$11:$C$565,2,0)</f>
        <v>#N/A</v>
      </c>
      <c r="J1055" s="98" t="str">
        <f t="shared" si="73"/>
        <v>Vinculación Universidad-Sociedad</v>
      </c>
      <c r="K1055" s="98" t="s">
        <v>398</v>
      </c>
    </row>
    <row r="1056" spans="3:11">
      <c r="C1056" s="143"/>
      <c r="D1056" s="151"/>
      <c r="E1056" s="118"/>
      <c r="F1056" s="97">
        <f t="shared" si="72"/>
        <v>0</v>
      </c>
      <c r="G1056" s="161"/>
      <c r="H1056" s="144"/>
      <c r="I1056" s="130" t="e">
        <f>VLOOKUP(H1056,Presupuesto!$B$11:$C$565,2,0)</f>
        <v>#N/A</v>
      </c>
      <c r="J1056" s="98" t="str">
        <f t="shared" si="73"/>
        <v>Vinculación Universidad-Sociedad</v>
      </c>
      <c r="K1056" s="98" t="s">
        <v>398</v>
      </c>
    </row>
    <row r="1057" spans="3:11">
      <c r="C1057" s="143"/>
      <c r="D1057" s="151"/>
      <c r="E1057" s="118"/>
      <c r="F1057" s="97">
        <f t="shared" si="72"/>
        <v>0</v>
      </c>
      <c r="G1057" s="161"/>
      <c r="H1057" s="144"/>
      <c r="I1057" s="130" t="e">
        <f>VLOOKUP(H1057,Presupuesto!$B$11:$C$565,2,0)</f>
        <v>#N/A</v>
      </c>
      <c r="J1057" s="98" t="str">
        <f t="shared" si="73"/>
        <v>Vinculación Universidad-Sociedad</v>
      </c>
      <c r="K1057" s="98" t="s">
        <v>398</v>
      </c>
    </row>
    <row r="1058" spans="3:11">
      <c r="C1058" s="143"/>
      <c r="D1058" s="151"/>
      <c r="E1058" s="118"/>
      <c r="F1058" s="97">
        <f t="shared" si="72"/>
        <v>0</v>
      </c>
      <c r="G1058" s="161"/>
      <c r="H1058" s="144"/>
      <c r="I1058" s="130" t="e">
        <f>VLOOKUP(H1058,Presupuesto!$B$11:$C$565,2,0)</f>
        <v>#N/A</v>
      </c>
      <c r="J1058" s="98" t="str">
        <f t="shared" si="73"/>
        <v>Vinculación Universidad-Sociedad</v>
      </c>
      <c r="K1058" s="98" t="s">
        <v>398</v>
      </c>
    </row>
    <row r="1059" spans="3:11">
      <c r="C1059" s="143"/>
      <c r="D1059" s="151"/>
      <c r="E1059" s="118"/>
      <c r="F1059" s="97">
        <f t="shared" si="72"/>
        <v>0</v>
      </c>
      <c r="G1059" s="161"/>
      <c r="H1059" s="144"/>
      <c r="I1059" s="130" t="e">
        <f>VLOOKUP(H1059,Presupuesto!$B$11:$C$565,2,0)</f>
        <v>#N/A</v>
      </c>
      <c r="J1059" s="98" t="str">
        <f t="shared" si="73"/>
        <v>Vinculación Universidad-Sociedad</v>
      </c>
      <c r="K1059" s="98" t="s">
        <v>398</v>
      </c>
    </row>
    <row r="1060" spans="3:11">
      <c r="C1060" s="145"/>
      <c r="D1060" s="151"/>
      <c r="E1060" s="118"/>
      <c r="F1060" s="97">
        <f t="shared" si="72"/>
        <v>0</v>
      </c>
      <c r="G1060" s="161"/>
      <c r="H1060" s="146"/>
      <c r="I1060" s="130" t="e">
        <f>VLOOKUP(H1060,Presupuesto!$B$11:$C$565,2,0)</f>
        <v>#N/A</v>
      </c>
      <c r="J1060" s="98" t="str">
        <f t="shared" si="73"/>
        <v>Vinculación Universidad-Sociedad</v>
      </c>
      <c r="K1060" s="98" t="s">
        <v>398</v>
      </c>
    </row>
    <row r="1061" spans="3:11">
      <c r="C1061" s="145"/>
      <c r="D1061" s="151"/>
      <c r="E1061" s="118"/>
      <c r="F1061" s="97">
        <f t="shared" si="72"/>
        <v>0</v>
      </c>
      <c r="G1061" s="161"/>
      <c r="H1061" s="146"/>
      <c r="I1061" s="130" t="e">
        <f>VLOOKUP(H1061,Presupuesto!$B$11:$C$565,2,0)</f>
        <v>#N/A</v>
      </c>
      <c r="J1061" s="98" t="str">
        <f t="shared" si="73"/>
        <v>Vinculación Universidad-Sociedad</v>
      </c>
      <c r="K1061" s="98" t="s">
        <v>398</v>
      </c>
    </row>
    <row r="1062" spans="3:11">
      <c r="C1062" s="145"/>
      <c r="D1062" s="151"/>
      <c r="E1062" s="118"/>
      <c r="F1062" s="97">
        <f t="shared" si="72"/>
        <v>0</v>
      </c>
      <c r="G1062" s="161"/>
      <c r="H1062" s="146"/>
      <c r="I1062" s="130" t="e">
        <f>VLOOKUP(H1062,Presupuesto!$B$11:$C$565,2,0)</f>
        <v>#N/A</v>
      </c>
      <c r="J1062" s="98" t="str">
        <f t="shared" si="73"/>
        <v>Vinculación Universidad-Sociedad</v>
      </c>
      <c r="K1062" s="98" t="s">
        <v>398</v>
      </c>
    </row>
    <row r="1063" spans="3:11">
      <c r="C1063" s="145"/>
      <c r="D1063" s="151"/>
      <c r="E1063" s="118"/>
      <c r="F1063" s="97">
        <f t="shared" si="72"/>
        <v>0</v>
      </c>
      <c r="G1063" s="161"/>
      <c r="H1063" s="146"/>
      <c r="I1063" s="130" t="e">
        <f>VLOOKUP(H1063,Presupuesto!$B$11:$C$565,2,0)</f>
        <v>#N/A</v>
      </c>
      <c r="J1063" s="98" t="str">
        <f t="shared" si="73"/>
        <v>Vinculación Universidad-Sociedad</v>
      </c>
      <c r="K1063" s="98" t="s">
        <v>398</v>
      </c>
    </row>
    <row r="1064" spans="3:11" ht="15.75" thickBot="1">
      <c r="C1064" s="147"/>
      <c r="D1064" s="159"/>
      <c r="E1064" s="103"/>
      <c r="F1064" s="105">
        <f t="shared" si="72"/>
        <v>0</v>
      </c>
      <c r="G1064" s="162"/>
      <c r="H1064" s="148"/>
      <c r="I1064" s="132" t="e">
        <f>VLOOKUP(H1064,Presupuesto!$B$11:$C$565,2,0)</f>
        <v>#N/A</v>
      </c>
      <c r="J1064" s="106" t="str">
        <f t="shared" si="73"/>
        <v>Vinculación Universidad-Sociedad</v>
      </c>
      <c r="K1064" s="98" t="s">
        <v>398</v>
      </c>
    </row>
    <row r="1066" spans="3:11" ht="15.75" thickBot="1"/>
    <row r="1067" spans="3:11" ht="15.75" thickBot="1">
      <c r="C1067" s="157" t="s">
        <v>53</v>
      </c>
      <c r="D1067" s="372">
        <f>SUM(F1074:F1108)</f>
        <v>7751.2</v>
      </c>
      <c r="E1067" s="464"/>
      <c r="F1067" s="70"/>
      <c r="G1067" s="79"/>
      <c r="H1067" s="70"/>
      <c r="I1067" s="70"/>
      <c r="J1067" s="464"/>
      <c r="K1067" s="464"/>
    </row>
    <row r="1068" spans="3:11">
      <c r="C1068" s="70"/>
      <c r="D1068" s="31"/>
      <c r="E1068" s="93"/>
      <c r="F1068" s="93"/>
      <c r="G1068" s="93"/>
      <c r="H1068" s="76"/>
      <c r="I1068" s="76"/>
      <c r="J1068" s="76"/>
      <c r="K1068" s="112"/>
    </row>
    <row r="1069" spans="3:11">
      <c r="C1069" s="70"/>
      <c r="D1069" s="31"/>
      <c r="E1069" s="93"/>
      <c r="F1069" s="93"/>
      <c r="G1069" s="93"/>
      <c r="H1069" s="76"/>
      <c r="I1069" s="76"/>
      <c r="J1069" s="76"/>
      <c r="K1069" s="112"/>
    </row>
    <row r="1070" spans="3:11" ht="15.75">
      <c r="C1070" s="202" t="s">
        <v>392</v>
      </c>
      <c r="D1070" s="368" t="str">
        <f>'3. Vinculación Univ. Sociedad'!E26</f>
        <v>3.1.1.18</v>
      </c>
      <c r="E1070" s="93"/>
      <c r="F1070" s="93"/>
      <c r="G1070" s="93"/>
      <c r="H1070" s="76"/>
      <c r="I1070" s="76"/>
      <c r="J1070" s="76"/>
      <c r="K1070" s="112"/>
    </row>
    <row r="1071" spans="3:11" ht="18.75">
      <c r="C1071" s="211" t="str">
        <f>IFERROR(VLOOKUP(D1070,'1. Desarrollo e Innov. Curricu.'!$E:$F,2,FALSE),IFERROR(VLOOKUP(D1070,'2. Investigación Científica'!$E:$F,2,FALSE),IFERROR(VLOOKUP(D1070,'3. Vinculación Univ. Sociedad'!$E:$F,2,FALSE),IFERROR(VLOOKUP(D1070,'4. Docencia y Profesorado Univ.'!$E:$F,2,FALSE),IFERROR(VLOOKUP(D1070,'5. Estudiantes y Graduados'!$E:$F,2,FALSE),IFERROR(VLOOKUP(D1070,'11. Gestion Administrativa'!$E:$F,2,FALSE),IFERROR(VLOOKUP(D1070,'13. Gestión Académica'!$E:$F,2,FALSE),IFERROR(VLOOKUP(D1070,'8. Asegura. de la Calid. y M'!$E:$F,2,FALSE),IFERROR(VLOOKUP(D1070,'6. Gestión del Conocimiento'!$E:$F,2,FALSE),IFERROR(VLOOKUP(D1070,'15. Gobernabilidad y Proceso...'!$E:$F,2,FALSE),IFERROR(VLOOKUP(D1070,'12. Gestión del Talento Humano'!$E:$F,2,FALSE),IFERROR(VLOOKUP(D1070,'14. Internacional... de la E.S.'!$E:$F,2,FALSE),IFERROR(VLOOKUP(D1070,'10. Posgrado'!$E:$F,2,FALSE),IFERROR(VLOOKUP(D1070,'17. Gestión TIC'!$E:$F,2,FALSE),IFERROR(VLOOKUP(D1070,'16. Desa. del Sistema Educ.Sup.'!$E:$F,2,FALSE),IFERROR(VLOOKUP(D1070,'9. Cultura de Inno. Insti...'!$E:$F,2,FALSE),VLOOKUP(D1070,'7. Lo Esencial de la Reforma U.'!$E:$F,2,0)))))))))))))))))</f>
        <v>Implementación de nuevos elementos de intervención en los sectores mas vulnerables</v>
      </c>
      <c r="D1071" s="31"/>
      <c r="E1071" s="93"/>
      <c r="F1071" s="93"/>
      <c r="G1071" s="93"/>
      <c r="H1071" s="76"/>
      <c r="I1071" s="76"/>
      <c r="J1071" s="76"/>
      <c r="K1071" s="112"/>
    </row>
    <row r="1072" spans="3:11" ht="15.75" thickBot="1">
      <c r="C1072" s="464"/>
      <c r="D1072" s="464"/>
      <c r="E1072" s="464"/>
      <c r="F1072" s="93"/>
      <c r="G1072" s="76"/>
      <c r="H1072" s="76"/>
      <c r="I1072" s="76"/>
      <c r="J1072" s="464"/>
      <c r="K1072" s="464"/>
    </row>
    <row r="1073" spans="3:11" ht="30.75" thickBot="1">
      <c r="C1073" s="129" t="s">
        <v>44</v>
      </c>
      <c r="D1073" s="129" t="s">
        <v>55</v>
      </c>
      <c r="E1073" s="136" t="s">
        <v>57</v>
      </c>
      <c r="F1073" s="135" t="s">
        <v>27</v>
      </c>
      <c r="G1073" s="133" t="s">
        <v>131</v>
      </c>
      <c r="H1073" s="136" t="s">
        <v>46</v>
      </c>
      <c r="I1073" s="133" t="s">
        <v>132</v>
      </c>
      <c r="J1073" s="133" t="s">
        <v>410</v>
      </c>
      <c r="K1073" s="133" t="s">
        <v>411</v>
      </c>
    </row>
    <row r="1074" spans="3:11">
      <c r="C1074" s="221" t="s">
        <v>439</v>
      </c>
      <c r="D1074" s="222"/>
      <c r="E1074" s="220">
        <f>HLOOKUP(C1074,$AH$2:$BU$3,2,0)</f>
        <v>620</v>
      </c>
      <c r="F1074" s="97">
        <f t="shared" ref="F1074:F1108" si="74">D1074*E1074</f>
        <v>0</v>
      </c>
      <c r="G1074" s="161"/>
      <c r="H1074" s="142"/>
      <c r="I1074" s="130" t="e">
        <f>VLOOKUP(H1074,Presupuesto!$B$11:$C$565,2,0)</f>
        <v>#N/A</v>
      </c>
      <c r="J1074" s="331" t="s">
        <v>471</v>
      </c>
      <c r="K1074" s="98" t="s">
        <v>401</v>
      </c>
    </row>
    <row r="1075" spans="3:11">
      <c r="C1075" s="517" t="s">
        <v>1569</v>
      </c>
      <c r="D1075" s="515">
        <v>2</v>
      </c>
      <c r="E1075" s="516">
        <v>76</v>
      </c>
      <c r="F1075" s="97">
        <f t="shared" si="74"/>
        <v>152</v>
      </c>
      <c r="G1075" s="161" t="s">
        <v>129</v>
      </c>
      <c r="H1075" s="142" t="s">
        <v>316</v>
      </c>
      <c r="I1075" s="130" t="str">
        <f>VLOOKUP(H1075,Presupuesto!$B$11:$C$565,2,0)</f>
        <v>PRODUCTOS DE PAPEL Y CARTON (33400-00)</v>
      </c>
      <c r="J1075" s="98" t="str">
        <f>$J$854</f>
        <v>Vinculación Universidad-Sociedad</v>
      </c>
      <c r="K1075" s="98" t="s">
        <v>401</v>
      </c>
    </row>
    <row r="1076" spans="3:11">
      <c r="C1076" s="517" t="s">
        <v>1570</v>
      </c>
      <c r="D1076" s="515">
        <v>1</v>
      </c>
      <c r="E1076" s="516">
        <v>85</v>
      </c>
      <c r="F1076" s="97">
        <f t="shared" si="74"/>
        <v>85</v>
      </c>
      <c r="G1076" s="161" t="s">
        <v>129</v>
      </c>
      <c r="H1076" s="142" t="s">
        <v>316</v>
      </c>
      <c r="I1076" s="130" t="str">
        <f>VLOOKUP(H1076,Presupuesto!$B$11:$C$565,2,0)</f>
        <v>PRODUCTOS DE PAPEL Y CARTON (33400-00)</v>
      </c>
      <c r="J1076" s="98" t="str">
        <f t="shared" ref="J1076:J1108" si="75">$J$854</f>
        <v>Vinculación Universidad-Sociedad</v>
      </c>
      <c r="K1076" s="98" t="s">
        <v>401</v>
      </c>
    </row>
    <row r="1077" spans="3:11">
      <c r="C1077" s="517" t="s">
        <v>1571</v>
      </c>
      <c r="D1077" s="515">
        <v>3</v>
      </c>
      <c r="E1077" s="516">
        <v>70</v>
      </c>
      <c r="F1077" s="97">
        <f t="shared" si="74"/>
        <v>210</v>
      </c>
      <c r="G1077" s="161" t="s">
        <v>129</v>
      </c>
      <c r="H1077" s="142" t="s">
        <v>815</v>
      </c>
      <c r="I1077" s="130" t="str">
        <f>VLOOKUP(H1077,Presupuesto!$B$11:$C$565,2,0)</f>
        <v>PAPEL DE ESCRITORIO</v>
      </c>
      <c r="J1077" s="98" t="str">
        <f t="shared" si="75"/>
        <v>Vinculación Universidad-Sociedad</v>
      </c>
      <c r="K1077" s="98" t="s">
        <v>401</v>
      </c>
    </row>
    <row r="1078" spans="3:11">
      <c r="C1078" s="517" t="s">
        <v>1572</v>
      </c>
      <c r="D1078" s="515">
        <v>3</v>
      </c>
      <c r="E1078" s="516">
        <v>75</v>
      </c>
      <c r="F1078" s="97">
        <f t="shared" si="74"/>
        <v>225</v>
      </c>
      <c r="G1078" s="161" t="s">
        <v>129</v>
      </c>
      <c r="H1078" s="142" t="s">
        <v>815</v>
      </c>
      <c r="I1078" s="130" t="str">
        <f>VLOOKUP(H1078,Presupuesto!$B$11:$C$565,2,0)</f>
        <v>PAPEL DE ESCRITORIO</v>
      </c>
      <c r="J1078" s="98" t="str">
        <f t="shared" si="75"/>
        <v>Vinculación Universidad-Sociedad</v>
      </c>
      <c r="K1078" s="98" t="s">
        <v>401</v>
      </c>
    </row>
    <row r="1079" spans="3:11">
      <c r="C1079" s="517" t="s">
        <v>1573</v>
      </c>
      <c r="D1079" s="515">
        <v>2</v>
      </c>
      <c r="E1079" s="516">
        <v>39.6</v>
      </c>
      <c r="F1079" s="97">
        <f t="shared" si="74"/>
        <v>79.2</v>
      </c>
      <c r="G1079" s="161" t="s">
        <v>129</v>
      </c>
      <c r="H1079" s="142" t="s">
        <v>327</v>
      </c>
      <c r="I1079" s="130" t="str">
        <f>VLOOKUP(H1079,Presupuesto!$B$11:$C$565,2,0)</f>
        <v>UTILES DE ESCRITORIO, OFICINA Y ENZE¥ANZA</v>
      </c>
      <c r="J1079" s="98" t="str">
        <f t="shared" si="75"/>
        <v>Vinculación Universidad-Sociedad</v>
      </c>
      <c r="K1079" s="98" t="s">
        <v>401</v>
      </c>
    </row>
    <row r="1080" spans="3:11">
      <c r="C1080" s="520" t="s">
        <v>1574</v>
      </c>
      <c r="D1080" s="515">
        <v>1</v>
      </c>
      <c r="E1080" s="516">
        <v>2000</v>
      </c>
      <c r="F1080" s="97">
        <f t="shared" si="74"/>
        <v>2000</v>
      </c>
      <c r="G1080" s="161" t="s">
        <v>129</v>
      </c>
      <c r="H1080" s="144" t="s">
        <v>955</v>
      </c>
      <c r="I1080" s="130" t="str">
        <f>VLOOKUP(H1080,Presupuesto!$B$11:$C$565,2,0)</f>
        <v>OTROS RESPUESTOS Y ACCESORIOS MENORES</v>
      </c>
      <c r="J1080" s="98" t="str">
        <f t="shared" si="75"/>
        <v>Vinculación Universidad-Sociedad</v>
      </c>
      <c r="K1080" s="98" t="s">
        <v>401</v>
      </c>
    </row>
    <row r="1081" spans="3:11">
      <c r="C1081" s="522" t="s">
        <v>1654</v>
      </c>
      <c r="D1081" s="515">
        <v>25</v>
      </c>
      <c r="E1081" s="516">
        <v>200</v>
      </c>
      <c r="F1081" s="97">
        <f t="shared" si="74"/>
        <v>5000</v>
      </c>
      <c r="G1081" s="161" t="s">
        <v>129</v>
      </c>
      <c r="H1081" s="142" t="s">
        <v>711</v>
      </c>
      <c r="I1081" s="130" t="str">
        <f>VLOOKUP(H1081,Presupuesto!$B$11:$C$565,2,0)</f>
        <v>SERVICIO DE TRANSPORTE EVENTUALES</v>
      </c>
      <c r="J1081" s="98" t="str">
        <f t="shared" si="75"/>
        <v>Vinculación Universidad-Sociedad</v>
      </c>
      <c r="K1081" s="98" t="s">
        <v>401</v>
      </c>
    </row>
    <row r="1082" spans="3:11">
      <c r="C1082" s="141"/>
      <c r="D1082" s="158"/>
      <c r="E1082" s="123"/>
      <c r="F1082" s="97">
        <f t="shared" si="74"/>
        <v>0</v>
      </c>
      <c r="G1082" s="161" t="s">
        <v>129</v>
      </c>
      <c r="H1082" s="144" t="s">
        <v>955</v>
      </c>
      <c r="I1082" s="130" t="str">
        <f>VLOOKUP(H1082,Presupuesto!$B$11:$C$565,2,0)</f>
        <v>OTROS RESPUESTOS Y ACCESORIOS MENORES</v>
      </c>
      <c r="J1082" s="98" t="str">
        <f t="shared" si="75"/>
        <v>Vinculación Universidad-Sociedad</v>
      </c>
      <c r="K1082" s="98" t="s">
        <v>401</v>
      </c>
    </row>
    <row r="1083" spans="3:11">
      <c r="C1083" s="141"/>
      <c r="D1083" s="158"/>
      <c r="E1083" s="123"/>
      <c r="F1083" s="97">
        <f t="shared" si="74"/>
        <v>0</v>
      </c>
      <c r="G1083" s="161"/>
      <c r="H1083" s="142"/>
      <c r="I1083" s="130" t="e">
        <f>VLOOKUP(H1083,Presupuesto!$B$11:$C$565,2,0)</f>
        <v>#N/A</v>
      </c>
      <c r="J1083" s="98" t="str">
        <f t="shared" si="75"/>
        <v>Vinculación Universidad-Sociedad</v>
      </c>
      <c r="K1083" s="98" t="s">
        <v>401</v>
      </c>
    </row>
    <row r="1084" spans="3:11">
      <c r="C1084" s="141"/>
      <c r="D1084" s="158"/>
      <c r="E1084" s="123"/>
      <c r="F1084" s="97">
        <f t="shared" si="74"/>
        <v>0</v>
      </c>
      <c r="G1084" s="161"/>
      <c r="H1084" s="142"/>
      <c r="I1084" s="130" t="e">
        <f>VLOOKUP(H1084,Presupuesto!$B$11:$C$565,2,0)</f>
        <v>#N/A</v>
      </c>
      <c r="J1084" s="98" t="str">
        <f t="shared" si="75"/>
        <v>Vinculación Universidad-Sociedad</v>
      </c>
      <c r="K1084" s="98" t="s">
        <v>401</v>
      </c>
    </row>
    <row r="1085" spans="3:11">
      <c r="C1085" s="141"/>
      <c r="D1085" s="158"/>
      <c r="E1085" s="123"/>
      <c r="F1085" s="97">
        <f t="shared" si="74"/>
        <v>0</v>
      </c>
      <c r="G1085" s="161"/>
      <c r="H1085" s="142"/>
      <c r="I1085" s="130" t="e">
        <f>VLOOKUP(H1085,Presupuesto!$B$11:$C$565,2,0)</f>
        <v>#N/A</v>
      </c>
      <c r="J1085" s="98" t="str">
        <f t="shared" si="75"/>
        <v>Vinculación Universidad-Sociedad</v>
      </c>
      <c r="K1085" s="98" t="s">
        <v>401</v>
      </c>
    </row>
    <row r="1086" spans="3:11">
      <c r="C1086" s="141"/>
      <c r="D1086" s="158"/>
      <c r="E1086" s="123"/>
      <c r="F1086" s="97">
        <f t="shared" si="74"/>
        <v>0</v>
      </c>
      <c r="G1086" s="161"/>
      <c r="H1086" s="142"/>
      <c r="I1086" s="130" t="e">
        <f>VLOOKUP(H1086,Presupuesto!$B$11:$C$565,2,0)</f>
        <v>#N/A</v>
      </c>
      <c r="J1086" s="98" t="str">
        <f t="shared" si="75"/>
        <v>Vinculación Universidad-Sociedad</v>
      </c>
      <c r="K1086" s="98" t="s">
        <v>401</v>
      </c>
    </row>
    <row r="1087" spans="3:11">
      <c r="C1087" s="141"/>
      <c r="D1087" s="158"/>
      <c r="E1087" s="123"/>
      <c r="F1087" s="97">
        <f t="shared" si="74"/>
        <v>0</v>
      </c>
      <c r="G1087" s="161"/>
      <c r="H1087" s="142"/>
      <c r="I1087" s="130" t="e">
        <f>VLOOKUP(H1087,Presupuesto!$B$11:$C$565,2,0)</f>
        <v>#N/A</v>
      </c>
      <c r="J1087" s="98" t="str">
        <f t="shared" si="75"/>
        <v>Vinculación Universidad-Sociedad</v>
      </c>
      <c r="K1087" s="98" t="s">
        <v>401</v>
      </c>
    </row>
    <row r="1088" spans="3:11">
      <c r="C1088" s="141"/>
      <c r="D1088" s="158"/>
      <c r="E1088" s="123"/>
      <c r="F1088" s="97">
        <f t="shared" si="74"/>
        <v>0</v>
      </c>
      <c r="G1088" s="161"/>
      <c r="H1088" s="142"/>
      <c r="I1088" s="130" t="e">
        <f>VLOOKUP(H1088,Presupuesto!$B$11:$C$565,2,0)</f>
        <v>#N/A</v>
      </c>
      <c r="J1088" s="98" t="str">
        <f t="shared" si="75"/>
        <v>Vinculación Universidad-Sociedad</v>
      </c>
      <c r="K1088" s="98" t="s">
        <v>401</v>
      </c>
    </row>
    <row r="1089" spans="3:11">
      <c r="C1089" s="141"/>
      <c r="D1089" s="158"/>
      <c r="E1089" s="123"/>
      <c r="F1089" s="97">
        <f t="shared" si="74"/>
        <v>0</v>
      </c>
      <c r="G1089" s="161"/>
      <c r="H1089" s="142"/>
      <c r="I1089" s="130" t="e">
        <f>VLOOKUP(H1089,Presupuesto!$B$11:$C$565,2,0)</f>
        <v>#N/A</v>
      </c>
      <c r="J1089" s="98" t="str">
        <f t="shared" si="75"/>
        <v>Vinculación Universidad-Sociedad</v>
      </c>
      <c r="K1089" s="98" t="s">
        <v>401</v>
      </c>
    </row>
    <row r="1090" spans="3:11">
      <c r="C1090" s="141"/>
      <c r="D1090" s="158"/>
      <c r="E1090" s="123"/>
      <c r="F1090" s="97">
        <f t="shared" si="74"/>
        <v>0</v>
      </c>
      <c r="G1090" s="161"/>
      <c r="H1090" s="142"/>
      <c r="I1090" s="130" t="e">
        <f>VLOOKUP(H1090,Presupuesto!$B$11:$C$565,2,0)</f>
        <v>#N/A</v>
      </c>
      <c r="J1090" s="98" t="str">
        <f t="shared" si="75"/>
        <v>Vinculación Universidad-Sociedad</v>
      </c>
      <c r="K1090" s="98" t="s">
        <v>401</v>
      </c>
    </row>
    <row r="1091" spans="3:11">
      <c r="C1091" s="141"/>
      <c r="D1091" s="158"/>
      <c r="E1091" s="123"/>
      <c r="F1091" s="97">
        <f t="shared" si="74"/>
        <v>0</v>
      </c>
      <c r="G1091" s="161"/>
      <c r="H1091" s="142"/>
      <c r="I1091" s="130" t="e">
        <f>VLOOKUP(H1091,Presupuesto!$B$11:$C$565,2,0)</f>
        <v>#N/A</v>
      </c>
      <c r="J1091" s="98" t="str">
        <f t="shared" si="75"/>
        <v>Vinculación Universidad-Sociedad</v>
      </c>
      <c r="K1091" s="98" t="s">
        <v>401</v>
      </c>
    </row>
    <row r="1092" spans="3:11">
      <c r="C1092" s="141"/>
      <c r="D1092" s="158"/>
      <c r="E1092" s="123"/>
      <c r="F1092" s="97">
        <f t="shared" si="74"/>
        <v>0</v>
      </c>
      <c r="G1092" s="161"/>
      <c r="H1092" s="142"/>
      <c r="I1092" s="130" t="e">
        <f>VLOOKUP(H1092,Presupuesto!$B$11:$C$565,2,0)</f>
        <v>#N/A</v>
      </c>
      <c r="J1092" s="98" t="str">
        <f t="shared" si="75"/>
        <v>Vinculación Universidad-Sociedad</v>
      </c>
      <c r="K1092" s="98" t="s">
        <v>401</v>
      </c>
    </row>
    <row r="1093" spans="3:11">
      <c r="C1093" s="141"/>
      <c r="D1093" s="158"/>
      <c r="E1093" s="123"/>
      <c r="F1093" s="97">
        <f t="shared" si="74"/>
        <v>0</v>
      </c>
      <c r="G1093" s="161"/>
      <c r="H1093" s="142"/>
      <c r="I1093" s="130" t="e">
        <f>VLOOKUP(H1093,Presupuesto!$B$11:$C$565,2,0)</f>
        <v>#N/A</v>
      </c>
      <c r="J1093" s="98" t="str">
        <f t="shared" si="75"/>
        <v>Vinculación Universidad-Sociedad</v>
      </c>
      <c r="K1093" s="98" t="s">
        <v>401</v>
      </c>
    </row>
    <row r="1094" spans="3:11">
      <c r="C1094" s="141"/>
      <c r="D1094" s="158"/>
      <c r="E1094" s="123"/>
      <c r="F1094" s="97">
        <f t="shared" si="74"/>
        <v>0</v>
      </c>
      <c r="G1094" s="161"/>
      <c r="H1094" s="142"/>
      <c r="I1094" s="130" t="e">
        <f>VLOOKUP(H1094,Presupuesto!$B$11:$C$565,2,0)</f>
        <v>#N/A</v>
      </c>
      <c r="J1094" s="98" t="str">
        <f t="shared" si="75"/>
        <v>Vinculación Universidad-Sociedad</v>
      </c>
      <c r="K1094" s="98" t="s">
        <v>401</v>
      </c>
    </row>
    <row r="1095" spans="3:11">
      <c r="C1095" s="141"/>
      <c r="D1095" s="158"/>
      <c r="E1095" s="123"/>
      <c r="F1095" s="97">
        <f t="shared" si="74"/>
        <v>0</v>
      </c>
      <c r="G1095" s="161"/>
      <c r="H1095" s="142"/>
      <c r="I1095" s="130" t="e">
        <f>VLOOKUP(H1095,Presupuesto!$B$11:$C$565,2,0)</f>
        <v>#N/A</v>
      </c>
      <c r="J1095" s="98" t="str">
        <f t="shared" si="75"/>
        <v>Vinculación Universidad-Sociedad</v>
      </c>
      <c r="K1095" s="98" t="s">
        <v>401</v>
      </c>
    </row>
    <row r="1096" spans="3:11">
      <c r="C1096" s="143"/>
      <c r="D1096" s="151"/>
      <c r="E1096" s="118"/>
      <c r="F1096" s="97">
        <f t="shared" si="74"/>
        <v>0</v>
      </c>
      <c r="G1096" s="161"/>
      <c r="H1096" s="144"/>
      <c r="I1096" s="130" t="e">
        <f>VLOOKUP(H1096,Presupuesto!$B$11:$C$565,2,0)</f>
        <v>#N/A</v>
      </c>
      <c r="J1096" s="98" t="str">
        <f t="shared" si="75"/>
        <v>Vinculación Universidad-Sociedad</v>
      </c>
      <c r="K1096" s="98" t="s">
        <v>401</v>
      </c>
    </row>
    <row r="1097" spans="3:11">
      <c r="C1097" s="143"/>
      <c r="D1097" s="151"/>
      <c r="E1097" s="118"/>
      <c r="F1097" s="97">
        <f t="shared" si="74"/>
        <v>0</v>
      </c>
      <c r="G1097" s="161"/>
      <c r="H1097" s="144"/>
      <c r="I1097" s="130" t="e">
        <f>VLOOKUP(H1097,Presupuesto!$B$11:$C$565,2,0)</f>
        <v>#N/A</v>
      </c>
      <c r="J1097" s="98" t="str">
        <f t="shared" si="75"/>
        <v>Vinculación Universidad-Sociedad</v>
      </c>
      <c r="K1097" s="98" t="s">
        <v>401</v>
      </c>
    </row>
    <row r="1098" spans="3:11">
      <c r="C1098" s="143"/>
      <c r="D1098" s="151"/>
      <c r="E1098" s="118"/>
      <c r="F1098" s="97">
        <f t="shared" si="74"/>
        <v>0</v>
      </c>
      <c r="G1098" s="161"/>
      <c r="H1098" s="144"/>
      <c r="I1098" s="130" t="e">
        <f>VLOOKUP(H1098,Presupuesto!$B$11:$C$565,2,0)</f>
        <v>#N/A</v>
      </c>
      <c r="J1098" s="98" t="str">
        <f t="shared" si="75"/>
        <v>Vinculación Universidad-Sociedad</v>
      </c>
      <c r="K1098" s="98" t="s">
        <v>401</v>
      </c>
    </row>
    <row r="1099" spans="3:11">
      <c r="C1099" s="143"/>
      <c r="D1099" s="151"/>
      <c r="E1099" s="118"/>
      <c r="F1099" s="97">
        <f t="shared" si="74"/>
        <v>0</v>
      </c>
      <c r="G1099" s="161"/>
      <c r="H1099" s="144"/>
      <c r="I1099" s="130" t="e">
        <f>VLOOKUP(H1099,Presupuesto!$B$11:$C$565,2,0)</f>
        <v>#N/A</v>
      </c>
      <c r="J1099" s="98" t="str">
        <f t="shared" si="75"/>
        <v>Vinculación Universidad-Sociedad</v>
      </c>
      <c r="K1099" s="98" t="s">
        <v>401</v>
      </c>
    </row>
    <row r="1100" spans="3:11">
      <c r="C1100" s="143"/>
      <c r="D1100" s="151"/>
      <c r="E1100" s="118"/>
      <c r="F1100" s="97">
        <f t="shared" si="74"/>
        <v>0</v>
      </c>
      <c r="G1100" s="161"/>
      <c r="H1100" s="144"/>
      <c r="I1100" s="130" t="e">
        <f>VLOOKUP(H1100,Presupuesto!$B$11:$C$565,2,0)</f>
        <v>#N/A</v>
      </c>
      <c r="J1100" s="98" t="str">
        <f t="shared" si="75"/>
        <v>Vinculación Universidad-Sociedad</v>
      </c>
      <c r="K1100" s="98" t="s">
        <v>401</v>
      </c>
    </row>
    <row r="1101" spans="3:11">
      <c r="C1101" s="143"/>
      <c r="D1101" s="151"/>
      <c r="E1101" s="118"/>
      <c r="F1101" s="97">
        <f t="shared" si="74"/>
        <v>0</v>
      </c>
      <c r="G1101" s="161"/>
      <c r="H1101" s="144"/>
      <c r="I1101" s="130" t="e">
        <f>VLOOKUP(H1101,Presupuesto!$B$11:$C$565,2,0)</f>
        <v>#N/A</v>
      </c>
      <c r="J1101" s="98" t="str">
        <f t="shared" si="75"/>
        <v>Vinculación Universidad-Sociedad</v>
      </c>
      <c r="K1101" s="98" t="s">
        <v>401</v>
      </c>
    </row>
    <row r="1102" spans="3:11">
      <c r="C1102" s="143"/>
      <c r="D1102" s="151"/>
      <c r="E1102" s="118"/>
      <c r="F1102" s="97">
        <f t="shared" si="74"/>
        <v>0</v>
      </c>
      <c r="G1102" s="161"/>
      <c r="H1102" s="144"/>
      <c r="I1102" s="130" t="e">
        <f>VLOOKUP(H1102,Presupuesto!$B$11:$C$565,2,0)</f>
        <v>#N/A</v>
      </c>
      <c r="J1102" s="98" t="str">
        <f t="shared" si="75"/>
        <v>Vinculación Universidad-Sociedad</v>
      </c>
      <c r="K1102" s="98" t="s">
        <v>401</v>
      </c>
    </row>
    <row r="1103" spans="3:11">
      <c r="C1103" s="143"/>
      <c r="D1103" s="151"/>
      <c r="E1103" s="118"/>
      <c r="F1103" s="97">
        <f t="shared" si="74"/>
        <v>0</v>
      </c>
      <c r="G1103" s="161"/>
      <c r="H1103" s="144"/>
      <c r="I1103" s="130" t="e">
        <f>VLOOKUP(H1103,Presupuesto!$B$11:$C$565,2,0)</f>
        <v>#N/A</v>
      </c>
      <c r="J1103" s="98" t="str">
        <f t="shared" si="75"/>
        <v>Vinculación Universidad-Sociedad</v>
      </c>
      <c r="K1103" s="98" t="s">
        <v>401</v>
      </c>
    </row>
    <row r="1104" spans="3:11">
      <c r="C1104" s="145"/>
      <c r="D1104" s="151"/>
      <c r="E1104" s="118"/>
      <c r="F1104" s="97">
        <f t="shared" si="74"/>
        <v>0</v>
      </c>
      <c r="G1104" s="161"/>
      <c r="H1104" s="146"/>
      <c r="I1104" s="130" t="e">
        <f>VLOOKUP(H1104,Presupuesto!$B$11:$C$565,2,0)</f>
        <v>#N/A</v>
      </c>
      <c r="J1104" s="98" t="str">
        <f t="shared" si="75"/>
        <v>Vinculación Universidad-Sociedad</v>
      </c>
      <c r="K1104" s="98" t="s">
        <v>401</v>
      </c>
    </row>
    <row r="1105" spans="3:11">
      <c r="C1105" s="145"/>
      <c r="D1105" s="151"/>
      <c r="E1105" s="118"/>
      <c r="F1105" s="97">
        <f t="shared" si="74"/>
        <v>0</v>
      </c>
      <c r="G1105" s="161"/>
      <c r="H1105" s="146"/>
      <c r="I1105" s="130" t="e">
        <f>VLOOKUP(H1105,Presupuesto!$B$11:$C$565,2,0)</f>
        <v>#N/A</v>
      </c>
      <c r="J1105" s="98" t="str">
        <f t="shared" si="75"/>
        <v>Vinculación Universidad-Sociedad</v>
      </c>
      <c r="K1105" s="98" t="s">
        <v>401</v>
      </c>
    </row>
    <row r="1106" spans="3:11">
      <c r="C1106" s="145"/>
      <c r="D1106" s="151"/>
      <c r="E1106" s="118"/>
      <c r="F1106" s="97">
        <f t="shared" si="74"/>
        <v>0</v>
      </c>
      <c r="G1106" s="161"/>
      <c r="H1106" s="146"/>
      <c r="I1106" s="130" t="e">
        <f>VLOOKUP(H1106,Presupuesto!$B$11:$C$565,2,0)</f>
        <v>#N/A</v>
      </c>
      <c r="J1106" s="98" t="str">
        <f t="shared" si="75"/>
        <v>Vinculación Universidad-Sociedad</v>
      </c>
      <c r="K1106" s="98" t="s">
        <v>401</v>
      </c>
    </row>
    <row r="1107" spans="3:11">
      <c r="C1107" s="145"/>
      <c r="D1107" s="151"/>
      <c r="E1107" s="118"/>
      <c r="F1107" s="97">
        <f t="shared" si="74"/>
        <v>0</v>
      </c>
      <c r="G1107" s="161"/>
      <c r="H1107" s="146"/>
      <c r="I1107" s="130" t="e">
        <f>VLOOKUP(H1107,Presupuesto!$B$11:$C$565,2,0)</f>
        <v>#N/A</v>
      </c>
      <c r="J1107" s="98" t="str">
        <f t="shared" si="75"/>
        <v>Vinculación Universidad-Sociedad</v>
      </c>
      <c r="K1107" s="98" t="s">
        <v>401</v>
      </c>
    </row>
    <row r="1108" spans="3:11" ht="15.75" thickBot="1">
      <c r="C1108" s="147"/>
      <c r="D1108" s="159"/>
      <c r="E1108" s="103"/>
      <c r="F1108" s="105">
        <f t="shared" si="74"/>
        <v>0</v>
      </c>
      <c r="G1108" s="162"/>
      <c r="H1108" s="148"/>
      <c r="I1108" s="132" t="e">
        <f>VLOOKUP(H1108,Presupuesto!$B$11:$C$565,2,0)</f>
        <v>#N/A</v>
      </c>
      <c r="J1108" s="106" t="str">
        <f t="shared" si="75"/>
        <v>Vinculación Universidad-Sociedad</v>
      </c>
      <c r="K1108" s="98" t="s">
        <v>401</v>
      </c>
    </row>
    <row r="1110" spans="3:11" ht="15.75" thickBot="1"/>
    <row r="1111" spans="3:11" ht="15.75" thickBot="1">
      <c r="C1111" s="157" t="s">
        <v>53</v>
      </c>
      <c r="D1111" s="372">
        <f>SUM(F1118:F1152)</f>
        <v>7751.2</v>
      </c>
      <c r="E1111" s="464"/>
      <c r="F1111" s="70"/>
      <c r="G1111" s="79"/>
      <c r="H1111" s="70"/>
      <c r="I1111" s="70"/>
      <c r="J1111" s="464"/>
      <c r="K1111" s="464"/>
    </row>
    <row r="1112" spans="3:11">
      <c r="C1112" s="70"/>
      <c r="D1112" s="31"/>
      <c r="E1112" s="93"/>
      <c r="F1112" s="93"/>
      <c r="G1112" s="93"/>
      <c r="H1112" s="76"/>
      <c r="I1112" s="76"/>
      <c r="J1112" s="76"/>
      <c r="K1112" s="112"/>
    </row>
    <row r="1113" spans="3:11">
      <c r="C1113" s="70"/>
      <c r="D1113" s="31"/>
      <c r="E1113" s="93"/>
      <c r="F1113" s="93"/>
      <c r="G1113" s="93"/>
      <c r="H1113" s="76"/>
      <c r="I1113" s="76"/>
      <c r="J1113" s="76"/>
      <c r="K1113" s="112"/>
    </row>
    <row r="1114" spans="3:11" ht="15.75">
      <c r="C1114" s="202" t="s">
        <v>392</v>
      </c>
      <c r="D1114" s="368" t="str">
        <f>'3. Vinculación Univ. Sociedad'!E26</f>
        <v>3.1.1.18</v>
      </c>
      <c r="E1114" s="93"/>
      <c r="F1114" s="93"/>
      <c r="G1114" s="93"/>
      <c r="H1114" s="76"/>
      <c r="I1114" s="76"/>
      <c r="J1114" s="76"/>
      <c r="K1114" s="112"/>
    </row>
    <row r="1115" spans="3:11" ht="18.75">
      <c r="C1115" s="211" t="str">
        <f>IFERROR(VLOOKUP(D1114,'1. Desarrollo e Innov. Curricu.'!$E:$F,2,FALSE),IFERROR(VLOOKUP(D1114,'2. Investigación Científica'!$E:$F,2,FALSE),IFERROR(VLOOKUP(D1114,'3. Vinculación Univ. Sociedad'!$E:$F,2,FALSE),IFERROR(VLOOKUP(D1114,'4. Docencia y Profesorado Univ.'!$E:$F,2,FALSE),IFERROR(VLOOKUP(D1114,'5. Estudiantes y Graduados'!$E:$F,2,FALSE),IFERROR(VLOOKUP(D1114,'11. Gestion Administrativa'!$E:$F,2,FALSE),IFERROR(VLOOKUP(D1114,'13. Gestión Académica'!$E:$F,2,FALSE),IFERROR(VLOOKUP(D1114,'8. Asegura. de la Calid. y M'!$E:$F,2,FALSE),IFERROR(VLOOKUP(D1114,'6. Gestión del Conocimiento'!$E:$F,2,FALSE),IFERROR(VLOOKUP(D1114,'15. Gobernabilidad y Proceso...'!$E:$F,2,FALSE),IFERROR(VLOOKUP(D1114,'12. Gestión del Talento Humano'!$E:$F,2,FALSE),IFERROR(VLOOKUP(D1114,'14. Internacional... de la E.S.'!$E:$F,2,FALSE),IFERROR(VLOOKUP(D1114,'10. Posgrado'!$E:$F,2,FALSE),IFERROR(VLOOKUP(D1114,'17. Gestión TIC'!$E:$F,2,FALSE),IFERROR(VLOOKUP(D1114,'16. Desa. del Sistema Educ.Sup.'!$E:$F,2,FALSE),IFERROR(VLOOKUP(D1114,'9. Cultura de Inno. Insti...'!$E:$F,2,FALSE),VLOOKUP(D1114,'7. Lo Esencial de la Reforma U.'!$E:$F,2,0)))))))))))))))))</f>
        <v>Implementación de nuevos elementos de intervención en los sectores mas vulnerables</v>
      </c>
      <c r="D1115" s="31"/>
      <c r="E1115" s="93"/>
      <c r="F1115" s="93"/>
      <c r="G1115" s="93"/>
      <c r="H1115" s="76"/>
      <c r="I1115" s="76"/>
      <c r="J1115" s="76"/>
      <c r="K1115" s="112"/>
    </row>
    <row r="1116" spans="3:11" ht="15.75" thickBot="1">
      <c r="C1116" s="464"/>
      <c r="D1116" s="464"/>
      <c r="E1116" s="464"/>
      <c r="F1116" s="93"/>
      <c r="G1116" s="76"/>
      <c r="H1116" s="76"/>
      <c r="I1116" s="76"/>
      <c r="J1116" s="464"/>
      <c r="K1116" s="464"/>
    </row>
    <row r="1117" spans="3:11" ht="30.75" thickBot="1">
      <c r="C1117" s="129" t="s">
        <v>44</v>
      </c>
      <c r="D1117" s="129" t="s">
        <v>55</v>
      </c>
      <c r="E1117" s="136" t="s">
        <v>57</v>
      </c>
      <c r="F1117" s="135" t="s">
        <v>27</v>
      </c>
      <c r="G1117" s="133" t="s">
        <v>131</v>
      </c>
      <c r="H1117" s="136" t="s">
        <v>46</v>
      </c>
      <c r="I1117" s="133" t="s">
        <v>132</v>
      </c>
      <c r="J1117" s="133" t="s">
        <v>410</v>
      </c>
      <c r="K1117" s="133" t="s">
        <v>411</v>
      </c>
    </row>
    <row r="1118" spans="3:11">
      <c r="C1118" s="221" t="s">
        <v>439</v>
      </c>
      <c r="D1118" s="222"/>
      <c r="E1118" s="220">
        <f>HLOOKUP(C1118,$AH$2:$BU$3,2,0)</f>
        <v>620</v>
      </c>
      <c r="F1118" s="97">
        <f t="shared" ref="F1118:F1152" si="76">D1118*E1118</f>
        <v>0</v>
      </c>
      <c r="G1118" s="161"/>
      <c r="H1118" s="142"/>
      <c r="I1118" s="130" t="e">
        <f>VLOOKUP(H1118,Presupuesto!$B$11:$C$565,2,0)</f>
        <v>#N/A</v>
      </c>
      <c r="J1118" s="331" t="s">
        <v>471</v>
      </c>
      <c r="K1118" s="98" t="s">
        <v>404</v>
      </c>
    </row>
    <row r="1119" spans="3:11">
      <c r="C1119" s="517" t="s">
        <v>1569</v>
      </c>
      <c r="D1119" s="515">
        <v>2</v>
      </c>
      <c r="E1119" s="516">
        <v>76</v>
      </c>
      <c r="F1119" s="97">
        <f t="shared" si="76"/>
        <v>152</v>
      </c>
      <c r="G1119" s="161" t="s">
        <v>129</v>
      </c>
      <c r="H1119" s="142" t="s">
        <v>316</v>
      </c>
      <c r="I1119" s="130" t="str">
        <f>VLOOKUP(H1119,Presupuesto!$B$11:$C$565,2,0)</f>
        <v>PRODUCTOS DE PAPEL Y CARTON (33400-00)</v>
      </c>
      <c r="J1119" s="98" t="str">
        <f>$J$854</f>
        <v>Vinculación Universidad-Sociedad</v>
      </c>
      <c r="K1119" s="98" t="s">
        <v>404</v>
      </c>
    </row>
    <row r="1120" spans="3:11">
      <c r="C1120" s="517" t="s">
        <v>1570</v>
      </c>
      <c r="D1120" s="515">
        <v>1</v>
      </c>
      <c r="E1120" s="516">
        <v>85</v>
      </c>
      <c r="F1120" s="97">
        <f t="shared" si="76"/>
        <v>85</v>
      </c>
      <c r="G1120" s="161" t="s">
        <v>129</v>
      </c>
      <c r="H1120" s="142" t="s">
        <v>316</v>
      </c>
      <c r="I1120" s="130" t="str">
        <f>VLOOKUP(H1120,Presupuesto!$B$11:$C$565,2,0)</f>
        <v>PRODUCTOS DE PAPEL Y CARTON (33400-00)</v>
      </c>
      <c r="J1120" s="98" t="str">
        <f t="shared" ref="J1120:J1152" si="77">$J$854</f>
        <v>Vinculación Universidad-Sociedad</v>
      </c>
      <c r="K1120" s="98" t="s">
        <v>404</v>
      </c>
    </row>
    <row r="1121" spans="3:11">
      <c r="C1121" s="517" t="s">
        <v>1571</v>
      </c>
      <c r="D1121" s="515">
        <v>3</v>
      </c>
      <c r="E1121" s="516">
        <v>70</v>
      </c>
      <c r="F1121" s="97">
        <f t="shared" si="76"/>
        <v>210</v>
      </c>
      <c r="G1121" s="161" t="s">
        <v>129</v>
      </c>
      <c r="H1121" s="142" t="s">
        <v>815</v>
      </c>
      <c r="I1121" s="130" t="str">
        <f>VLOOKUP(H1121,Presupuesto!$B$11:$C$565,2,0)</f>
        <v>PAPEL DE ESCRITORIO</v>
      </c>
      <c r="J1121" s="98" t="str">
        <f t="shared" si="77"/>
        <v>Vinculación Universidad-Sociedad</v>
      </c>
      <c r="K1121" s="98" t="s">
        <v>404</v>
      </c>
    </row>
    <row r="1122" spans="3:11">
      <c r="C1122" s="517" t="s">
        <v>1572</v>
      </c>
      <c r="D1122" s="515">
        <v>3</v>
      </c>
      <c r="E1122" s="516">
        <v>75</v>
      </c>
      <c r="F1122" s="97">
        <f t="shared" si="76"/>
        <v>225</v>
      </c>
      <c r="G1122" s="161" t="s">
        <v>129</v>
      </c>
      <c r="H1122" s="142" t="s">
        <v>815</v>
      </c>
      <c r="I1122" s="130" t="str">
        <f>VLOOKUP(H1122,Presupuesto!$B$11:$C$565,2,0)</f>
        <v>PAPEL DE ESCRITORIO</v>
      </c>
      <c r="J1122" s="98" t="str">
        <f t="shared" si="77"/>
        <v>Vinculación Universidad-Sociedad</v>
      </c>
      <c r="K1122" s="98" t="s">
        <v>404</v>
      </c>
    </row>
    <row r="1123" spans="3:11">
      <c r="C1123" s="517" t="s">
        <v>1573</v>
      </c>
      <c r="D1123" s="515">
        <v>2</v>
      </c>
      <c r="E1123" s="516">
        <v>39.6</v>
      </c>
      <c r="F1123" s="97">
        <f t="shared" si="76"/>
        <v>79.2</v>
      </c>
      <c r="G1123" s="161" t="s">
        <v>129</v>
      </c>
      <c r="H1123" s="142" t="s">
        <v>327</v>
      </c>
      <c r="I1123" s="130" t="str">
        <f>VLOOKUP(H1123,Presupuesto!$B$11:$C$565,2,0)</f>
        <v>UTILES DE ESCRITORIO, OFICINA Y ENZE¥ANZA</v>
      </c>
      <c r="J1123" s="98" t="str">
        <f t="shared" si="77"/>
        <v>Vinculación Universidad-Sociedad</v>
      </c>
      <c r="K1123" s="98" t="s">
        <v>404</v>
      </c>
    </row>
    <row r="1124" spans="3:11">
      <c r="C1124" s="520" t="s">
        <v>1574</v>
      </c>
      <c r="D1124" s="515">
        <v>1</v>
      </c>
      <c r="E1124" s="516">
        <v>2000</v>
      </c>
      <c r="F1124" s="97">
        <f t="shared" si="76"/>
        <v>2000</v>
      </c>
      <c r="G1124" s="161" t="s">
        <v>129</v>
      </c>
      <c r="H1124" s="144" t="s">
        <v>955</v>
      </c>
      <c r="I1124" s="130" t="str">
        <f>VLOOKUP(H1124,Presupuesto!$B$11:$C$565,2,0)</f>
        <v>OTROS RESPUESTOS Y ACCESORIOS MENORES</v>
      </c>
      <c r="J1124" s="98" t="str">
        <f t="shared" si="77"/>
        <v>Vinculación Universidad-Sociedad</v>
      </c>
      <c r="K1124" s="98" t="s">
        <v>404</v>
      </c>
    </row>
    <row r="1125" spans="3:11">
      <c r="C1125" s="522" t="s">
        <v>1654</v>
      </c>
      <c r="D1125" s="515">
        <v>25</v>
      </c>
      <c r="E1125" s="516">
        <v>200</v>
      </c>
      <c r="F1125" s="97">
        <f t="shared" si="76"/>
        <v>5000</v>
      </c>
      <c r="G1125" s="161" t="s">
        <v>129</v>
      </c>
      <c r="H1125" s="142" t="s">
        <v>711</v>
      </c>
      <c r="I1125" s="130" t="str">
        <f>VLOOKUP(H1125,Presupuesto!$B$11:$C$565,2,0)</f>
        <v>SERVICIO DE TRANSPORTE EVENTUALES</v>
      </c>
      <c r="J1125" s="98" t="str">
        <f t="shared" si="77"/>
        <v>Vinculación Universidad-Sociedad</v>
      </c>
      <c r="K1125" s="98" t="s">
        <v>404</v>
      </c>
    </row>
    <row r="1126" spans="3:11">
      <c r="C1126" s="141"/>
      <c r="D1126" s="158"/>
      <c r="E1126" s="123"/>
      <c r="F1126" s="97">
        <f t="shared" si="76"/>
        <v>0</v>
      </c>
      <c r="G1126" s="161" t="s">
        <v>129</v>
      </c>
      <c r="H1126" s="144" t="s">
        <v>955</v>
      </c>
      <c r="I1126" s="130" t="str">
        <f>VLOOKUP(H1126,Presupuesto!$B$11:$C$565,2,0)</f>
        <v>OTROS RESPUESTOS Y ACCESORIOS MENORES</v>
      </c>
      <c r="J1126" s="98" t="str">
        <f t="shared" si="77"/>
        <v>Vinculación Universidad-Sociedad</v>
      </c>
      <c r="K1126" s="98" t="s">
        <v>404</v>
      </c>
    </row>
    <row r="1127" spans="3:11">
      <c r="C1127" s="141"/>
      <c r="D1127" s="158"/>
      <c r="E1127" s="123"/>
      <c r="F1127" s="97">
        <f t="shared" si="76"/>
        <v>0</v>
      </c>
      <c r="G1127" s="161"/>
      <c r="H1127" s="142"/>
      <c r="I1127" s="130" t="e">
        <f>VLOOKUP(H1127,Presupuesto!$B$11:$C$565,2,0)</f>
        <v>#N/A</v>
      </c>
      <c r="J1127" s="98" t="str">
        <f t="shared" si="77"/>
        <v>Vinculación Universidad-Sociedad</v>
      </c>
      <c r="K1127" s="98" t="s">
        <v>404</v>
      </c>
    </row>
    <row r="1128" spans="3:11">
      <c r="C1128" s="141"/>
      <c r="D1128" s="158"/>
      <c r="E1128" s="123"/>
      <c r="F1128" s="97">
        <f t="shared" si="76"/>
        <v>0</v>
      </c>
      <c r="G1128" s="161"/>
      <c r="H1128" s="142"/>
      <c r="I1128" s="130" t="e">
        <f>VLOOKUP(H1128,Presupuesto!$B$11:$C$565,2,0)</f>
        <v>#N/A</v>
      </c>
      <c r="J1128" s="98" t="str">
        <f t="shared" si="77"/>
        <v>Vinculación Universidad-Sociedad</v>
      </c>
      <c r="K1128" s="98" t="s">
        <v>404</v>
      </c>
    </row>
    <row r="1129" spans="3:11">
      <c r="C1129" s="141"/>
      <c r="D1129" s="158"/>
      <c r="E1129" s="123"/>
      <c r="F1129" s="97">
        <f t="shared" si="76"/>
        <v>0</v>
      </c>
      <c r="G1129" s="161"/>
      <c r="H1129" s="142"/>
      <c r="I1129" s="130" t="e">
        <f>VLOOKUP(H1129,Presupuesto!$B$11:$C$565,2,0)</f>
        <v>#N/A</v>
      </c>
      <c r="J1129" s="98" t="str">
        <f t="shared" si="77"/>
        <v>Vinculación Universidad-Sociedad</v>
      </c>
      <c r="K1129" s="98" t="s">
        <v>404</v>
      </c>
    </row>
    <row r="1130" spans="3:11">
      <c r="C1130" s="141"/>
      <c r="D1130" s="158"/>
      <c r="E1130" s="123"/>
      <c r="F1130" s="97">
        <f t="shared" si="76"/>
        <v>0</v>
      </c>
      <c r="G1130" s="161"/>
      <c r="H1130" s="142"/>
      <c r="I1130" s="130" t="e">
        <f>VLOOKUP(H1130,Presupuesto!$B$11:$C$565,2,0)</f>
        <v>#N/A</v>
      </c>
      <c r="J1130" s="98" t="str">
        <f t="shared" si="77"/>
        <v>Vinculación Universidad-Sociedad</v>
      </c>
      <c r="K1130" s="98" t="s">
        <v>404</v>
      </c>
    </row>
    <row r="1131" spans="3:11">
      <c r="C1131" s="141"/>
      <c r="D1131" s="158"/>
      <c r="E1131" s="123"/>
      <c r="F1131" s="97">
        <f t="shared" si="76"/>
        <v>0</v>
      </c>
      <c r="G1131" s="161"/>
      <c r="H1131" s="142"/>
      <c r="I1131" s="130" t="e">
        <f>VLOOKUP(H1131,Presupuesto!$B$11:$C$565,2,0)</f>
        <v>#N/A</v>
      </c>
      <c r="J1131" s="98" t="str">
        <f t="shared" si="77"/>
        <v>Vinculación Universidad-Sociedad</v>
      </c>
      <c r="K1131" s="98" t="s">
        <v>404</v>
      </c>
    </row>
    <row r="1132" spans="3:11">
      <c r="C1132" s="141"/>
      <c r="D1132" s="158"/>
      <c r="E1132" s="123"/>
      <c r="F1132" s="97">
        <f t="shared" si="76"/>
        <v>0</v>
      </c>
      <c r="G1132" s="161"/>
      <c r="H1132" s="142"/>
      <c r="I1132" s="130" t="e">
        <f>VLOOKUP(H1132,Presupuesto!$B$11:$C$565,2,0)</f>
        <v>#N/A</v>
      </c>
      <c r="J1132" s="98" t="str">
        <f t="shared" si="77"/>
        <v>Vinculación Universidad-Sociedad</v>
      </c>
      <c r="K1132" s="98" t="s">
        <v>404</v>
      </c>
    </row>
    <row r="1133" spans="3:11">
      <c r="C1133" s="141"/>
      <c r="D1133" s="158"/>
      <c r="E1133" s="123"/>
      <c r="F1133" s="97">
        <f t="shared" si="76"/>
        <v>0</v>
      </c>
      <c r="G1133" s="161"/>
      <c r="H1133" s="142"/>
      <c r="I1133" s="130" t="e">
        <f>VLOOKUP(H1133,Presupuesto!$B$11:$C$565,2,0)</f>
        <v>#N/A</v>
      </c>
      <c r="J1133" s="98" t="str">
        <f t="shared" si="77"/>
        <v>Vinculación Universidad-Sociedad</v>
      </c>
      <c r="K1133" s="98" t="s">
        <v>404</v>
      </c>
    </row>
    <row r="1134" spans="3:11">
      <c r="C1134" s="141"/>
      <c r="D1134" s="158"/>
      <c r="E1134" s="123"/>
      <c r="F1134" s="97">
        <f t="shared" si="76"/>
        <v>0</v>
      </c>
      <c r="G1134" s="161"/>
      <c r="H1134" s="142"/>
      <c r="I1134" s="130" t="e">
        <f>VLOOKUP(H1134,Presupuesto!$B$11:$C$565,2,0)</f>
        <v>#N/A</v>
      </c>
      <c r="J1134" s="98" t="str">
        <f t="shared" si="77"/>
        <v>Vinculación Universidad-Sociedad</v>
      </c>
      <c r="K1134" s="98" t="s">
        <v>404</v>
      </c>
    </row>
    <row r="1135" spans="3:11">
      <c r="C1135" s="141"/>
      <c r="D1135" s="158"/>
      <c r="E1135" s="123"/>
      <c r="F1135" s="97">
        <f t="shared" si="76"/>
        <v>0</v>
      </c>
      <c r="G1135" s="161"/>
      <c r="H1135" s="142"/>
      <c r="I1135" s="130" t="e">
        <f>VLOOKUP(H1135,Presupuesto!$B$11:$C$565,2,0)</f>
        <v>#N/A</v>
      </c>
      <c r="J1135" s="98" t="str">
        <f t="shared" si="77"/>
        <v>Vinculación Universidad-Sociedad</v>
      </c>
      <c r="K1135" s="98" t="s">
        <v>404</v>
      </c>
    </row>
    <row r="1136" spans="3:11">
      <c r="C1136" s="141"/>
      <c r="D1136" s="158"/>
      <c r="E1136" s="123"/>
      <c r="F1136" s="97">
        <f t="shared" si="76"/>
        <v>0</v>
      </c>
      <c r="G1136" s="161"/>
      <c r="H1136" s="142"/>
      <c r="I1136" s="130" t="e">
        <f>VLOOKUP(H1136,Presupuesto!$B$11:$C$565,2,0)</f>
        <v>#N/A</v>
      </c>
      <c r="J1136" s="98" t="str">
        <f t="shared" si="77"/>
        <v>Vinculación Universidad-Sociedad</v>
      </c>
      <c r="K1136" s="98" t="s">
        <v>404</v>
      </c>
    </row>
    <row r="1137" spans="3:11">
      <c r="C1137" s="141"/>
      <c r="D1137" s="158"/>
      <c r="E1137" s="123"/>
      <c r="F1137" s="97">
        <f t="shared" si="76"/>
        <v>0</v>
      </c>
      <c r="G1137" s="161"/>
      <c r="H1137" s="142"/>
      <c r="I1137" s="130" t="e">
        <f>VLOOKUP(H1137,Presupuesto!$B$11:$C$565,2,0)</f>
        <v>#N/A</v>
      </c>
      <c r="J1137" s="98" t="str">
        <f t="shared" si="77"/>
        <v>Vinculación Universidad-Sociedad</v>
      </c>
      <c r="K1137" s="98" t="s">
        <v>404</v>
      </c>
    </row>
    <row r="1138" spans="3:11">
      <c r="C1138" s="141"/>
      <c r="D1138" s="158"/>
      <c r="E1138" s="123"/>
      <c r="F1138" s="97">
        <f t="shared" si="76"/>
        <v>0</v>
      </c>
      <c r="G1138" s="161"/>
      <c r="H1138" s="142"/>
      <c r="I1138" s="130" t="e">
        <f>VLOOKUP(H1138,Presupuesto!$B$11:$C$565,2,0)</f>
        <v>#N/A</v>
      </c>
      <c r="J1138" s="98" t="str">
        <f t="shared" si="77"/>
        <v>Vinculación Universidad-Sociedad</v>
      </c>
      <c r="K1138" s="98" t="s">
        <v>404</v>
      </c>
    </row>
    <row r="1139" spans="3:11">
      <c r="C1139" s="141"/>
      <c r="D1139" s="158"/>
      <c r="E1139" s="123"/>
      <c r="F1139" s="97">
        <f t="shared" si="76"/>
        <v>0</v>
      </c>
      <c r="G1139" s="161"/>
      <c r="H1139" s="142"/>
      <c r="I1139" s="130" t="e">
        <f>VLOOKUP(H1139,Presupuesto!$B$11:$C$565,2,0)</f>
        <v>#N/A</v>
      </c>
      <c r="J1139" s="98" t="str">
        <f t="shared" si="77"/>
        <v>Vinculación Universidad-Sociedad</v>
      </c>
      <c r="K1139" s="98" t="s">
        <v>404</v>
      </c>
    </row>
    <row r="1140" spans="3:11">
      <c r="C1140" s="143"/>
      <c r="D1140" s="151"/>
      <c r="E1140" s="118"/>
      <c r="F1140" s="97">
        <f t="shared" si="76"/>
        <v>0</v>
      </c>
      <c r="G1140" s="161"/>
      <c r="H1140" s="144"/>
      <c r="I1140" s="130" t="e">
        <f>VLOOKUP(H1140,Presupuesto!$B$11:$C$565,2,0)</f>
        <v>#N/A</v>
      </c>
      <c r="J1140" s="98" t="str">
        <f t="shared" si="77"/>
        <v>Vinculación Universidad-Sociedad</v>
      </c>
      <c r="K1140" s="98" t="s">
        <v>404</v>
      </c>
    </row>
    <row r="1141" spans="3:11">
      <c r="C1141" s="143"/>
      <c r="D1141" s="151"/>
      <c r="E1141" s="118"/>
      <c r="F1141" s="97">
        <f t="shared" si="76"/>
        <v>0</v>
      </c>
      <c r="G1141" s="161"/>
      <c r="H1141" s="144"/>
      <c r="I1141" s="130" t="e">
        <f>VLOOKUP(H1141,Presupuesto!$B$11:$C$565,2,0)</f>
        <v>#N/A</v>
      </c>
      <c r="J1141" s="98" t="str">
        <f t="shared" si="77"/>
        <v>Vinculación Universidad-Sociedad</v>
      </c>
      <c r="K1141" s="98" t="s">
        <v>404</v>
      </c>
    </row>
    <row r="1142" spans="3:11">
      <c r="C1142" s="143"/>
      <c r="D1142" s="151"/>
      <c r="E1142" s="118"/>
      <c r="F1142" s="97">
        <f t="shared" si="76"/>
        <v>0</v>
      </c>
      <c r="G1142" s="161"/>
      <c r="H1142" s="144"/>
      <c r="I1142" s="130" t="e">
        <f>VLOOKUP(H1142,Presupuesto!$B$11:$C$565,2,0)</f>
        <v>#N/A</v>
      </c>
      <c r="J1142" s="98" t="str">
        <f t="shared" si="77"/>
        <v>Vinculación Universidad-Sociedad</v>
      </c>
      <c r="K1142" s="98" t="s">
        <v>404</v>
      </c>
    </row>
    <row r="1143" spans="3:11">
      <c r="C1143" s="143"/>
      <c r="D1143" s="151"/>
      <c r="E1143" s="118"/>
      <c r="F1143" s="97">
        <f t="shared" si="76"/>
        <v>0</v>
      </c>
      <c r="G1143" s="161"/>
      <c r="H1143" s="144"/>
      <c r="I1143" s="130" t="e">
        <f>VLOOKUP(H1143,Presupuesto!$B$11:$C$565,2,0)</f>
        <v>#N/A</v>
      </c>
      <c r="J1143" s="98" t="str">
        <f t="shared" si="77"/>
        <v>Vinculación Universidad-Sociedad</v>
      </c>
      <c r="K1143" s="98" t="s">
        <v>404</v>
      </c>
    </row>
    <row r="1144" spans="3:11">
      <c r="C1144" s="143"/>
      <c r="D1144" s="151"/>
      <c r="E1144" s="118"/>
      <c r="F1144" s="97">
        <f t="shared" si="76"/>
        <v>0</v>
      </c>
      <c r="G1144" s="161"/>
      <c r="H1144" s="144"/>
      <c r="I1144" s="130" t="e">
        <f>VLOOKUP(H1144,Presupuesto!$B$11:$C$565,2,0)</f>
        <v>#N/A</v>
      </c>
      <c r="J1144" s="98" t="str">
        <f t="shared" si="77"/>
        <v>Vinculación Universidad-Sociedad</v>
      </c>
      <c r="K1144" s="98" t="s">
        <v>404</v>
      </c>
    </row>
    <row r="1145" spans="3:11">
      <c r="C1145" s="143"/>
      <c r="D1145" s="151"/>
      <c r="E1145" s="118"/>
      <c r="F1145" s="97">
        <f t="shared" si="76"/>
        <v>0</v>
      </c>
      <c r="G1145" s="161"/>
      <c r="H1145" s="144"/>
      <c r="I1145" s="130" t="e">
        <f>VLOOKUP(H1145,Presupuesto!$B$11:$C$565,2,0)</f>
        <v>#N/A</v>
      </c>
      <c r="J1145" s="98" t="str">
        <f t="shared" si="77"/>
        <v>Vinculación Universidad-Sociedad</v>
      </c>
      <c r="K1145" s="98" t="s">
        <v>404</v>
      </c>
    </row>
    <row r="1146" spans="3:11">
      <c r="C1146" s="143"/>
      <c r="D1146" s="151"/>
      <c r="E1146" s="118"/>
      <c r="F1146" s="97">
        <f t="shared" si="76"/>
        <v>0</v>
      </c>
      <c r="G1146" s="161"/>
      <c r="H1146" s="144"/>
      <c r="I1146" s="130" t="e">
        <f>VLOOKUP(H1146,Presupuesto!$B$11:$C$565,2,0)</f>
        <v>#N/A</v>
      </c>
      <c r="J1146" s="98" t="str">
        <f t="shared" si="77"/>
        <v>Vinculación Universidad-Sociedad</v>
      </c>
      <c r="K1146" s="98" t="s">
        <v>404</v>
      </c>
    </row>
    <row r="1147" spans="3:11">
      <c r="C1147" s="143"/>
      <c r="D1147" s="151"/>
      <c r="E1147" s="118"/>
      <c r="F1147" s="97">
        <f t="shared" si="76"/>
        <v>0</v>
      </c>
      <c r="G1147" s="161"/>
      <c r="H1147" s="144"/>
      <c r="I1147" s="130" t="e">
        <f>VLOOKUP(H1147,Presupuesto!$B$11:$C$565,2,0)</f>
        <v>#N/A</v>
      </c>
      <c r="J1147" s="98" t="str">
        <f t="shared" si="77"/>
        <v>Vinculación Universidad-Sociedad</v>
      </c>
      <c r="K1147" s="98" t="s">
        <v>404</v>
      </c>
    </row>
    <row r="1148" spans="3:11">
      <c r="C1148" s="145"/>
      <c r="D1148" s="151"/>
      <c r="E1148" s="118"/>
      <c r="F1148" s="97">
        <f t="shared" si="76"/>
        <v>0</v>
      </c>
      <c r="G1148" s="161"/>
      <c r="H1148" s="146"/>
      <c r="I1148" s="130" t="e">
        <f>VLOOKUP(H1148,Presupuesto!$B$11:$C$565,2,0)</f>
        <v>#N/A</v>
      </c>
      <c r="J1148" s="98" t="str">
        <f t="shared" si="77"/>
        <v>Vinculación Universidad-Sociedad</v>
      </c>
      <c r="K1148" s="98" t="s">
        <v>404</v>
      </c>
    </row>
    <row r="1149" spans="3:11">
      <c r="C1149" s="145"/>
      <c r="D1149" s="151"/>
      <c r="E1149" s="118"/>
      <c r="F1149" s="97">
        <f t="shared" si="76"/>
        <v>0</v>
      </c>
      <c r="G1149" s="161"/>
      <c r="H1149" s="146"/>
      <c r="I1149" s="130" t="e">
        <f>VLOOKUP(H1149,Presupuesto!$B$11:$C$565,2,0)</f>
        <v>#N/A</v>
      </c>
      <c r="J1149" s="98" t="str">
        <f t="shared" si="77"/>
        <v>Vinculación Universidad-Sociedad</v>
      </c>
      <c r="K1149" s="98" t="s">
        <v>404</v>
      </c>
    </row>
    <row r="1150" spans="3:11">
      <c r="C1150" s="145"/>
      <c r="D1150" s="151"/>
      <c r="E1150" s="118"/>
      <c r="F1150" s="97">
        <f t="shared" si="76"/>
        <v>0</v>
      </c>
      <c r="G1150" s="161"/>
      <c r="H1150" s="146"/>
      <c r="I1150" s="130" t="e">
        <f>VLOOKUP(H1150,Presupuesto!$B$11:$C$565,2,0)</f>
        <v>#N/A</v>
      </c>
      <c r="J1150" s="98" t="str">
        <f t="shared" si="77"/>
        <v>Vinculación Universidad-Sociedad</v>
      </c>
      <c r="K1150" s="98" t="s">
        <v>404</v>
      </c>
    </row>
    <row r="1151" spans="3:11">
      <c r="C1151" s="145"/>
      <c r="D1151" s="151"/>
      <c r="E1151" s="118"/>
      <c r="F1151" s="97">
        <f t="shared" si="76"/>
        <v>0</v>
      </c>
      <c r="G1151" s="161"/>
      <c r="H1151" s="146"/>
      <c r="I1151" s="130" t="e">
        <f>VLOOKUP(H1151,Presupuesto!$B$11:$C$565,2,0)</f>
        <v>#N/A</v>
      </c>
      <c r="J1151" s="98" t="str">
        <f t="shared" si="77"/>
        <v>Vinculación Universidad-Sociedad</v>
      </c>
      <c r="K1151" s="98" t="s">
        <v>404</v>
      </c>
    </row>
    <row r="1152" spans="3:11" ht="15.75" thickBot="1">
      <c r="C1152" s="147"/>
      <c r="D1152" s="159"/>
      <c r="E1152" s="103"/>
      <c r="F1152" s="105">
        <f t="shared" si="76"/>
        <v>0</v>
      </c>
      <c r="G1152" s="162"/>
      <c r="H1152" s="148"/>
      <c r="I1152" s="132" t="e">
        <f>VLOOKUP(H1152,Presupuesto!$B$11:$C$565,2,0)</f>
        <v>#N/A</v>
      </c>
      <c r="J1152" s="106" t="str">
        <f t="shared" si="77"/>
        <v>Vinculación Universidad-Sociedad</v>
      </c>
      <c r="K1152" s="98" t="s">
        <v>404</v>
      </c>
    </row>
    <row r="1154" spans="3:11" ht="15.75" thickBot="1"/>
    <row r="1155" spans="3:11" ht="15.75" thickBot="1">
      <c r="C1155" s="157" t="s">
        <v>53</v>
      </c>
      <c r="D1155" s="372">
        <f>SUM(F1162:F1196)</f>
        <v>2751.2</v>
      </c>
      <c r="E1155" s="464"/>
      <c r="F1155" s="70"/>
      <c r="G1155" s="79"/>
      <c r="H1155" s="70"/>
      <c r="I1155" s="70"/>
      <c r="J1155" s="464"/>
      <c r="K1155" s="464"/>
    </row>
    <row r="1156" spans="3:11">
      <c r="C1156" s="70"/>
      <c r="D1156" s="31"/>
      <c r="E1156" s="93"/>
      <c r="F1156" s="93"/>
      <c r="G1156" s="93"/>
      <c r="H1156" s="76"/>
      <c r="I1156" s="76"/>
      <c r="J1156" s="76"/>
      <c r="K1156" s="112"/>
    </row>
    <row r="1157" spans="3:11">
      <c r="C1157" s="70"/>
      <c r="D1157" s="31"/>
      <c r="E1157" s="93"/>
      <c r="F1157" s="93"/>
      <c r="G1157" s="93"/>
      <c r="H1157" s="76"/>
      <c r="I1157" s="76"/>
      <c r="J1157" s="76"/>
      <c r="K1157" s="112"/>
    </row>
    <row r="1158" spans="3:11" ht="15.75">
      <c r="C1158" s="202" t="s">
        <v>392</v>
      </c>
      <c r="D1158" s="368" t="str">
        <f>'3. Vinculación Univ. Sociedad'!E31</f>
        <v>3.1.3.1</v>
      </c>
      <c r="E1158" s="93"/>
      <c r="F1158" s="93"/>
      <c r="G1158" s="93"/>
      <c r="H1158" s="76"/>
      <c r="I1158" s="76"/>
      <c r="J1158" s="76"/>
      <c r="K1158" s="112"/>
    </row>
    <row r="1159" spans="3:11" ht="18.75">
      <c r="C1159" s="211" t="str">
        <f>IFERROR(VLOOKUP(D1158,'1. Desarrollo e Innov. Curricu.'!$E:$F,2,FALSE),IFERROR(VLOOKUP(D1158,'2. Investigación Científica'!$E:$F,2,FALSE),IFERROR(VLOOKUP(D1158,'3. Vinculación Univ. Sociedad'!$E:$F,2,FALSE),IFERROR(VLOOKUP(D1158,'4. Docencia y Profesorado Univ.'!$E:$F,2,FALSE),IFERROR(VLOOKUP(D1158,'5. Estudiantes y Graduados'!$E:$F,2,FALSE),IFERROR(VLOOKUP(D1158,'11. Gestion Administrativa'!$E:$F,2,FALSE),IFERROR(VLOOKUP(D1158,'13. Gestión Académica'!$E:$F,2,FALSE),IFERROR(VLOOKUP(D1158,'8. Asegura. de la Calid. y M'!$E:$F,2,FALSE),IFERROR(VLOOKUP(D1158,'6. Gestión del Conocimiento'!$E:$F,2,FALSE),IFERROR(VLOOKUP(D1158,'15. Gobernabilidad y Proceso...'!$E:$F,2,FALSE),IFERROR(VLOOKUP(D1158,'12. Gestión del Talento Humano'!$E:$F,2,FALSE),IFERROR(VLOOKUP(D1158,'14. Internacional... de la E.S.'!$E:$F,2,FALSE),IFERROR(VLOOKUP(D1158,'10. Posgrado'!$E:$F,2,FALSE),IFERROR(VLOOKUP(D1158,'17. Gestión TIC'!$E:$F,2,FALSE),IFERROR(VLOOKUP(D1158,'16. Desa. del Sistema Educ.Sup.'!$E:$F,2,FALSE),IFERROR(VLOOKUP(D1158,'9. Cultura de Inno. Insti...'!$E:$F,2,FALSE),VLOOKUP(D1158,'7. Lo Esencial de la Reforma U.'!$E:$F,2,0)))))))))))))))))</f>
        <v>Diseño de la propuesta, Perfiles de los Catedráticos y gestión de aprobación ante las autoridades de la UNAH</v>
      </c>
      <c r="D1159" s="31"/>
      <c r="E1159" s="93"/>
      <c r="F1159" s="93"/>
      <c r="G1159" s="93"/>
      <c r="H1159" s="76"/>
      <c r="I1159" s="76"/>
      <c r="J1159" s="76"/>
      <c r="K1159" s="112"/>
    </row>
    <row r="1160" spans="3:11" ht="15.75" thickBot="1">
      <c r="C1160" s="464"/>
      <c r="D1160" s="464"/>
      <c r="E1160" s="464"/>
      <c r="F1160" s="93"/>
      <c r="G1160" s="76"/>
      <c r="H1160" s="76"/>
      <c r="I1160" s="76"/>
      <c r="J1160" s="464"/>
      <c r="K1160" s="464"/>
    </row>
    <row r="1161" spans="3:11" ht="30.75" thickBot="1">
      <c r="C1161" s="129" t="s">
        <v>44</v>
      </c>
      <c r="D1161" s="129" t="s">
        <v>55</v>
      </c>
      <c r="E1161" s="136" t="s">
        <v>57</v>
      </c>
      <c r="F1161" s="135" t="s">
        <v>27</v>
      </c>
      <c r="G1161" s="133" t="s">
        <v>131</v>
      </c>
      <c r="H1161" s="136" t="s">
        <v>46</v>
      </c>
      <c r="I1161" s="133" t="s">
        <v>132</v>
      </c>
      <c r="J1161" s="133" t="s">
        <v>410</v>
      </c>
      <c r="K1161" s="133" t="s">
        <v>411</v>
      </c>
    </row>
    <row r="1162" spans="3:11">
      <c r="C1162" s="221" t="s">
        <v>439</v>
      </c>
      <c r="D1162" s="222"/>
      <c r="E1162" s="220">
        <f>HLOOKUP(C1162,$AH$2:$BU$3,2,0)</f>
        <v>620</v>
      </c>
      <c r="F1162" s="97">
        <f t="shared" ref="F1162:F1196" si="78">D1162*E1162</f>
        <v>0</v>
      </c>
      <c r="G1162" s="161"/>
      <c r="H1162" s="142"/>
      <c r="I1162" s="130" t="e">
        <f>VLOOKUP(H1162,Presupuesto!$B$11:$C$565,2,0)</f>
        <v>#N/A</v>
      </c>
      <c r="J1162" s="331" t="s">
        <v>471</v>
      </c>
      <c r="K1162" s="98" t="s">
        <v>395</v>
      </c>
    </row>
    <row r="1163" spans="3:11">
      <c r="C1163" s="141" t="s">
        <v>1569</v>
      </c>
      <c r="D1163" s="158">
        <v>2</v>
      </c>
      <c r="E1163" s="123">
        <v>76</v>
      </c>
      <c r="F1163" s="97">
        <f t="shared" si="78"/>
        <v>152</v>
      </c>
      <c r="G1163" s="161" t="s">
        <v>129</v>
      </c>
      <c r="H1163" s="142" t="s">
        <v>316</v>
      </c>
      <c r="I1163" s="130" t="str">
        <f>VLOOKUP(H1163,Presupuesto!$B$11:$C$565,2,0)</f>
        <v>PRODUCTOS DE PAPEL Y CARTON (33400-00)</v>
      </c>
      <c r="J1163" s="98" t="str">
        <f>$J$854</f>
        <v>Vinculación Universidad-Sociedad</v>
      </c>
      <c r="K1163" s="98" t="s">
        <v>395</v>
      </c>
    </row>
    <row r="1164" spans="3:11">
      <c r="C1164" s="141" t="s">
        <v>1570</v>
      </c>
      <c r="D1164" s="158">
        <v>1</v>
      </c>
      <c r="E1164" s="123">
        <v>85</v>
      </c>
      <c r="F1164" s="97">
        <f t="shared" si="78"/>
        <v>85</v>
      </c>
      <c r="G1164" s="161" t="s">
        <v>129</v>
      </c>
      <c r="H1164" s="142" t="s">
        <v>316</v>
      </c>
      <c r="I1164" s="130" t="str">
        <f>VLOOKUP(H1164,Presupuesto!$B$11:$C$565,2,0)</f>
        <v>PRODUCTOS DE PAPEL Y CARTON (33400-00)</v>
      </c>
      <c r="J1164" s="98" t="str">
        <f t="shared" ref="J1164:J1196" si="79">$J$854</f>
        <v>Vinculación Universidad-Sociedad</v>
      </c>
      <c r="K1164" s="98" t="s">
        <v>395</v>
      </c>
    </row>
    <row r="1165" spans="3:11">
      <c r="C1165" s="141" t="s">
        <v>1571</v>
      </c>
      <c r="D1165" s="158">
        <v>3</v>
      </c>
      <c r="E1165" s="123">
        <v>70</v>
      </c>
      <c r="F1165" s="97">
        <f t="shared" si="78"/>
        <v>210</v>
      </c>
      <c r="G1165" s="161" t="s">
        <v>129</v>
      </c>
      <c r="H1165" s="142" t="s">
        <v>815</v>
      </c>
      <c r="I1165" s="130" t="str">
        <f>VLOOKUP(H1165,Presupuesto!$B$11:$C$565,2,0)</f>
        <v>PAPEL DE ESCRITORIO</v>
      </c>
      <c r="J1165" s="98" t="str">
        <f t="shared" si="79"/>
        <v>Vinculación Universidad-Sociedad</v>
      </c>
      <c r="K1165" s="98" t="s">
        <v>395</v>
      </c>
    </row>
    <row r="1166" spans="3:11">
      <c r="C1166" s="141" t="s">
        <v>1572</v>
      </c>
      <c r="D1166" s="158">
        <v>3</v>
      </c>
      <c r="E1166" s="123">
        <v>75</v>
      </c>
      <c r="F1166" s="97">
        <f t="shared" si="78"/>
        <v>225</v>
      </c>
      <c r="G1166" s="161" t="s">
        <v>129</v>
      </c>
      <c r="H1166" s="142" t="s">
        <v>815</v>
      </c>
      <c r="I1166" s="130" t="str">
        <f>VLOOKUP(H1166,Presupuesto!$B$11:$C$565,2,0)</f>
        <v>PAPEL DE ESCRITORIO</v>
      </c>
      <c r="J1166" s="98" t="str">
        <f t="shared" si="79"/>
        <v>Vinculación Universidad-Sociedad</v>
      </c>
      <c r="K1166" s="98" t="s">
        <v>395</v>
      </c>
    </row>
    <row r="1167" spans="3:11">
      <c r="C1167" s="141" t="s">
        <v>1573</v>
      </c>
      <c r="D1167" s="158">
        <v>2</v>
      </c>
      <c r="E1167" s="123">
        <v>39.6</v>
      </c>
      <c r="F1167" s="97">
        <f t="shared" si="78"/>
        <v>79.2</v>
      </c>
      <c r="G1167" s="161" t="s">
        <v>129</v>
      </c>
      <c r="H1167" s="142" t="s">
        <v>327</v>
      </c>
      <c r="I1167" s="130" t="str">
        <f>VLOOKUP(H1167,Presupuesto!$B$11:$C$565,2,0)</f>
        <v>UTILES DE ESCRITORIO, OFICINA Y ENZE¥ANZA</v>
      </c>
      <c r="J1167" s="98" t="str">
        <f t="shared" si="79"/>
        <v>Vinculación Universidad-Sociedad</v>
      </c>
      <c r="K1167" s="98" t="s">
        <v>395</v>
      </c>
    </row>
    <row r="1168" spans="3:11">
      <c r="C1168" s="141" t="s">
        <v>1574</v>
      </c>
      <c r="D1168" s="158">
        <v>1</v>
      </c>
      <c r="E1168" s="123">
        <v>2000</v>
      </c>
      <c r="F1168" s="97">
        <f t="shared" si="78"/>
        <v>2000</v>
      </c>
      <c r="G1168" s="161" t="s">
        <v>129</v>
      </c>
      <c r="H1168" s="144" t="s">
        <v>955</v>
      </c>
      <c r="I1168" s="130" t="str">
        <f>VLOOKUP(H1168,Presupuesto!$B$11:$C$565,2,0)</f>
        <v>OTROS RESPUESTOS Y ACCESORIOS MENORES</v>
      </c>
      <c r="J1168" s="98" t="str">
        <f t="shared" si="79"/>
        <v>Vinculación Universidad-Sociedad</v>
      </c>
      <c r="K1168" s="98" t="s">
        <v>395</v>
      </c>
    </row>
    <row r="1169" spans="3:11">
      <c r="C1169" s="141"/>
      <c r="D1169" s="158"/>
      <c r="E1169" s="123"/>
      <c r="F1169" s="97">
        <f t="shared" si="78"/>
        <v>0</v>
      </c>
      <c r="G1169" s="161" t="s">
        <v>129</v>
      </c>
      <c r="H1169" s="142" t="s">
        <v>327</v>
      </c>
      <c r="I1169" s="130" t="str">
        <f>VLOOKUP(H1169,Presupuesto!$B$11:$C$565,2,0)</f>
        <v>UTILES DE ESCRITORIO, OFICINA Y ENZE¥ANZA</v>
      </c>
      <c r="J1169" s="98" t="str">
        <f t="shared" si="79"/>
        <v>Vinculación Universidad-Sociedad</v>
      </c>
      <c r="K1169" s="98" t="s">
        <v>395</v>
      </c>
    </row>
    <row r="1170" spans="3:11">
      <c r="C1170" s="141"/>
      <c r="D1170" s="158"/>
      <c r="E1170" s="123"/>
      <c r="F1170" s="97">
        <f t="shared" si="78"/>
        <v>0</v>
      </c>
      <c r="G1170" s="161" t="s">
        <v>129</v>
      </c>
      <c r="H1170" s="144" t="s">
        <v>955</v>
      </c>
      <c r="I1170" s="130" t="str">
        <f>VLOOKUP(H1170,Presupuesto!$B$11:$C$565,2,0)</f>
        <v>OTROS RESPUESTOS Y ACCESORIOS MENORES</v>
      </c>
      <c r="J1170" s="98" t="str">
        <f t="shared" si="79"/>
        <v>Vinculación Universidad-Sociedad</v>
      </c>
      <c r="K1170" s="98" t="s">
        <v>395</v>
      </c>
    </row>
    <row r="1171" spans="3:11">
      <c r="C1171" s="141"/>
      <c r="D1171" s="158"/>
      <c r="E1171" s="123"/>
      <c r="F1171" s="97">
        <f t="shared" si="78"/>
        <v>0</v>
      </c>
      <c r="G1171" s="161"/>
      <c r="H1171" s="142"/>
      <c r="I1171" s="130" t="e">
        <f>VLOOKUP(H1171,Presupuesto!$B$11:$C$565,2,0)</f>
        <v>#N/A</v>
      </c>
      <c r="J1171" s="98" t="str">
        <f t="shared" si="79"/>
        <v>Vinculación Universidad-Sociedad</v>
      </c>
      <c r="K1171" s="98" t="s">
        <v>395</v>
      </c>
    </row>
    <row r="1172" spans="3:11">
      <c r="C1172" s="141"/>
      <c r="D1172" s="158"/>
      <c r="E1172" s="123"/>
      <c r="F1172" s="97">
        <f t="shared" si="78"/>
        <v>0</v>
      </c>
      <c r="G1172" s="161"/>
      <c r="H1172" s="142"/>
      <c r="I1172" s="130" t="e">
        <f>VLOOKUP(H1172,Presupuesto!$B$11:$C$565,2,0)</f>
        <v>#N/A</v>
      </c>
      <c r="J1172" s="98" t="str">
        <f t="shared" si="79"/>
        <v>Vinculación Universidad-Sociedad</v>
      </c>
      <c r="K1172" s="98" t="s">
        <v>395</v>
      </c>
    </row>
    <row r="1173" spans="3:11">
      <c r="C1173" s="141"/>
      <c r="D1173" s="158"/>
      <c r="E1173" s="123"/>
      <c r="F1173" s="97">
        <f t="shared" si="78"/>
        <v>0</v>
      </c>
      <c r="G1173" s="161"/>
      <c r="H1173" s="142"/>
      <c r="I1173" s="130" t="e">
        <f>VLOOKUP(H1173,Presupuesto!$B$11:$C$565,2,0)</f>
        <v>#N/A</v>
      </c>
      <c r="J1173" s="98" t="str">
        <f t="shared" si="79"/>
        <v>Vinculación Universidad-Sociedad</v>
      </c>
      <c r="K1173" s="98" t="s">
        <v>395</v>
      </c>
    </row>
    <row r="1174" spans="3:11">
      <c r="C1174" s="141"/>
      <c r="D1174" s="158"/>
      <c r="E1174" s="123"/>
      <c r="F1174" s="97">
        <f t="shared" si="78"/>
        <v>0</v>
      </c>
      <c r="G1174" s="161"/>
      <c r="H1174" s="142"/>
      <c r="I1174" s="130" t="e">
        <f>VLOOKUP(H1174,Presupuesto!$B$11:$C$565,2,0)</f>
        <v>#N/A</v>
      </c>
      <c r="J1174" s="98" t="str">
        <f t="shared" si="79"/>
        <v>Vinculación Universidad-Sociedad</v>
      </c>
      <c r="K1174" s="98" t="s">
        <v>395</v>
      </c>
    </row>
    <row r="1175" spans="3:11">
      <c r="C1175" s="141"/>
      <c r="D1175" s="158"/>
      <c r="E1175" s="123"/>
      <c r="F1175" s="97">
        <f t="shared" si="78"/>
        <v>0</v>
      </c>
      <c r="G1175" s="161"/>
      <c r="H1175" s="142"/>
      <c r="I1175" s="130" t="e">
        <f>VLOOKUP(H1175,Presupuesto!$B$11:$C$565,2,0)</f>
        <v>#N/A</v>
      </c>
      <c r="J1175" s="98" t="str">
        <f t="shared" si="79"/>
        <v>Vinculación Universidad-Sociedad</v>
      </c>
      <c r="K1175" s="98" t="s">
        <v>395</v>
      </c>
    </row>
    <row r="1176" spans="3:11">
      <c r="C1176" s="141"/>
      <c r="D1176" s="158"/>
      <c r="E1176" s="123"/>
      <c r="F1176" s="97">
        <f t="shared" si="78"/>
        <v>0</v>
      </c>
      <c r="G1176" s="161"/>
      <c r="H1176" s="142"/>
      <c r="I1176" s="130" t="e">
        <f>VLOOKUP(H1176,Presupuesto!$B$11:$C$565,2,0)</f>
        <v>#N/A</v>
      </c>
      <c r="J1176" s="98" t="str">
        <f t="shared" si="79"/>
        <v>Vinculación Universidad-Sociedad</v>
      </c>
      <c r="K1176" s="98" t="s">
        <v>395</v>
      </c>
    </row>
    <row r="1177" spans="3:11">
      <c r="C1177" s="141"/>
      <c r="D1177" s="158"/>
      <c r="E1177" s="123"/>
      <c r="F1177" s="97">
        <f t="shared" si="78"/>
        <v>0</v>
      </c>
      <c r="G1177" s="161"/>
      <c r="H1177" s="142"/>
      <c r="I1177" s="130" t="e">
        <f>VLOOKUP(H1177,Presupuesto!$B$11:$C$565,2,0)</f>
        <v>#N/A</v>
      </c>
      <c r="J1177" s="98" t="str">
        <f t="shared" si="79"/>
        <v>Vinculación Universidad-Sociedad</v>
      </c>
      <c r="K1177" s="98" t="s">
        <v>395</v>
      </c>
    </row>
    <row r="1178" spans="3:11">
      <c r="C1178" s="141"/>
      <c r="D1178" s="158"/>
      <c r="E1178" s="123"/>
      <c r="F1178" s="97">
        <f t="shared" si="78"/>
        <v>0</v>
      </c>
      <c r="G1178" s="161"/>
      <c r="H1178" s="142"/>
      <c r="I1178" s="130" t="e">
        <f>VLOOKUP(H1178,Presupuesto!$B$11:$C$565,2,0)</f>
        <v>#N/A</v>
      </c>
      <c r="J1178" s="98" t="str">
        <f t="shared" si="79"/>
        <v>Vinculación Universidad-Sociedad</v>
      </c>
      <c r="K1178" s="98" t="s">
        <v>395</v>
      </c>
    </row>
    <row r="1179" spans="3:11">
      <c r="C1179" s="141"/>
      <c r="D1179" s="158"/>
      <c r="E1179" s="123"/>
      <c r="F1179" s="97">
        <f t="shared" si="78"/>
        <v>0</v>
      </c>
      <c r="G1179" s="161"/>
      <c r="H1179" s="142"/>
      <c r="I1179" s="130" t="e">
        <f>VLOOKUP(H1179,Presupuesto!$B$11:$C$565,2,0)</f>
        <v>#N/A</v>
      </c>
      <c r="J1179" s="98" t="str">
        <f t="shared" si="79"/>
        <v>Vinculación Universidad-Sociedad</v>
      </c>
      <c r="K1179" s="98" t="s">
        <v>395</v>
      </c>
    </row>
    <row r="1180" spans="3:11">
      <c r="C1180" s="141"/>
      <c r="D1180" s="158"/>
      <c r="E1180" s="123"/>
      <c r="F1180" s="97">
        <f t="shared" si="78"/>
        <v>0</v>
      </c>
      <c r="G1180" s="161"/>
      <c r="H1180" s="142"/>
      <c r="I1180" s="130" t="e">
        <f>VLOOKUP(H1180,Presupuesto!$B$11:$C$565,2,0)</f>
        <v>#N/A</v>
      </c>
      <c r="J1180" s="98" t="str">
        <f t="shared" si="79"/>
        <v>Vinculación Universidad-Sociedad</v>
      </c>
      <c r="K1180" s="98" t="s">
        <v>395</v>
      </c>
    </row>
    <row r="1181" spans="3:11">
      <c r="C1181" s="141"/>
      <c r="D1181" s="158"/>
      <c r="E1181" s="123"/>
      <c r="F1181" s="97">
        <f t="shared" si="78"/>
        <v>0</v>
      </c>
      <c r="G1181" s="161"/>
      <c r="H1181" s="142"/>
      <c r="I1181" s="130" t="e">
        <f>VLOOKUP(H1181,Presupuesto!$B$11:$C$565,2,0)</f>
        <v>#N/A</v>
      </c>
      <c r="J1181" s="98" t="str">
        <f t="shared" si="79"/>
        <v>Vinculación Universidad-Sociedad</v>
      </c>
      <c r="K1181" s="98" t="s">
        <v>395</v>
      </c>
    </row>
    <row r="1182" spans="3:11">
      <c r="C1182" s="141"/>
      <c r="D1182" s="158"/>
      <c r="E1182" s="123"/>
      <c r="F1182" s="97">
        <f t="shared" si="78"/>
        <v>0</v>
      </c>
      <c r="G1182" s="161"/>
      <c r="H1182" s="142"/>
      <c r="I1182" s="130" t="e">
        <f>VLOOKUP(H1182,Presupuesto!$B$11:$C$565,2,0)</f>
        <v>#N/A</v>
      </c>
      <c r="J1182" s="98" t="str">
        <f t="shared" si="79"/>
        <v>Vinculación Universidad-Sociedad</v>
      </c>
      <c r="K1182" s="98" t="s">
        <v>395</v>
      </c>
    </row>
    <row r="1183" spans="3:11">
      <c r="C1183" s="141"/>
      <c r="D1183" s="158"/>
      <c r="E1183" s="123"/>
      <c r="F1183" s="97">
        <f t="shared" si="78"/>
        <v>0</v>
      </c>
      <c r="G1183" s="161"/>
      <c r="H1183" s="142"/>
      <c r="I1183" s="130" t="e">
        <f>VLOOKUP(H1183,Presupuesto!$B$11:$C$565,2,0)</f>
        <v>#N/A</v>
      </c>
      <c r="J1183" s="98" t="str">
        <f t="shared" si="79"/>
        <v>Vinculación Universidad-Sociedad</v>
      </c>
      <c r="K1183" s="98" t="s">
        <v>395</v>
      </c>
    </row>
    <row r="1184" spans="3:11">
      <c r="C1184" s="143"/>
      <c r="D1184" s="151"/>
      <c r="E1184" s="118"/>
      <c r="F1184" s="97">
        <f t="shared" si="78"/>
        <v>0</v>
      </c>
      <c r="G1184" s="161"/>
      <c r="H1184" s="144"/>
      <c r="I1184" s="130" t="e">
        <f>VLOOKUP(H1184,Presupuesto!$B$11:$C$565,2,0)</f>
        <v>#N/A</v>
      </c>
      <c r="J1184" s="98" t="str">
        <f t="shared" si="79"/>
        <v>Vinculación Universidad-Sociedad</v>
      </c>
      <c r="K1184" s="98" t="s">
        <v>395</v>
      </c>
    </row>
    <row r="1185" spans="3:11">
      <c r="C1185" s="143"/>
      <c r="D1185" s="151"/>
      <c r="E1185" s="118"/>
      <c r="F1185" s="97">
        <f t="shared" si="78"/>
        <v>0</v>
      </c>
      <c r="G1185" s="161"/>
      <c r="H1185" s="144"/>
      <c r="I1185" s="130" t="e">
        <f>VLOOKUP(H1185,Presupuesto!$B$11:$C$565,2,0)</f>
        <v>#N/A</v>
      </c>
      <c r="J1185" s="98" t="str">
        <f t="shared" si="79"/>
        <v>Vinculación Universidad-Sociedad</v>
      </c>
      <c r="K1185" s="98" t="s">
        <v>395</v>
      </c>
    </row>
    <row r="1186" spans="3:11">
      <c r="C1186" s="143"/>
      <c r="D1186" s="151"/>
      <c r="E1186" s="118"/>
      <c r="F1186" s="97">
        <f t="shared" si="78"/>
        <v>0</v>
      </c>
      <c r="G1186" s="161"/>
      <c r="H1186" s="144"/>
      <c r="I1186" s="130" t="e">
        <f>VLOOKUP(H1186,Presupuesto!$B$11:$C$565,2,0)</f>
        <v>#N/A</v>
      </c>
      <c r="J1186" s="98" t="str">
        <f t="shared" si="79"/>
        <v>Vinculación Universidad-Sociedad</v>
      </c>
      <c r="K1186" s="98" t="s">
        <v>395</v>
      </c>
    </row>
    <row r="1187" spans="3:11">
      <c r="C1187" s="143"/>
      <c r="D1187" s="151"/>
      <c r="E1187" s="118"/>
      <c r="F1187" s="97">
        <f t="shared" si="78"/>
        <v>0</v>
      </c>
      <c r="G1187" s="161"/>
      <c r="H1187" s="144"/>
      <c r="I1187" s="130" t="e">
        <f>VLOOKUP(H1187,Presupuesto!$B$11:$C$565,2,0)</f>
        <v>#N/A</v>
      </c>
      <c r="J1187" s="98" t="str">
        <f t="shared" si="79"/>
        <v>Vinculación Universidad-Sociedad</v>
      </c>
      <c r="K1187" s="98" t="s">
        <v>395</v>
      </c>
    </row>
    <row r="1188" spans="3:11">
      <c r="C1188" s="143"/>
      <c r="D1188" s="151"/>
      <c r="E1188" s="118"/>
      <c r="F1188" s="97">
        <f t="shared" si="78"/>
        <v>0</v>
      </c>
      <c r="G1188" s="161"/>
      <c r="H1188" s="144"/>
      <c r="I1188" s="130" t="e">
        <f>VLOOKUP(H1188,Presupuesto!$B$11:$C$565,2,0)</f>
        <v>#N/A</v>
      </c>
      <c r="J1188" s="98" t="str">
        <f t="shared" si="79"/>
        <v>Vinculación Universidad-Sociedad</v>
      </c>
      <c r="K1188" s="98" t="s">
        <v>395</v>
      </c>
    </row>
    <row r="1189" spans="3:11">
      <c r="C1189" s="143"/>
      <c r="D1189" s="151"/>
      <c r="E1189" s="118"/>
      <c r="F1189" s="97">
        <f t="shared" si="78"/>
        <v>0</v>
      </c>
      <c r="G1189" s="161"/>
      <c r="H1189" s="144"/>
      <c r="I1189" s="130" t="e">
        <f>VLOOKUP(H1189,Presupuesto!$B$11:$C$565,2,0)</f>
        <v>#N/A</v>
      </c>
      <c r="J1189" s="98" t="str">
        <f t="shared" si="79"/>
        <v>Vinculación Universidad-Sociedad</v>
      </c>
      <c r="K1189" s="98" t="s">
        <v>395</v>
      </c>
    </row>
    <row r="1190" spans="3:11">
      <c r="C1190" s="143"/>
      <c r="D1190" s="151"/>
      <c r="E1190" s="118"/>
      <c r="F1190" s="97">
        <f t="shared" si="78"/>
        <v>0</v>
      </c>
      <c r="G1190" s="161"/>
      <c r="H1190" s="144"/>
      <c r="I1190" s="130" t="e">
        <f>VLOOKUP(H1190,Presupuesto!$B$11:$C$565,2,0)</f>
        <v>#N/A</v>
      </c>
      <c r="J1190" s="98" t="str">
        <f t="shared" si="79"/>
        <v>Vinculación Universidad-Sociedad</v>
      </c>
      <c r="K1190" s="98" t="s">
        <v>395</v>
      </c>
    </row>
    <row r="1191" spans="3:11">
      <c r="C1191" s="143"/>
      <c r="D1191" s="151"/>
      <c r="E1191" s="118"/>
      <c r="F1191" s="97">
        <f t="shared" si="78"/>
        <v>0</v>
      </c>
      <c r="G1191" s="161"/>
      <c r="H1191" s="144"/>
      <c r="I1191" s="130" t="e">
        <f>VLOOKUP(H1191,Presupuesto!$B$11:$C$565,2,0)</f>
        <v>#N/A</v>
      </c>
      <c r="J1191" s="98" t="str">
        <f t="shared" si="79"/>
        <v>Vinculación Universidad-Sociedad</v>
      </c>
      <c r="K1191" s="98" t="s">
        <v>395</v>
      </c>
    </row>
    <row r="1192" spans="3:11">
      <c r="C1192" s="145"/>
      <c r="D1192" s="151"/>
      <c r="E1192" s="118"/>
      <c r="F1192" s="97">
        <f t="shared" si="78"/>
        <v>0</v>
      </c>
      <c r="G1192" s="161"/>
      <c r="H1192" s="146"/>
      <c r="I1192" s="130" t="e">
        <f>VLOOKUP(H1192,Presupuesto!$B$11:$C$565,2,0)</f>
        <v>#N/A</v>
      </c>
      <c r="J1192" s="98" t="str">
        <f t="shared" si="79"/>
        <v>Vinculación Universidad-Sociedad</v>
      </c>
      <c r="K1192" s="98" t="s">
        <v>395</v>
      </c>
    </row>
    <row r="1193" spans="3:11">
      <c r="C1193" s="145"/>
      <c r="D1193" s="151"/>
      <c r="E1193" s="118"/>
      <c r="F1193" s="97">
        <f t="shared" si="78"/>
        <v>0</v>
      </c>
      <c r="G1193" s="161"/>
      <c r="H1193" s="146"/>
      <c r="I1193" s="130" t="e">
        <f>VLOOKUP(H1193,Presupuesto!$B$11:$C$565,2,0)</f>
        <v>#N/A</v>
      </c>
      <c r="J1193" s="98" t="str">
        <f t="shared" si="79"/>
        <v>Vinculación Universidad-Sociedad</v>
      </c>
      <c r="K1193" s="98" t="s">
        <v>395</v>
      </c>
    </row>
    <row r="1194" spans="3:11">
      <c r="C1194" s="145"/>
      <c r="D1194" s="151"/>
      <c r="E1194" s="118"/>
      <c r="F1194" s="97">
        <f t="shared" si="78"/>
        <v>0</v>
      </c>
      <c r="G1194" s="161"/>
      <c r="H1194" s="146"/>
      <c r="I1194" s="130" t="e">
        <f>VLOOKUP(H1194,Presupuesto!$B$11:$C$565,2,0)</f>
        <v>#N/A</v>
      </c>
      <c r="J1194" s="98" t="str">
        <f t="shared" si="79"/>
        <v>Vinculación Universidad-Sociedad</v>
      </c>
      <c r="K1194" s="98" t="s">
        <v>395</v>
      </c>
    </row>
    <row r="1195" spans="3:11">
      <c r="C1195" s="145"/>
      <c r="D1195" s="151"/>
      <c r="E1195" s="118"/>
      <c r="F1195" s="97">
        <f t="shared" si="78"/>
        <v>0</v>
      </c>
      <c r="G1195" s="161"/>
      <c r="H1195" s="146"/>
      <c r="I1195" s="130" t="e">
        <f>VLOOKUP(H1195,Presupuesto!$B$11:$C$565,2,0)</f>
        <v>#N/A</v>
      </c>
      <c r="J1195" s="98" t="str">
        <f t="shared" si="79"/>
        <v>Vinculación Universidad-Sociedad</v>
      </c>
      <c r="K1195" s="98" t="s">
        <v>395</v>
      </c>
    </row>
    <row r="1196" spans="3:11" ht="15.75" thickBot="1">
      <c r="C1196" s="147"/>
      <c r="D1196" s="159"/>
      <c r="E1196" s="103"/>
      <c r="F1196" s="105">
        <f t="shared" si="78"/>
        <v>0</v>
      </c>
      <c r="G1196" s="162"/>
      <c r="H1196" s="148"/>
      <c r="I1196" s="132" t="e">
        <f>VLOOKUP(H1196,Presupuesto!$B$11:$C$565,2,0)</f>
        <v>#N/A</v>
      </c>
      <c r="J1196" s="106" t="str">
        <f t="shared" si="79"/>
        <v>Vinculación Universidad-Sociedad</v>
      </c>
      <c r="K1196" s="98" t="s">
        <v>395</v>
      </c>
    </row>
    <row r="1198" spans="3:11" ht="15.75" thickBot="1"/>
    <row r="1199" spans="3:11" ht="15.75" thickBot="1">
      <c r="C1199" s="157" t="s">
        <v>53</v>
      </c>
      <c r="D1199" s="372">
        <f>SUM(F1206:F1240)</f>
        <v>2751.2</v>
      </c>
      <c r="E1199" s="464"/>
      <c r="F1199" s="70"/>
      <c r="G1199" s="79"/>
      <c r="H1199" s="70"/>
      <c r="I1199" s="70"/>
      <c r="J1199" s="464"/>
      <c r="K1199" s="464"/>
    </row>
    <row r="1200" spans="3:11">
      <c r="C1200" s="70"/>
      <c r="D1200" s="31"/>
      <c r="E1200" s="93"/>
      <c r="F1200" s="93"/>
      <c r="G1200" s="93"/>
      <c r="H1200" s="76"/>
      <c r="I1200" s="76"/>
      <c r="J1200" s="76"/>
      <c r="K1200" s="112"/>
    </row>
    <row r="1201" spans="3:11">
      <c r="C1201" s="70"/>
      <c r="D1201" s="31"/>
      <c r="E1201" s="93"/>
      <c r="F1201" s="93"/>
      <c r="G1201" s="93"/>
      <c r="H1201" s="76"/>
      <c r="I1201" s="76"/>
      <c r="J1201" s="76"/>
      <c r="K1201" s="112"/>
    </row>
    <row r="1202" spans="3:11" ht="15.75">
      <c r="C1202" s="202" t="s">
        <v>392</v>
      </c>
      <c r="D1202" s="368" t="str">
        <f>'3. Vinculación Univ. Sociedad'!E31</f>
        <v>3.1.3.1</v>
      </c>
      <c r="E1202" s="93"/>
      <c r="F1202" s="93"/>
      <c r="G1202" s="93"/>
      <c r="H1202" s="76"/>
      <c r="I1202" s="76"/>
      <c r="J1202" s="76"/>
      <c r="K1202" s="112"/>
    </row>
    <row r="1203" spans="3:11" ht="18.75">
      <c r="C1203" s="211" t="str">
        <f>IFERROR(VLOOKUP(D1202,'1. Desarrollo e Innov. Curricu.'!$E:$F,2,FALSE),IFERROR(VLOOKUP(D1202,'2. Investigación Científica'!$E:$F,2,FALSE),IFERROR(VLOOKUP(D1202,'3. Vinculación Univ. Sociedad'!$E:$F,2,FALSE),IFERROR(VLOOKUP(D1202,'4. Docencia y Profesorado Univ.'!$E:$F,2,FALSE),IFERROR(VLOOKUP(D1202,'5. Estudiantes y Graduados'!$E:$F,2,FALSE),IFERROR(VLOOKUP(D1202,'11. Gestion Administrativa'!$E:$F,2,FALSE),IFERROR(VLOOKUP(D1202,'13. Gestión Académica'!$E:$F,2,FALSE),IFERROR(VLOOKUP(D1202,'8. Asegura. de la Calid. y M'!$E:$F,2,FALSE),IFERROR(VLOOKUP(D1202,'6. Gestión del Conocimiento'!$E:$F,2,FALSE),IFERROR(VLOOKUP(D1202,'15. Gobernabilidad y Proceso...'!$E:$F,2,FALSE),IFERROR(VLOOKUP(D1202,'12. Gestión del Talento Humano'!$E:$F,2,FALSE),IFERROR(VLOOKUP(D1202,'14. Internacional... de la E.S.'!$E:$F,2,FALSE),IFERROR(VLOOKUP(D1202,'10. Posgrado'!$E:$F,2,FALSE),IFERROR(VLOOKUP(D1202,'17. Gestión TIC'!$E:$F,2,FALSE),IFERROR(VLOOKUP(D1202,'16. Desa. del Sistema Educ.Sup.'!$E:$F,2,FALSE),IFERROR(VLOOKUP(D1202,'9. Cultura de Inno. Insti...'!$E:$F,2,FALSE),VLOOKUP(D1202,'7. Lo Esencial de la Reforma U.'!$E:$F,2,0)))))))))))))))))</f>
        <v>Diseño de la propuesta, Perfiles de los Catedráticos y gestión de aprobación ante las autoridades de la UNAH</v>
      </c>
      <c r="D1203" s="31"/>
      <c r="E1203" s="93"/>
      <c r="F1203" s="93"/>
      <c r="G1203" s="93"/>
      <c r="H1203" s="76"/>
      <c r="I1203" s="76"/>
      <c r="J1203" s="76"/>
      <c r="K1203" s="112"/>
    </row>
    <row r="1204" spans="3:11" ht="15.75" thickBot="1">
      <c r="C1204" s="464"/>
      <c r="D1204" s="464"/>
      <c r="E1204" s="464"/>
      <c r="F1204" s="93"/>
      <c r="G1204" s="76"/>
      <c r="H1204" s="76"/>
      <c r="I1204" s="76"/>
      <c r="J1204" s="464"/>
      <c r="K1204" s="464"/>
    </row>
    <row r="1205" spans="3:11" ht="30.75" thickBot="1">
      <c r="C1205" s="129" t="s">
        <v>44</v>
      </c>
      <c r="D1205" s="129" t="s">
        <v>55</v>
      </c>
      <c r="E1205" s="136" t="s">
        <v>57</v>
      </c>
      <c r="F1205" s="135" t="s">
        <v>27</v>
      </c>
      <c r="G1205" s="133" t="s">
        <v>131</v>
      </c>
      <c r="H1205" s="136" t="s">
        <v>46</v>
      </c>
      <c r="I1205" s="133" t="s">
        <v>132</v>
      </c>
      <c r="J1205" s="133" t="s">
        <v>410</v>
      </c>
      <c r="K1205" s="133" t="s">
        <v>411</v>
      </c>
    </row>
    <row r="1206" spans="3:11">
      <c r="C1206" s="221" t="s">
        <v>439</v>
      </c>
      <c r="D1206" s="222"/>
      <c r="E1206" s="220">
        <f>HLOOKUP(C1206,$AH$2:$BU$3,2,0)</f>
        <v>620</v>
      </c>
      <c r="F1206" s="97">
        <f t="shared" ref="F1206:F1240" si="80">D1206*E1206</f>
        <v>0</v>
      </c>
      <c r="G1206" s="161"/>
      <c r="H1206" s="142"/>
      <c r="I1206" s="130" t="e">
        <f>VLOOKUP(H1206,Presupuesto!$B$11:$C$565,2,0)</f>
        <v>#N/A</v>
      </c>
      <c r="J1206" s="331" t="s">
        <v>471</v>
      </c>
      <c r="K1206" s="98" t="s">
        <v>398</v>
      </c>
    </row>
    <row r="1207" spans="3:11">
      <c r="C1207" s="141" t="s">
        <v>1569</v>
      </c>
      <c r="D1207" s="158">
        <v>2</v>
      </c>
      <c r="E1207" s="123">
        <v>76</v>
      </c>
      <c r="F1207" s="97">
        <f t="shared" si="80"/>
        <v>152</v>
      </c>
      <c r="G1207" s="161" t="s">
        <v>129</v>
      </c>
      <c r="H1207" s="142" t="s">
        <v>316</v>
      </c>
      <c r="I1207" s="130" t="str">
        <f>VLOOKUP(H1207,Presupuesto!$B$11:$C$565,2,0)</f>
        <v>PRODUCTOS DE PAPEL Y CARTON (33400-00)</v>
      </c>
      <c r="J1207" s="98" t="str">
        <f>$J$854</f>
        <v>Vinculación Universidad-Sociedad</v>
      </c>
      <c r="K1207" s="98" t="s">
        <v>398</v>
      </c>
    </row>
    <row r="1208" spans="3:11">
      <c r="C1208" s="141" t="s">
        <v>1570</v>
      </c>
      <c r="D1208" s="158">
        <v>1</v>
      </c>
      <c r="E1208" s="123">
        <v>85</v>
      </c>
      <c r="F1208" s="97">
        <f t="shared" si="80"/>
        <v>85</v>
      </c>
      <c r="G1208" s="161" t="s">
        <v>129</v>
      </c>
      <c r="H1208" s="142" t="s">
        <v>316</v>
      </c>
      <c r="I1208" s="130" t="str">
        <f>VLOOKUP(H1208,Presupuesto!$B$11:$C$565,2,0)</f>
        <v>PRODUCTOS DE PAPEL Y CARTON (33400-00)</v>
      </c>
      <c r="J1208" s="98" t="str">
        <f t="shared" ref="J1208:J1240" si="81">$J$854</f>
        <v>Vinculación Universidad-Sociedad</v>
      </c>
      <c r="K1208" s="98" t="s">
        <v>398</v>
      </c>
    </row>
    <row r="1209" spans="3:11">
      <c r="C1209" s="141" t="s">
        <v>1571</v>
      </c>
      <c r="D1209" s="158">
        <v>3</v>
      </c>
      <c r="E1209" s="123">
        <v>70</v>
      </c>
      <c r="F1209" s="97">
        <f t="shared" si="80"/>
        <v>210</v>
      </c>
      <c r="G1209" s="161" t="s">
        <v>129</v>
      </c>
      <c r="H1209" s="142" t="s">
        <v>815</v>
      </c>
      <c r="I1209" s="130" t="str">
        <f>VLOOKUP(H1209,Presupuesto!$B$11:$C$565,2,0)</f>
        <v>PAPEL DE ESCRITORIO</v>
      </c>
      <c r="J1209" s="98" t="str">
        <f t="shared" si="81"/>
        <v>Vinculación Universidad-Sociedad</v>
      </c>
      <c r="K1209" s="98" t="s">
        <v>398</v>
      </c>
    </row>
    <row r="1210" spans="3:11">
      <c r="C1210" s="141" t="s">
        <v>1572</v>
      </c>
      <c r="D1210" s="158">
        <v>3</v>
      </c>
      <c r="E1210" s="123">
        <v>75</v>
      </c>
      <c r="F1210" s="97">
        <f t="shared" si="80"/>
        <v>225</v>
      </c>
      <c r="G1210" s="161" t="s">
        <v>129</v>
      </c>
      <c r="H1210" s="142" t="s">
        <v>815</v>
      </c>
      <c r="I1210" s="130" t="str">
        <f>VLOOKUP(H1210,Presupuesto!$B$11:$C$565,2,0)</f>
        <v>PAPEL DE ESCRITORIO</v>
      </c>
      <c r="J1210" s="98" t="str">
        <f t="shared" si="81"/>
        <v>Vinculación Universidad-Sociedad</v>
      </c>
      <c r="K1210" s="98" t="s">
        <v>398</v>
      </c>
    </row>
    <row r="1211" spans="3:11">
      <c r="C1211" s="141" t="s">
        <v>1573</v>
      </c>
      <c r="D1211" s="158">
        <v>2</v>
      </c>
      <c r="E1211" s="123">
        <v>39.6</v>
      </c>
      <c r="F1211" s="97">
        <f t="shared" si="80"/>
        <v>79.2</v>
      </c>
      <c r="G1211" s="161" t="s">
        <v>129</v>
      </c>
      <c r="H1211" s="142" t="s">
        <v>327</v>
      </c>
      <c r="I1211" s="130" t="str">
        <f>VLOOKUP(H1211,Presupuesto!$B$11:$C$565,2,0)</f>
        <v>UTILES DE ESCRITORIO, OFICINA Y ENZE¥ANZA</v>
      </c>
      <c r="J1211" s="98" t="str">
        <f t="shared" si="81"/>
        <v>Vinculación Universidad-Sociedad</v>
      </c>
      <c r="K1211" s="98" t="s">
        <v>398</v>
      </c>
    </row>
    <row r="1212" spans="3:11">
      <c r="C1212" s="141" t="s">
        <v>1574</v>
      </c>
      <c r="D1212" s="158">
        <v>1</v>
      </c>
      <c r="E1212" s="123">
        <v>2000</v>
      </c>
      <c r="F1212" s="97">
        <f t="shared" si="80"/>
        <v>2000</v>
      </c>
      <c r="G1212" s="161" t="s">
        <v>129</v>
      </c>
      <c r="H1212" s="144" t="s">
        <v>955</v>
      </c>
      <c r="I1212" s="130" t="str">
        <f>VLOOKUP(H1212,Presupuesto!$B$11:$C$565,2,0)</f>
        <v>OTROS RESPUESTOS Y ACCESORIOS MENORES</v>
      </c>
      <c r="J1212" s="98" t="str">
        <f t="shared" si="81"/>
        <v>Vinculación Universidad-Sociedad</v>
      </c>
      <c r="K1212" s="98" t="s">
        <v>398</v>
      </c>
    </row>
    <row r="1213" spans="3:11">
      <c r="C1213" s="141"/>
      <c r="D1213" s="158"/>
      <c r="E1213" s="123"/>
      <c r="F1213" s="97">
        <f t="shared" si="80"/>
        <v>0</v>
      </c>
      <c r="G1213" s="161" t="s">
        <v>129</v>
      </c>
      <c r="H1213" s="142" t="s">
        <v>327</v>
      </c>
      <c r="I1213" s="130" t="str">
        <f>VLOOKUP(H1213,Presupuesto!$B$11:$C$565,2,0)</f>
        <v>UTILES DE ESCRITORIO, OFICINA Y ENZE¥ANZA</v>
      </c>
      <c r="J1213" s="98" t="str">
        <f t="shared" si="81"/>
        <v>Vinculación Universidad-Sociedad</v>
      </c>
      <c r="K1213" s="98" t="s">
        <v>398</v>
      </c>
    </row>
    <row r="1214" spans="3:11">
      <c r="C1214" s="141"/>
      <c r="D1214" s="158"/>
      <c r="E1214" s="123"/>
      <c r="F1214" s="97">
        <f t="shared" si="80"/>
        <v>0</v>
      </c>
      <c r="G1214" s="161" t="s">
        <v>129</v>
      </c>
      <c r="H1214" s="144" t="s">
        <v>955</v>
      </c>
      <c r="I1214" s="130" t="str">
        <f>VLOOKUP(H1214,Presupuesto!$B$11:$C$565,2,0)</f>
        <v>OTROS RESPUESTOS Y ACCESORIOS MENORES</v>
      </c>
      <c r="J1214" s="98" t="str">
        <f t="shared" si="81"/>
        <v>Vinculación Universidad-Sociedad</v>
      </c>
      <c r="K1214" s="98" t="s">
        <v>398</v>
      </c>
    </row>
    <row r="1215" spans="3:11">
      <c r="C1215" s="141"/>
      <c r="D1215" s="158"/>
      <c r="E1215" s="123"/>
      <c r="F1215" s="97">
        <f t="shared" si="80"/>
        <v>0</v>
      </c>
      <c r="G1215" s="161"/>
      <c r="H1215" s="142"/>
      <c r="I1215" s="130" t="e">
        <f>VLOOKUP(H1215,Presupuesto!$B$11:$C$565,2,0)</f>
        <v>#N/A</v>
      </c>
      <c r="J1215" s="98" t="str">
        <f t="shared" si="81"/>
        <v>Vinculación Universidad-Sociedad</v>
      </c>
      <c r="K1215" s="98" t="s">
        <v>398</v>
      </c>
    </row>
    <row r="1216" spans="3:11">
      <c r="C1216" s="141"/>
      <c r="D1216" s="158"/>
      <c r="E1216" s="123"/>
      <c r="F1216" s="97">
        <f t="shared" si="80"/>
        <v>0</v>
      </c>
      <c r="G1216" s="161"/>
      <c r="H1216" s="142"/>
      <c r="I1216" s="130" t="e">
        <f>VLOOKUP(H1216,Presupuesto!$B$11:$C$565,2,0)</f>
        <v>#N/A</v>
      </c>
      <c r="J1216" s="98" t="str">
        <f t="shared" si="81"/>
        <v>Vinculación Universidad-Sociedad</v>
      </c>
      <c r="K1216" s="98" t="s">
        <v>398</v>
      </c>
    </row>
    <row r="1217" spans="3:11">
      <c r="C1217" s="141"/>
      <c r="D1217" s="158"/>
      <c r="E1217" s="123"/>
      <c r="F1217" s="97">
        <f t="shared" si="80"/>
        <v>0</v>
      </c>
      <c r="G1217" s="161"/>
      <c r="H1217" s="142"/>
      <c r="I1217" s="130" t="e">
        <f>VLOOKUP(H1217,Presupuesto!$B$11:$C$565,2,0)</f>
        <v>#N/A</v>
      </c>
      <c r="J1217" s="98" t="str">
        <f t="shared" si="81"/>
        <v>Vinculación Universidad-Sociedad</v>
      </c>
      <c r="K1217" s="98" t="s">
        <v>398</v>
      </c>
    </row>
    <row r="1218" spans="3:11">
      <c r="C1218" s="141"/>
      <c r="D1218" s="158"/>
      <c r="E1218" s="123"/>
      <c r="F1218" s="97">
        <f t="shared" si="80"/>
        <v>0</v>
      </c>
      <c r="G1218" s="161"/>
      <c r="H1218" s="142"/>
      <c r="I1218" s="130" t="e">
        <f>VLOOKUP(H1218,Presupuesto!$B$11:$C$565,2,0)</f>
        <v>#N/A</v>
      </c>
      <c r="J1218" s="98" t="str">
        <f t="shared" si="81"/>
        <v>Vinculación Universidad-Sociedad</v>
      </c>
      <c r="K1218" s="98" t="s">
        <v>398</v>
      </c>
    </row>
    <row r="1219" spans="3:11">
      <c r="C1219" s="141"/>
      <c r="D1219" s="158"/>
      <c r="E1219" s="123"/>
      <c r="F1219" s="97">
        <f t="shared" si="80"/>
        <v>0</v>
      </c>
      <c r="G1219" s="161"/>
      <c r="H1219" s="142"/>
      <c r="I1219" s="130" t="e">
        <f>VLOOKUP(H1219,Presupuesto!$B$11:$C$565,2,0)</f>
        <v>#N/A</v>
      </c>
      <c r="J1219" s="98" t="str">
        <f t="shared" si="81"/>
        <v>Vinculación Universidad-Sociedad</v>
      </c>
      <c r="K1219" s="98" t="s">
        <v>398</v>
      </c>
    </row>
    <row r="1220" spans="3:11">
      <c r="C1220" s="141"/>
      <c r="D1220" s="158"/>
      <c r="E1220" s="123"/>
      <c r="F1220" s="97">
        <f t="shared" si="80"/>
        <v>0</v>
      </c>
      <c r="G1220" s="161"/>
      <c r="H1220" s="142"/>
      <c r="I1220" s="130" t="e">
        <f>VLOOKUP(H1220,Presupuesto!$B$11:$C$565,2,0)</f>
        <v>#N/A</v>
      </c>
      <c r="J1220" s="98" t="str">
        <f t="shared" si="81"/>
        <v>Vinculación Universidad-Sociedad</v>
      </c>
      <c r="K1220" s="98" t="s">
        <v>398</v>
      </c>
    </row>
    <row r="1221" spans="3:11">
      <c r="C1221" s="141"/>
      <c r="D1221" s="158"/>
      <c r="E1221" s="123"/>
      <c r="F1221" s="97">
        <f t="shared" si="80"/>
        <v>0</v>
      </c>
      <c r="G1221" s="161"/>
      <c r="H1221" s="142"/>
      <c r="I1221" s="130" t="e">
        <f>VLOOKUP(H1221,Presupuesto!$B$11:$C$565,2,0)</f>
        <v>#N/A</v>
      </c>
      <c r="J1221" s="98" t="str">
        <f t="shared" si="81"/>
        <v>Vinculación Universidad-Sociedad</v>
      </c>
      <c r="K1221" s="98" t="s">
        <v>398</v>
      </c>
    </row>
    <row r="1222" spans="3:11">
      <c r="C1222" s="141"/>
      <c r="D1222" s="158"/>
      <c r="E1222" s="123"/>
      <c r="F1222" s="97">
        <f t="shared" si="80"/>
        <v>0</v>
      </c>
      <c r="G1222" s="161"/>
      <c r="H1222" s="142"/>
      <c r="I1222" s="130" t="e">
        <f>VLOOKUP(H1222,Presupuesto!$B$11:$C$565,2,0)</f>
        <v>#N/A</v>
      </c>
      <c r="J1222" s="98" t="str">
        <f t="shared" si="81"/>
        <v>Vinculación Universidad-Sociedad</v>
      </c>
      <c r="K1222" s="98" t="s">
        <v>398</v>
      </c>
    </row>
    <row r="1223" spans="3:11">
      <c r="C1223" s="141"/>
      <c r="D1223" s="158"/>
      <c r="E1223" s="123"/>
      <c r="F1223" s="97">
        <f t="shared" si="80"/>
        <v>0</v>
      </c>
      <c r="G1223" s="161"/>
      <c r="H1223" s="142"/>
      <c r="I1223" s="130" t="e">
        <f>VLOOKUP(H1223,Presupuesto!$B$11:$C$565,2,0)</f>
        <v>#N/A</v>
      </c>
      <c r="J1223" s="98" t="str">
        <f t="shared" si="81"/>
        <v>Vinculación Universidad-Sociedad</v>
      </c>
      <c r="K1223" s="98" t="s">
        <v>398</v>
      </c>
    </row>
    <row r="1224" spans="3:11">
      <c r="C1224" s="141"/>
      <c r="D1224" s="158"/>
      <c r="E1224" s="123"/>
      <c r="F1224" s="97">
        <f t="shared" si="80"/>
        <v>0</v>
      </c>
      <c r="G1224" s="161"/>
      <c r="H1224" s="142"/>
      <c r="I1224" s="130" t="e">
        <f>VLOOKUP(H1224,Presupuesto!$B$11:$C$565,2,0)</f>
        <v>#N/A</v>
      </c>
      <c r="J1224" s="98" t="str">
        <f t="shared" si="81"/>
        <v>Vinculación Universidad-Sociedad</v>
      </c>
      <c r="K1224" s="98" t="s">
        <v>398</v>
      </c>
    </row>
    <row r="1225" spans="3:11">
      <c r="C1225" s="141"/>
      <c r="D1225" s="158"/>
      <c r="E1225" s="123"/>
      <c r="F1225" s="97">
        <f t="shared" si="80"/>
        <v>0</v>
      </c>
      <c r="G1225" s="161"/>
      <c r="H1225" s="142"/>
      <c r="I1225" s="130" t="e">
        <f>VLOOKUP(H1225,Presupuesto!$B$11:$C$565,2,0)</f>
        <v>#N/A</v>
      </c>
      <c r="J1225" s="98" t="str">
        <f t="shared" si="81"/>
        <v>Vinculación Universidad-Sociedad</v>
      </c>
      <c r="K1225" s="98" t="s">
        <v>398</v>
      </c>
    </row>
    <row r="1226" spans="3:11">
      <c r="C1226" s="141"/>
      <c r="D1226" s="158"/>
      <c r="E1226" s="123"/>
      <c r="F1226" s="97">
        <f t="shared" si="80"/>
        <v>0</v>
      </c>
      <c r="G1226" s="161"/>
      <c r="H1226" s="142"/>
      <c r="I1226" s="130" t="e">
        <f>VLOOKUP(H1226,Presupuesto!$B$11:$C$565,2,0)</f>
        <v>#N/A</v>
      </c>
      <c r="J1226" s="98" t="str">
        <f t="shared" si="81"/>
        <v>Vinculación Universidad-Sociedad</v>
      </c>
      <c r="K1226" s="98" t="s">
        <v>398</v>
      </c>
    </row>
    <row r="1227" spans="3:11">
      <c r="C1227" s="141"/>
      <c r="D1227" s="158"/>
      <c r="E1227" s="123"/>
      <c r="F1227" s="97">
        <f t="shared" si="80"/>
        <v>0</v>
      </c>
      <c r="G1227" s="161"/>
      <c r="H1227" s="142"/>
      <c r="I1227" s="130" t="e">
        <f>VLOOKUP(H1227,Presupuesto!$B$11:$C$565,2,0)</f>
        <v>#N/A</v>
      </c>
      <c r="J1227" s="98" t="str">
        <f t="shared" si="81"/>
        <v>Vinculación Universidad-Sociedad</v>
      </c>
      <c r="K1227" s="98" t="s">
        <v>398</v>
      </c>
    </row>
    <row r="1228" spans="3:11">
      <c r="C1228" s="143"/>
      <c r="D1228" s="151"/>
      <c r="E1228" s="118"/>
      <c r="F1228" s="97">
        <f t="shared" si="80"/>
        <v>0</v>
      </c>
      <c r="G1228" s="161"/>
      <c r="H1228" s="144"/>
      <c r="I1228" s="130" t="e">
        <f>VLOOKUP(H1228,Presupuesto!$B$11:$C$565,2,0)</f>
        <v>#N/A</v>
      </c>
      <c r="J1228" s="98" t="str">
        <f t="shared" si="81"/>
        <v>Vinculación Universidad-Sociedad</v>
      </c>
      <c r="K1228" s="98" t="s">
        <v>398</v>
      </c>
    </row>
    <row r="1229" spans="3:11">
      <c r="C1229" s="143"/>
      <c r="D1229" s="151"/>
      <c r="E1229" s="118"/>
      <c r="F1229" s="97">
        <f t="shared" si="80"/>
        <v>0</v>
      </c>
      <c r="G1229" s="161"/>
      <c r="H1229" s="144"/>
      <c r="I1229" s="130" t="e">
        <f>VLOOKUP(H1229,Presupuesto!$B$11:$C$565,2,0)</f>
        <v>#N/A</v>
      </c>
      <c r="J1229" s="98" t="str">
        <f t="shared" si="81"/>
        <v>Vinculación Universidad-Sociedad</v>
      </c>
      <c r="K1229" s="98" t="s">
        <v>398</v>
      </c>
    </row>
    <row r="1230" spans="3:11">
      <c r="C1230" s="143"/>
      <c r="D1230" s="151"/>
      <c r="E1230" s="118"/>
      <c r="F1230" s="97">
        <f t="shared" si="80"/>
        <v>0</v>
      </c>
      <c r="G1230" s="161"/>
      <c r="H1230" s="144"/>
      <c r="I1230" s="130" t="e">
        <f>VLOOKUP(H1230,Presupuesto!$B$11:$C$565,2,0)</f>
        <v>#N/A</v>
      </c>
      <c r="J1230" s="98" t="str">
        <f t="shared" si="81"/>
        <v>Vinculación Universidad-Sociedad</v>
      </c>
      <c r="K1230" s="98" t="s">
        <v>398</v>
      </c>
    </row>
    <row r="1231" spans="3:11">
      <c r="C1231" s="143"/>
      <c r="D1231" s="151"/>
      <c r="E1231" s="118"/>
      <c r="F1231" s="97">
        <f t="shared" si="80"/>
        <v>0</v>
      </c>
      <c r="G1231" s="161"/>
      <c r="H1231" s="144"/>
      <c r="I1231" s="130" t="e">
        <f>VLOOKUP(H1231,Presupuesto!$B$11:$C$565,2,0)</f>
        <v>#N/A</v>
      </c>
      <c r="J1231" s="98" t="str">
        <f t="shared" si="81"/>
        <v>Vinculación Universidad-Sociedad</v>
      </c>
      <c r="K1231" s="98" t="s">
        <v>398</v>
      </c>
    </row>
    <row r="1232" spans="3:11">
      <c r="C1232" s="143"/>
      <c r="D1232" s="151"/>
      <c r="E1232" s="118"/>
      <c r="F1232" s="97">
        <f t="shared" si="80"/>
        <v>0</v>
      </c>
      <c r="G1232" s="161"/>
      <c r="H1232" s="144"/>
      <c r="I1232" s="130" t="e">
        <f>VLOOKUP(H1232,Presupuesto!$B$11:$C$565,2,0)</f>
        <v>#N/A</v>
      </c>
      <c r="J1232" s="98" t="str">
        <f t="shared" si="81"/>
        <v>Vinculación Universidad-Sociedad</v>
      </c>
      <c r="K1232" s="98" t="s">
        <v>398</v>
      </c>
    </row>
    <row r="1233" spans="3:11">
      <c r="C1233" s="143"/>
      <c r="D1233" s="151"/>
      <c r="E1233" s="118"/>
      <c r="F1233" s="97">
        <f t="shared" si="80"/>
        <v>0</v>
      </c>
      <c r="G1233" s="161"/>
      <c r="H1233" s="144"/>
      <c r="I1233" s="130" t="e">
        <f>VLOOKUP(H1233,Presupuesto!$B$11:$C$565,2,0)</f>
        <v>#N/A</v>
      </c>
      <c r="J1233" s="98" t="str">
        <f t="shared" si="81"/>
        <v>Vinculación Universidad-Sociedad</v>
      </c>
      <c r="K1233" s="98" t="s">
        <v>398</v>
      </c>
    </row>
    <row r="1234" spans="3:11">
      <c r="C1234" s="143"/>
      <c r="D1234" s="151"/>
      <c r="E1234" s="118"/>
      <c r="F1234" s="97">
        <f t="shared" si="80"/>
        <v>0</v>
      </c>
      <c r="G1234" s="161"/>
      <c r="H1234" s="144"/>
      <c r="I1234" s="130" t="e">
        <f>VLOOKUP(H1234,Presupuesto!$B$11:$C$565,2,0)</f>
        <v>#N/A</v>
      </c>
      <c r="J1234" s="98" t="str">
        <f t="shared" si="81"/>
        <v>Vinculación Universidad-Sociedad</v>
      </c>
      <c r="K1234" s="98" t="s">
        <v>398</v>
      </c>
    </row>
    <row r="1235" spans="3:11">
      <c r="C1235" s="143"/>
      <c r="D1235" s="151"/>
      <c r="E1235" s="118"/>
      <c r="F1235" s="97">
        <f t="shared" si="80"/>
        <v>0</v>
      </c>
      <c r="G1235" s="161"/>
      <c r="H1235" s="144"/>
      <c r="I1235" s="130" t="e">
        <f>VLOOKUP(H1235,Presupuesto!$B$11:$C$565,2,0)</f>
        <v>#N/A</v>
      </c>
      <c r="J1235" s="98" t="str">
        <f t="shared" si="81"/>
        <v>Vinculación Universidad-Sociedad</v>
      </c>
      <c r="K1235" s="98" t="s">
        <v>398</v>
      </c>
    </row>
    <row r="1236" spans="3:11">
      <c r="C1236" s="145"/>
      <c r="D1236" s="151"/>
      <c r="E1236" s="118"/>
      <c r="F1236" s="97">
        <f t="shared" si="80"/>
        <v>0</v>
      </c>
      <c r="G1236" s="161"/>
      <c r="H1236" s="146"/>
      <c r="I1236" s="130" t="e">
        <f>VLOOKUP(H1236,Presupuesto!$B$11:$C$565,2,0)</f>
        <v>#N/A</v>
      </c>
      <c r="J1236" s="98" t="str">
        <f t="shared" si="81"/>
        <v>Vinculación Universidad-Sociedad</v>
      </c>
      <c r="K1236" s="98" t="s">
        <v>398</v>
      </c>
    </row>
    <row r="1237" spans="3:11">
      <c r="C1237" s="145"/>
      <c r="D1237" s="151"/>
      <c r="E1237" s="118"/>
      <c r="F1237" s="97">
        <f t="shared" si="80"/>
        <v>0</v>
      </c>
      <c r="G1237" s="161"/>
      <c r="H1237" s="146"/>
      <c r="I1237" s="130" t="e">
        <f>VLOOKUP(H1237,Presupuesto!$B$11:$C$565,2,0)</f>
        <v>#N/A</v>
      </c>
      <c r="J1237" s="98" t="str">
        <f t="shared" si="81"/>
        <v>Vinculación Universidad-Sociedad</v>
      </c>
      <c r="K1237" s="98" t="s">
        <v>398</v>
      </c>
    </row>
    <row r="1238" spans="3:11">
      <c r="C1238" s="145"/>
      <c r="D1238" s="151"/>
      <c r="E1238" s="118"/>
      <c r="F1238" s="97">
        <f t="shared" si="80"/>
        <v>0</v>
      </c>
      <c r="G1238" s="161"/>
      <c r="H1238" s="146"/>
      <c r="I1238" s="130" t="e">
        <f>VLOOKUP(H1238,Presupuesto!$B$11:$C$565,2,0)</f>
        <v>#N/A</v>
      </c>
      <c r="J1238" s="98" t="str">
        <f t="shared" si="81"/>
        <v>Vinculación Universidad-Sociedad</v>
      </c>
      <c r="K1238" s="98" t="s">
        <v>398</v>
      </c>
    </row>
    <row r="1239" spans="3:11">
      <c r="C1239" s="145"/>
      <c r="D1239" s="151"/>
      <c r="E1239" s="118"/>
      <c r="F1239" s="97">
        <f t="shared" si="80"/>
        <v>0</v>
      </c>
      <c r="G1239" s="161"/>
      <c r="H1239" s="146"/>
      <c r="I1239" s="130" t="e">
        <f>VLOOKUP(H1239,Presupuesto!$B$11:$C$565,2,0)</f>
        <v>#N/A</v>
      </c>
      <c r="J1239" s="98" t="str">
        <f t="shared" si="81"/>
        <v>Vinculación Universidad-Sociedad</v>
      </c>
      <c r="K1239" s="98" t="s">
        <v>398</v>
      </c>
    </row>
    <row r="1240" spans="3:11" ht="15.75" thickBot="1">
      <c r="C1240" s="147"/>
      <c r="D1240" s="159"/>
      <c r="E1240" s="103"/>
      <c r="F1240" s="105">
        <f t="shared" si="80"/>
        <v>0</v>
      </c>
      <c r="G1240" s="162"/>
      <c r="H1240" s="148"/>
      <c r="I1240" s="132" t="e">
        <f>VLOOKUP(H1240,Presupuesto!$B$11:$C$565,2,0)</f>
        <v>#N/A</v>
      </c>
      <c r="J1240" s="106" t="str">
        <f t="shared" si="81"/>
        <v>Vinculación Universidad-Sociedad</v>
      </c>
      <c r="K1240" s="98" t="s">
        <v>398</v>
      </c>
    </row>
    <row r="1242" spans="3:11" ht="15.75" thickBot="1"/>
    <row r="1243" spans="3:11" ht="15.75" thickBot="1">
      <c r="C1243" s="157" t="s">
        <v>53</v>
      </c>
      <c r="D1243" s="372">
        <f>SUM(F1250:F1284)</f>
        <v>2751.2</v>
      </c>
      <c r="E1243" s="464"/>
      <c r="F1243" s="70"/>
      <c r="G1243" s="79"/>
      <c r="H1243" s="70"/>
      <c r="I1243" s="70"/>
      <c r="J1243" s="464"/>
      <c r="K1243" s="464"/>
    </row>
    <row r="1244" spans="3:11">
      <c r="C1244" s="70"/>
      <c r="D1244" s="31"/>
      <c r="E1244" s="93"/>
      <c r="F1244" s="93"/>
      <c r="G1244" s="93"/>
      <c r="H1244" s="76"/>
      <c r="I1244" s="76"/>
      <c r="J1244" s="76"/>
      <c r="K1244" s="112"/>
    </row>
    <row r="1245" spans="3:11">
      <c r="C1245" s="70"/>
      <c r="D1245" s="31"/>
      <c r="E1245" s="93"/>
      <c r="F1245" s="93"/>
      <c r="G1245" s="93"/>
      <c r="H1245" s="76"/>
      <c r="I1245" s="76"/>
      <c r="J1245" s="76"/>
      <c r="K1245" s="112"/>
    </row>
    <row r="1246" spans="3:11" ht="15.75">
      <c r="C1246" s="202" t="s">
        <v>392</v>
      </c>
      <c r="D1246" s="368" t="str">
        <f>'3. Vinculación Univ. Sociedad'!E32</f>
        <v>3.1.3.2</v>
      </c>
      <c r="E1246" s="93"/>
      <c r="F1246" s="93"/>
      <c r="G1246" s="93"/>
      <c r="H1246" s="76"/>
      <c r="I1246" s="76"/>
      <c r="J1246" s="76"/>
      <c r="K1246" s="112"/>
    </row>
    <row r="1247" spans="3:11" ht="18.75">
      <c r="C1247" s="211" t="str">
        <f>IFERROR(VLOOKUP(D1246,'1. Desarrollo e Innov. Curricu.'!$E:$F,2,FALSE),IFERROR(VLOOKUP(D1246,'2. Investigación Científica'!$E:$F,2,FALSE),IFERROR(VLOOKUP(D1246,'3. Vinculación Univ. Sociedad'!$E:$F,2,FALSE),IFERROR(VLOOKUP(D1246,'4. Docencia y Profesorado Univ.'!$E:$F,2,FALSE),IFERROR(VLOOKUP(D1246,'5. Estudiantes y Graduados'!$E:$F,2,FALSE),IFERROR(VLOOKUP(D1246,'11. Gestion Administrativa'!$E:$F,2,FALSE),IFERROR(VLOOKUP(D1246,'13. Gestión Académica'!$E:$F,2,FALSE),IFERROR(VLOOKUP(D1246,'8. Asegura. de la Calid. y M'!$E:$F,2,FALSE),IFERROR(VLOOKUP(D1246,'6. Gestión del Conocimiento'!$E:$F,2,FALSE),IFERROR(VLOOKUP(D1246,'15. Gobernabilidad y Proceso...'!$E:$F,2,FALSE),IFERROR(VLOOKUP(D1246,'12. Gestión del Talento Humano'!$E:$F,2,FALSE),IFERROR(VLOOKUP(D1246,'14. Internacional... de la E.S.'!$E:$F,2,FALSE),IFERROR(VLOOKUP(D1246,'10. Posgrado'!$E:$F,2,FALSE),IFERROR(VLOOKUP(D1246,'17. Gestión TIC'!$E:$F,2,FALSE),IFERROR(VLOOKUP(D1246,'16. Desa. del Sistema Educ.Sup.'!$E:$F,2,FALSE),IFERROR(VLOOKUP(D1246,'9. Cultura de Inno. Insti...'!$E:$F,2,FALSE),VLOOKUP(D1246,'7. Lo Esencial de la Reforma U.'!$E:$F,2,0)))))))))))))))))</f>
        <v>Socialización del diplomado y confirmación de docentes para impartirlo</v>
      </c>
      <c r="D1247" s="31"/>
      <c r="E1247" s="93"/>
      <c r="F1247" s="93"/>
      <c r="G1247" s="93"/>
      <c r="H1247" s="76"/>
      <c r="I1247" s="76"/>
      <c r="J1247" s="76"/>
      <c r="K1247" s="112"/>
    </row>
    <row r="1248" spans="3:11" ht="15.75" thickBot="1">
      <c r="C1248" s="464"/>
      <c r="D1248" s="464"/>
      <c r="E1248" s="464"/>
      <c r="F1248" s="93"/>
      <c r="G1248" s="76"/>
      <c r="H1248" s="76"/>
      <c r="I1248" s="76"/>
      <c r="J1248" s="464"/>
      <c r="K1248" s="464"/>
    </row>
    <row r="1249" spans="3:11" ht="30.75" thickBot="1">
      <c r="C1249" s="129" t="s">
        <v>44</v>
      </c>
      <c r="D1249" s="129" t="s">
        <v>55</v>
      </c>
      <c r="E1249" s="136" t="s">
        <v>57</v>
      </c>
      <c r="F1249" s="135" t="s">
        <v>27</v>
      </c>
      <c r="G1249" s="133" t="s">
        <v>131</v>
      </c>
      <c r="H1249" s="136" t="s">
        <v>46</v>
      </c>
      <c r="I1249" s="133" t="s">
        <v>132</v>
      </c>
      <c r="J1249" s="133" t="s">
        <v>410</v>
      </c>
      <c r="K1249" s="133" t="s">
        <v>411</v>
      </c>
    </row>
    <row r="1250" spans="3:11">
      <c r="C1250" s="221" t="s">
        <v>439</v>
      </c>
      <c r="D1250" s="222"/>
      <c r="E1250" s="220">
        <f>HLOOKUP(C1250,$AH$2:$BU$3,2,0)</f>
        <v>620</v>
      </c>
      <c r="F1250" s="97">
        <f t="shared" ref="F1250:F1284" si="82">D1250*E1250</f>
        <v>0</v>
      </c>
      <c r="G1250" s="161"/>
      <c r="H1250" s="142"/>
      <c r="I1250" s="130" t="e">
        <f>VLOOKUP(H1250,Presupuesto!$B$11:$C$565,2,0)</f>
        <v>#N/A</v>
      </c>
      <c r="J1250" s="331" t="s">
        <v>471</v>
      </c>
      <c r="K1250" s="98" t="s">
        <v>401</v>
      </c>
    </row>
    <row r="1251" spans="3:11">
      <c r="C1251" s="141" t="s">
        <v>1569</v>
      </c>
      <c r="D1251" s="158">
        <v>2</v>
      </c>
      <c r="E1251" s="123">
        <v>76</v>
      </c>
      <c r="F1251" s="97">
        <f t="shared" si="82"/>
        <v>152</v>
      </c>
      <c r="G1251" s="161" t="s">
        <v>129</v>
      </c>
      <c r="H1251" s="142" t="s">
        <v>316</v>
      </c>
      <c r="I1251" s="130" t="str">
        <f>VLOOKUP(H1251,Presupuesto!$B$11:$C$565,2,0)</f>
        <v>PRODUCTOS DE PAPEL Y CARTON (33400-00)</v>
      </c>
      <c r="J1251" s="98" t="str">
        <f>$J$854</f>
        <v>Vinculación Universidad-Sociedad</v>
      </c>
      <c r="K1251" s="98" t="s">
        <v>401</v>
      </c>
    </row>
    <row r="1252" spans="3:11">
      <c r="C1252" s="141" t="s">
        <v>1570</v>
      </c>
      <c r="D1252" s="158">
        <v>1</v>
      </c>
      <c r="E1252" s="123">
        <v>85</v>
      </c>
      <c r="F1252" s="97">
        <f t="shared" si="82"/>
        <v>85</v>
      </c>
      <c r="G1252" s="161" t="s">
        <v>129</v>
      </c>
      <c r="H1252" s="142" t="s">
        <v>316</v>
      </c>
      <c r="I1252" s="130" t="str">
        <f>VLOOKUP(H1252,Presupuesto!$B$11:$C$565,2,0)</f>
        <v>PRODUCTOS DE PAPEL Y CARTON (33400-00)</v>
      </c>
      <c r="J1252" s="98" t="str">
        <f t="shared" ref="J1252:J1284" si="83">$J$854</f>
        <v>Vinculación Universidad-Sociedad</v>
      </c>
      <c r="K1252" s="98" t="s">
        <v>401</v>
      </c>
    </row>
    <row r="1253" spans="3:11">
      <c r="C1253" s="141" t="s">
        <v>1571</v>
      </c>
      <c r="D1253" s="158">
        <v>3</v>
      </c>
      <c r="E1253" s="123">
        <v>70</v>
      </c>
      <c r="F1253" s="97">
        <f t="shared" si="82"/>
        <v>210</v>
      </c>
      <c r="G1253" s="161" t="s">
        <v>129</v>
      </c>
      <c r="H1253" s="142" t="s">
        <v>815</v>
      </c>
      <c r="I1253" s="130" t="str">
        <f>VLOOKUP(H1253,Presupuesto!$B$11:$C$565,2,0)</f>
        <v>PAPEL DE ESCRITORIO</v>
      </c>
      <c r="J1253" s="98" t="str">
        <f t="shared" si="83"/>
        <v>Vinculación Universidad-Sociedad</v>
      </c>
      <c r="K1253" s="98" t="s">
        <v>401</v>
      </c>
    </row>
    <row r="1254" spans="3:11">
      <c r="C1254" s="141" t="s">
        <v>1572</v>
      </c>
      <c r="D1254" s="158">
        <v>3</v>
      </c>
      <c r="E1254" s="123">
        <v>75</v>
      </c>
      <c r="F1254" s="97">
        <f t="shared" si="82"/>
        <v>225</v>
      </c>
      <c r="G1254" s="161" t="s">
        <v>129</v>
      </c>
      <c r="H1254" s="142" t="s">
        <v>815</v>
      </c>
      <c r="I1254" s="130" t="str">
        <f>VLOOKUP(H1254,Presupuesto!$B$11:$C$565,2,0)</f>
        <v>PAPEL DE ESCRITORIO</v>
      </c>
      <c r="J1254" s="98" t="str">
        <f t="shared" si="83"/>
        <v>Vinculación Universidad-Sociedad</v>
      </c>
      <c r="K1254" s="98" t="s">
        <v>401</v>
      </c>
    </row>
    <row r="1255" spans="3:11">
      <c r="C1255" s="141" t="s">
        <v>1573</v>
      </c>
      <c r="D1255" s="158">
        <v>2</v>
      </c>
      <c r="E1255" s="123">
        <v>39.6</v>
      </c>
      <c r="F1255" s="97">
        <f t="shared" si="82"/>
        <v>79.2</v>
      </c>
      <c r="G1255" s="161" t="s">
        <v>129</v>
      </c>
      <c r="H1255" s="142" t="s">
        <v>327</v>
      </c>
      <c r="I1255" s="130" t="str">
        <f>VLOOKUP(H1255,Presupuesto!$B$11:$C$565,2,0)</f>
        <v>UTILES DE ESCRITORIO, OFICINA Y ENZE¥ANZA</v>
      </c>
      <c r="J1255" s="98" t="str">
        <f t="shared" si="83"/>
        <v>Vinculación Universidad-Sociedad</v>
      </c>
      <c r="K1255" s="98" t="s">
        <v>401</v>
      </c>
    </row>
    <row r="1256" spans="3:11">
      <c r="C1256" s="141" t="s">
        <v>1574</v>
      </c>
      <c r="D1256" s="158">
        <v>1</v>
      </c>
      <c r="E1256" s="123">
        <v>2000</v>
      </c>
      <c r="F1256" s="97">
        <f t="shared" si="82"/>
        <v>2000</v>
      </c>
      <c r="G1256" s="161" t="s">
        <v>129</v>
      </c>
      <c r="H1256" s="144" t="s">
        <v>955</v>
      </c>
      <c r="I1256" s="130" t="str">
        <f>VLOOKUP(H1256,Presupuesto!$B$11:$C$565,2,0)</f>
        <v>OTROS RESPUESTOS Y ACCESORIOS MENORES</v>
      </c>
      <c r="J1256" s="98" t="str">
        <f t="shared" si="83"/>
        <v>Vinculación Universidad-Sociedad</v>
      </c>
      <c r="K1256" s="98" t="s">
        <v>401</v>
      </c>
    </row>
    <row r="1257" spans="3:11">
      <c r="C1257" s="141"/>
      <c r="D1257" s="158"/>
      <c r="E1257" s="123"/>
      <c r="F1257" s="97">
        <f t="shared" si="82"/>
        <v>0</v>
      </c>
      <c r="G1257" s="161" t="s">
        <v>129</v>
      </c>
      <c r="H1257" s="142" t="s">
        <v>327</v>
      </c>
      <c r="I1257" s="130" t="str">
        <f>VLOOKUP(H1257,Presupuesto!$B$11:$C$565,2,0)</f>
        <v>UTILES DE ESCRITORIO, OFICINA Y ENZE¥ANZA</v>
      </c>
      <c r="J1257" s="98" t="str">
        <f t="shared" si="83"/>
        <v>Vinculación Universidad-Sociedad</v>
      </c>
      <c r="K1257" s="98" t="s">
        <v>401</v>
      </c>
    </row>
    <row r="1258" spans="3:11">
      <c r="C1258" s="141"/>
      <c r="D1258" s="158"/>
      <c r="E1258" s="123"/>
      <c r="F1258" s="97">
        <f t="shared" si="82"/>
        <v>0</v>
      </c>
      <c r="G1258" s="161" t="s">
        <v>129</v>
      </c>
      <c r="H1258" s="144" t="s">
        <v>955</v>
      </c>
      <c r="I1258" s="130" t="str">
        <f>VLOOKUP(H1258,Presupuesto!$B$11:$C$565,2,0)</f>
        <v>OTROS RESPUESTOS Y ACCESORIOS MENORES</v>
      </c>
      <c r="J1258" s="98" t="str">
        <f t="shared" si="83"/>
        <v>Vinculación Universidad-Sociedad</v>
      </c>
      <c r="K1258" s="98" t="s">
        <v>401</v>
      </c>
    </row>
    <row r="1259" spans="3:11">
      <c r="C1259" s="141"/>
      <c r="D1259" s="158"/>
      <c r="E1259" s="123"/>
      <c r="F1259" s="97">
        <f t="shared" si="82"/>
        <v>0</v>
      </c>
      <c r="G1259" s="161"/>
      <c r="H1259" s="142"/>
      <c r="I1259" s="130" t="e">
        <f>VLOOKUP(H1259,Presupuesto!$B$11:$C$565,2,0)</f>
        <v>#N/A</v>
      </c>
      <c r="J1259" s="98" t="str">
        <f t="shared" si="83"/>
        <v>Vinculación Universidad-Sociedad</v>
      </c>
      <c r="K1259" s="98" t="s">
        <v>401</v>
      </c>
    </row>
    <row r="1260" spans="3:11">
      <c r="C1260" s="141"/>
      <c r="D1260" s="158"/>
      <c r="E1260" s="123"/>
      <c r="F1260" s="97">
        <f t="shared" si="82"/>
        <v>0</v>
      </c>
      <c r="G1260" s="161"/>
      <c r="H1260" s="142"/>
      <c r="I1260" s="130" t="e">
        <f>VLOOKUP(H1260,Presupuesto!$B$11:$C$565,2,0)</f>
        <v>#N/A</v>
      </c>
      <c r="J1260" s="98" t="str">
        <f t="shared" si="83"/>
        <v>Vinculación Universidad-Sociedad</v>
      </c>
      <c r="K1260" s="98" t="s">
        <v>401</v>
      </c>
    </row>
    <row r="1261" spans="3:11">
      <c r="C1261" s="141"/>
      <c r="D1261" s="158"/>
      <c r="E1261" s="123"/>
      <c r="F1261" s="97">
        <f t="shared" si="82"/>
        <v>0</v>
      </c>
      <c r="G1261" s="161"/>
      <c r="H1261" s="142"/>
      <c r="I1261" s="130" t="e">
        <f>VLOOKUP(H1261,Presupuesto!$B$11:$C$565,2,0)</f>
        <v>#N/A</v>
      </c>
      <c r="J1261" s="98" t="str">
        <f t="shared" si="83"/>
        <v>Vinculación Universidad-Sociedad</v>
      </c>
      <c r="K1261" s="98" t="s">
        <v>401</v>
      </c>
    </row>
    <row r="1262" spans="3:11">
      <c r="C1262" s="141"/>
      <c r="D1262" s="158"/>
      <c r="E1262" s="123"/>
      <c r="F1262" s="97">
        <f t="shared" si="82"/>
        <v>0</v>
      </c>
      <c r="G1262" s="161"/>
      <c r="H1262" s="142"/>
      <c r="I1262" s="130" t="e">
        <f>VLOOKUP(H1262,Presupuesto!$B$11:$C$565,2,0)</f>
        <v>#N/A</v>
      </c>
      <c r="J1262" s="98" t="str">
        <f t="shared" si="83"/>
        <v>Vinculación Universidad-Sociedad</v>
      </c>
      <c r="K1262" s="98" t="s">
        <v>401</v>
      </c>
    </row>
    <row r="1263" spans="3:11">
      <c r="C1263" s="141"/>
      <c r="D1263" s="158"/>
      <c r="E1263" s="123"/>
      <c r="F1263" s="97">
        <f t="shared" si="82"/>
        <v>0</v>
      </c>
      <c r="G1263" s="161"/>
      <c r="H1263" s="142"/>
      <c r="I1263" s="130" t="e">
        <f>VLOOKUP(H1263,Presupuesto!$B$11:$C$565,2,0)</f>
        <v>#N/A</v>
      </c>
      <c r="J1263" s="98" t="str">
        <f t="shared" si="83"/>
        <v>Vinculación Universidad-Sociedad</v>
      </c>
      <c r="K1263" s="98" t="s">
        <v>401</v>
      </c>
    </row>
    <row r="1264" spans="3:11">
      <c r="C1264" s="141"/>
      <c r="D1264" s="158"/>
      <c r="E1264" s="123"/>
      <c r="F1264" s="97">
        <f t="shared" si="82"/>
        <v>0</v>
      </c>
      <c r="G1264" s="161"/>
      <c r="H1264" s="142"/>
      <c r="I1264" s="130" t="e">
        <f>VLOOKUP(H1264,Presupuesto!$B$11:$C$565,2,0)</f>
        <v>#N/A</v>
      </c>
      <c r="J1264" s="98" t="str">
        <f t="shared" si="83"/>
        <v>Vinculación Universidad-Sociedad</v>
      </c>
      <c r="K1264" s="98" t="s">
        <v>401</v>
      </c>
    </row>
    <row r="1265" spans="3:11">
      <c r="C1265" s="141"/>
      <c r="D1265" s="158"/>
      <c r="E1265" s="123"/>
      <c r="F1265" s="97">
        <f t="shared" si="82"/>
        <v>0</v>
      </c>
      <c r="G1265" s="161"/>
      <c r="H1265" s="142"/>
      <c r="I1265" s="130" t="e">
        <f>VLOOKUP(H1265,Presupuesto!$B$11:$C$565,2,0)</f>
        <v>#N/A</v>
      </c>
      <c r="J1265" s="98" t="str">
        <f t="shared" si="83"/>
        <v>Vinculación Universidad-Sociedad</v>
      </c>
      <c r="K1265" s="98" t="s">
        <v>401</v>
      </c>
    </row>
    <row r="1266" spans="3:11">
      <c r="C1266" s="141"/>
      <c r="D1266" s="158"/>
      <c r="E1266" s="123"/>
      <c r="F1266" s="97">
        <f t="shared" si="82"/>
        <v>0</v>
      </c>
      <c r="G1266" s="161"/>
      <c r="H1266" s="142"/>
      <c r="I1266" s="130" t="e">
        <f>VLOOKUP(H1266,Presupuesto!$B$11:$C$565,2,0)</f>
        <v>#N/A</v>
      </c>
      <c r="J1266" s="98" t="str">
        <f t="shared" si="83"/>
        <v>Vinculación Universidad-Sociedad</v>
      </c>
      <c r="K1266" s="98" t="s">
        <v>401</v>
      </c>
    </row>
    <row r="1267" spans="3:11">
      <c r="C1267" s="141"/>
      <c r="D1267" s="158"/>
      <c r="E1267" s="123"/>
      <c r="F1267" s="97">
        <f t="shared" si="82"/>
        <v>0</v>
      </c>
      <c r="G1267" s="161"/>
      <c r="H1267" s="142"/>
      <c r="I1267" s="130" t="e">
        <f>VLOOKUP(H1267,Presupuesto!$B$11:$C$565,2,0)</f>
        <v>#N/A</v>
      </c>
      <c r="J1267" s="98" t="str">
        <f t="shared" si="83"/>
        <v>Vinculación Universidad-Sociedad</v>
      </c>
      <c r="K1267" s="98" t="s">
        <v>401</v>
      </c>
    </row>
    <row r="1268" spans="3:11">
      <c r="C1268" s="141"/>
      <c r="D1268" s="158"/>
      <c r="E1268" s="123"/>
      <c r="F1268" s="97">
        <f t="shared" si="82"/>
        <v>0</v>
      </c>
      <c r="G1268" s="161"/>
      <c r="H1268" s="142"/>
      <c r="I1268" s="130" t="e">
        <f>VLOOKUP(H1268,Presupuesto!$B$11:$C$565,2,0)</f>
        <v>#N/A</v>
      </c>
      <c r="J1268" s="98" t="str">
        <f t="shared" si="83"/>
        <v>Vinculación Universidad-Sociedad</v>
      </c>
      <c r="K1268" s="98" t="s">
        <v>401</v>
      </c>
    </row>
    <row r="1269" spans="3:11">
      <c r="C1269" s="141"/>
      <c r="D1269" s="158"/>
      <c r="E1269" s="123"/>
      <c r="F1269" s="97">
        <f t="shared" si="82"/>
        <v>0</v>
      </c>
      <c r="G1269" s="161"/>
      <c r="H1269" s="142"/>
      <c r="I1269" s="130" t="e">
        <f>VLOOKUP(H1269,Presupuesto!$B$11:$C$565,2,0)</f>
        <v>#N/A</v>
      </c>
      <c r="J1269" s="98" t="str">
        <f t="shared" si="83"/>
        <v>Vinculación Universidad-Sociedad</v>
      </c>
      <c r="K1269" s="98" t="s">
        <v>401</v>
      </c>
    </row>
    <row r="1270" spans="3:11">
      <c r="C1270" s="141"/>
      <c r="D1270" s="158"/>
      <c r="E1270" s="123"/>
      <c r="F1270" s="97">
        <f t="shared" si="82"/>
        <v>0</v>
      </c>
      <c r="G1270" s="161"/>
      <c r="H1270" s="142"/>
      <c r="I1270" s="130" t="e">
        <f>VLOOKUP(H1270,Presupuesto!$B$11:$C$565,2,0)</f>
        <v>#N/A</v>
      </c>
      <c r="J1270" s="98" t="str">
        <f t="shared" si="83"/>
        <v>Vinculación Universidad-Sociedad</v>
      </c>
      <c r="K1270" s="98" t="s">
        <v>401</v>
      </c>
    </row>
    <row r="1271" spans="3:11">
      <c r="C1271" s="141"/>
      <c r="D1271" s="158"/>
      <c r="E1271" s="123"/>
      <c r="F1271" s="97">
        <f t="shared" si="82"/>
        <v>0</v>
      </c>
      <c r="G1271" s="161"/>
      <c r="H1271" s="142"/>
      <c r="I1271" s="130" t="e">
        <f>VLOOKUP(H1271,Presupuesto!$B$11:$C$565,2,0)</f>
        <v>#N/A</v>
      </c>
      <c r="J1271" s="98" t="str">
        <f t="shared" si="83"/>
        <v>Vinculación Universidad-Sociedad</v>
      </c>
      <c r="K1271" s="98" t="s">
        <v>401</v>
      </c>
    </row>
    <row r="1272" spans="3:11">
      <c r="C1272" s="143"/>
      <c r="D1272" s="151"/>
      <c r="E1272" s="118"/>
      <c r="F1272" s="97">
        <f t="shared" si="82"/>
        <v>0</v>
      </c>
      <c r="G1272" s="161"/>
      <c r="H1272" s="144"/>
      <c r="I1272" s="130" t="e">
        <f>VLOOKUP(H1272,Presupuesto!$B$11:$C$565,2,0)</f>
        <v>#N/A</v>
      </c>
      <c r="J1272" s="98" t="str">
        <f t="shared" si="83"/>
        <v>Vinculación Universidad-Sociedad</v>
      </c>
      <c r="K1272" s="98" t="s">
        <v>401</v>
      </c>
    </row>
    <row r="1273" spans="3:11">
      <c r="C1273" s="143"/>
      <c r="D1273" s="151"/>
      <c r="E1273" s="118"/>
      <c r="F1273" s="97">
        <f t="shared" si="82"/>
        <v>0</v>
      </c>
      <c r="G1273" s="161"/>
      <c r="H1273" s="144"/>
      <c r="I1273" s="130" t="e">
        <f>VLOOKUP(H1273,Presupuesto!$B$11:$C$565,2,0)</f>
        <v>#N/A</v>
      </c>
      <c r="J1273" s="98" t="str">
        <f t="shared" si="83"/>
        <v>Vinculación Universidad-Sociedad</v>
      </c>
      <c r="K1273" s="98" t="s">
        <v>401</v>
      </c>
    </row>
    <row r="1274" spans="3:11">
      <c r="C1274" s="143"/>
      <c r="D1274" s="151"/>
      <c r="E1274" s="118"/>
      <c r="F1274" s="97">
        <f t="shared" si="82"/>
        <v>0</v>
      </c>
      <c r="G1274" s="161"/>
      <c r="H1274" s="144"/>
      <c r="I1274" s="130" t="e">
        <f>VLOOKUP(H1274,Presupuesto!$B$11:$C$565,2,0)</f>
        <v>#N/A</v>
      </c>
      <c r="J1274" s="98" t="str">
        <f t="shared" si="83"/>
        <v>Vinculación Universidad-Sociedad</v>
      </c>
      <c r="K1274" s="98" t="s">
        <v>401</v>
      </c>
    </row>
    <row r="1275" spans="3:11">
      <c r="C1275" s="143"/>
      <c r="D1275" s="151"/>
      <c r="E1275" s="118"/>
      <c r="F1275" s="97">
        <f t="shared" si="82"/>
        <v>0</v>
      </c>
      <c r="G1275" s="161"/>
      <c r="H1275" s="144"/>
      <c r="I1275" s="130" t="e">
        <f>VLOOKUP(H1275,Presupuesto!$B$11:$C$565,2,0)</f>
        <v>#N/A</v>
      </c>
      <c r="J1275" s="98" t="str">
        <f t="shared" si="83"/>
        <v>Vinculación Universidad-Sociedad</v>
      </c>
      <c r="K1275" s="98" t="s">
        <v>401</v>
      </c>
    </row>
    <row r="1276" spans="3:11">
      <c r="C1276" s="143"/>
      <c r="D1276" s="151"/>
      <c r="E1276" s="118"/>
      <c r="F1276" s="97">
        <f t="shared" si="82"/>
        <v>0</v>
      </c>
      <c r="G1276" s="161"/>
      <c r="H1276" s="144"/>
      <c r="I1276" s="130" t="e">
        <f>VLOOKUP(H1276,Presupuesto!$B$11:$C$565,2,0)</f>
        <v>#N/A</v>
      </c>
      <c r="J1276" s="98" t="str">
        <f t="shared" si="83"/>
        <v>Vinculación Universidad-Sociedad</v>
      </c>
      <c r="K1276" s="98" t="s">
        <v>401</v>
      </c>
    </row>
    <row r="1277" spans="3:11">
      <c r="C1277" s="143"/>
      <c r="D1277" s="151"/>
      <c r="E1277" s="118"/>
      <c r="F1277" s="97">
        <f t="shared" si="82"/>
        <v>0</v>
      </c>
      <c r="G1277" s="161"/>
      <c r="H1277" s="144"/>
      <c r="I1277" s="130" t="e">
        <f>VLOOKUP(H1277,Presupuesto!$B$11:$C$565,2,0)</f>
        <v>#N/A</v>
      </c>
      <c r="J1277" s="98" t="str">
        <f t="shared" si="83"/>
        <v>Vinculación Universidad-Sociedad</v>
      </c>
      <c r="K1277" s="98" t="s">
        <v>401</v>
      </c>
    </row>
    <row r="1278" spans="3:11">
      <c r="C1278" s="143"/>
      <c r="D1278" s="151"/>
      <c r="E1278" s="118"/>
      <c r="F1278" s="97">
        <f t="shared" si="82"/>
        <v>0</v>
      </c>
      <c r="G1278" s="161"/>
      <c r="H1278" s="144"/>
      <c r="I1278" s="130" t="e">
        <f>VLOOKUP(H1278,Presupuesto!$B$11:$C$565,2,0)</f>
        <v>#N/A</v>
      </c>
      <c r="J1278" s="98" t="str">
        <f t="shared" si="83"/>
        <v>Vinculación Universidad-Sociedad</v>
      </c>
      <c r="K1278" s="98" t="s">
        <v>401</v>
      </c>
    </row>
    <row r="1279" spans="3:11">
      <c r="C1279" s="143"/>
      <c r="D1279" s="151"/>
      <c r="E1279" s="118"/>
      <c r="F1279" s="97">
        <f t="shared" si="82"/>
        <v>0</v>
      </c>
      <c r="G1279" s="161"/>
      <c r="H1279" s="144"/>
      <c r="I1279" s="130" t="e">
        <f>VLOOKUP(H1279,Presupuesto!$B$11:$C$565,2,0)</f>
        <v>#N/A</v>
      </c>
      <c r="J1279" s="98" t="str">
        <f t="shared" si="83"/>
        <v>Vinculación Universidad-Sociedad</v>
      </c>
      <c r="K1279" s="98" t="s">
        <v>401</v>
      </c>
    </row>
    <row r="1280" spans="3:11">
      <c r="C1280" s="145"/>
      <c r="D1280" s="151"/>
      <c r="E1280" s="118"/>
      <c r="F1280" s="97">
        <f t="shared" si="82"/>
        <v>0</v>
      </c>
      <c r="G1280" s="161"/>
      <c r="H1280" s="146"/>
      <c r="I1280" s="130" t="e">
        <f>VLOOKUP(H1280,Presupuesto!$B$11:$C$565,2,0)</f>
        <v>#N/A</v>
      </c>
      <c r="J1280" s="98" t="str">
        <f t="shared" si="83"/>
        <v>Vinculación Universidad-Sociedad</v>
      </c>
      <c r="K1280" s="98" t="s">
        <v>401</v>
      </c>
    </row>
    <row r="1281" spans="3:11">
      <c r="C1281" s="145"/>
      <c r="D1281" s="151"/>
      <c r="E1281" s="118"/>
      <c r="F1281" s="97">
        <f t="shared" si="82"/>
        <v>0</v>
      </c>
      <c r="G1281" s="161"/>
      <c r="H1281" s="146"/>
      <c r="I1281" s="130" t="e">
        <f>VLOOKUP(H1281,Presupuesto!$B$11:$C$565,2,0)</f>
        <v>#N/A</v>
      </c>
      <c r="J1281" s="98" t="str">
        <f t="shared" si="83"/>
        <v>Vinculación Universidad-Sociedad</v>
      </c>
      <c r="K1281" s="98" t="s">
        <v>401</v>
      </c>
    </row>
    <row r="1282" spans="3:11">
      <c r="C1282" s="145"/>
      <c r="D1282" s="151"/>
      <c r="E1282" s="118"/>
      <c r="F1282" s="97">
        <f t="shared" si="82"/>
        <v>0</v>
      </c>
      <c r="G1282" s="161"/>
      <c r="H1282" s="146"/>
      <c r="I1282" s="130" t="e">
        <f>VLOOKUP(H1282,Presupuesto!$B$11:$C$565,2,0)</f>
        <v>#N/A</v>
      </c>
      <c r="J1282" s="98" t="str">
        <f t="shared" si="83"/>
        <v>Vinculación Universidad-Sociedad</v>
      </c>
      <c r="K1282" s="98" t="s">
        <v>401</v>
      </c>
    </row>
    <row r="1283" spans="3:11">
      <c r="C1283" s="145"/>
      <c r="D1283" s="151"/>
      <c r="E1283" s="118"/>
      <c r="F1283" s="97">
        <f t="shared" si="82"/>
        <v>0</v>
      </c>
      <c r="G1283" s="161"/>
      <c r="H1283" s="146"/>
      <c r="I1283" s="130" t="e">
        <f>VLOOKUP(H1283,Presupuesto!$B$11:$C$565,2,0)</f>
        <v>#N/A</v>
      </c>
      <c r="J1283" s="98" t="str">
        <f t="shared" si="83"/>
        <v>Vinculación Universidad-Sociedad</v>
      </c>
      <c r="K1283" s="98" t="s">
        <v>401</v>
      </c>
    </row>
    <row r="1284" spans="3:11" ht="15.75" thickBot="1">
      <c r="C1284" s="147"/>
      <c r="D1284" s="159"/>
      <c r="E1284" s="103"/>
      <c r="F1284" s="105">
        <f t="shared" si="82"/>
        <v>0</v>
      </c>
      <c r="G1284" s="162"/>
      <c r="H1284" s="148"/>
      <c r="I1284" s="132" t="e">
        <f>VLOOKUP(H1284,Presupuesto!$B$11:$C$565,2,0)</f>
        <v>#N/A</v>
      </c>
      <c r="J1284" s="106" t="str">
        <f t="shared" si="83"/>
        <v>Vinculación Universidad-Sociedad</v>
      </c>
      <c r="K1284" s="98" t="s">
        <v>401</v>
      </c>
    </row>
    <row r="1286" spans="3:11" ht="15.75" thickBot="1"/>
    <row r="1287" spans="3:11" ht="15.75" thickBot="1">
      <c r="C1287" s="157" t="s">
        <v>53</v>
      </c>
      <c r="D1287" s="372">
        <f>SUM(F1294:F1328)</f>
        <v>2751.2</v>
      </c>
      <c r="E1287" s="464"/>
      <c r="F1287" s="70"/>
      <c r="G1287" s="79"/>
      <c r="H1287" s="70"/>
      <c r="I1287" s="70"/>
      <c r="J1287" s="464"/>
      <c r="K1287" s="464"/>
    </row>
    <row r="1288" spans="3:11">
      <c r="C1288" s="70"/>
      <c r="D1288" s="31"/>
      <c r="E1288" s="93"/>
      <c r="F1288" s="93"/>
      <c r="G1288" s="93"/>
      <c r="H1288" s="76"/>
      <c r="I1288" s="76"/>
      <c r="J1288" s="76"/>
      <c r="K1288" s="112"/>
    </row>
    <row r="1289" spans="3:11">
      <c r="C1289" s="70"/>
      <c r="D1289" s="31"/>
      <c r="E1289" s="93"/>
      <c r="F1289" s="93"/>
      <c r="G1289" s="93"/>
      <c r="H1289" s="76"/>
      <c r="I1289" s="76"/>
      <c r="J1289" s="76"/>
      <c r="K1289" s="112"/>
    </row>
    <row r="1290" spans="3:11" ht="15.75">
      <c r="C1290" s="202" t="s">
        <v>392</v>
      </c>
      <c r="D1290" s="368" t="str">
        <f>'3. Vinculación Univ. Sociedad'!E32</f>
        <v>3.1.3.2</v>
      </c>
      <c r="E1290" s="93"/>
      <c r="F1290" s="93"/>
      <c r="G1290" s="93"/>
      <c r="H1290" s="76"/>
      <c r="I1290" s="76"/>
      <c r="J1290" s="76"/>
      <c r="K1290" s="112"/>
    </row>
    <row r="1291" spans="3:11" ht="18.75">
      <c r="C1291" s="211" t="str">
        <f>IFERROR(VLOOKUP(D1290,'1. Desarrollo e Innov. Curricu.'!$E:$F,2,FALSE),IFERROR(VLOOKUP(D1290,'2. Investigación Científica'!$E:$F,2,FALSE),IFERROR(VLOOKUP(D1290,'3. Vinculación Univ. Sociedad'!$E:$F,2,FALSE),IFERROR(VLOOKUP(D1290,'4. Docencia y Profesorado Univ.'!$E:$F,2,FALSE),IFERROR(VLOOKUP(D1290,'5. Estudiantes y Graduados'!$E:$F,2,FALSE),IFERROR(VLOOKUP(D1290,'11. Gestion Administrativa'!$E:$F,2,FALSE),IFERROR(VLOOKUP(D1290,'13. Gestión Académica'!$E:$F,2,FALSE),IFERROR(VLOOKUP(D1290,'8. Asegura. de la Calid. y M'!$E:$F,2,FALSE),IFERROR(VLOOKUP(D1290,'6. Gestión del Conocimiento'!$E:$F,2,FALSE),IFERROR(VLOOKUP(D1290,'15. Gobernabilidad y Proceso...'!$E:$F,2,FALSE),IFERROR(VLOOKUP(D1290,'12. Gestión del Talento Humano'!$E:$F,2,FALSE),IFERROR(VLOOKUP(D1290,'14. Internacional... de la E.S.'!$E:$F,2,FALSE),IFERROR(VLOOKUP(D1290,'10. Posgrado'!$E:$F,2,FALSE),IFERROR(VLOOKUP(D1290,'17. Gestión TIC'!$E:$F,2,FALSE),IFERROR(VLOOKUP(D1290,'16. Desa. del Sistema Educ.Sup.'!$E:$F,2,FALSE),IFERROR(VLOOKUP(D1290,'9. Cultura de Inno. Insti...'!$E:$F,2,FALSE),VLOOKUP(D1290,'7. Lo Esencial de la Reforma U.'!$E:$F,2,0)))))))))))))))))</f>
        <v>Socialización del diplomado y confirmación de docentes para impartirlo</v>
      </c>
      <c r="D1291" s="31"/>
      <c r="E1291" s="93"/>
      <c r="F1291" s="93"/>
      <c r="G1291" s="93"/>
      <c r="H1291" s="76"/>
      <c r="I1291" s="76"/>
      <c r="J1291" s="76"/>
      <c r="K1291" s="112"/>
    </row>
    <row r="1292" spans="3:11" ht="15.75" thickBot="1">
      <c r="C1292" s="464"/>
      <c r="D1292" s="464"/>
      <c r="E1292" s="464"/>
      <c r="F1292" s="93"/>
      <c r="G1292" s="76"/>
      <c r="H1292" s="76"/>
      <c r="I1292" s="76"/>
      <c r="J1292" s="464"/>
      <c r="K1292" s="464"/>
    </row>
    <row r="1293" spans="3:11" ht="30.75" thickBot="1">
      <c r="C1293" s="129" t="s">
        <v>44</v>
      </c>
      <c r="D1293" s="129" t="s">
        <v>55</v>
      </c>
      <c r="E1293" s="136" t="s">
        <v>57</v>
      </c>
      <c r="F1293" s="135" t="s">
        <v>27</v>
      </c>
      <c r="G1293" s="133" t="s">
        <v>131</v>
      </c>
      <c r="H1293" s="136" t="s">
        <v>46</v>
      </c>
      <c r="I1293" s="133" t="s">
        <v>132</v>
      </c>
      <c r="J1293" s="133" t="s">
        <v>410</v>
      </c>
      <c r="K1293" s="133" t="s">
        <v>411</v>
      </c>
    </row>
    <row r="1294" spans="3:11">
      <c r="C1294" s="221" t="s">
        <v>439</v>
      </c>
      <c r="D1294" s="222"/>
      <c r="E1294" s="220">
        <f>HLOOKUP(C1294,$AH$2:$BU$3,2,0)</f>
        <v>620</v>
      </c>
      <c r="F1294" s="97">
        <f t="shared" ref="F1294:F1328" si="84">D1294*E1294</f>
        <v>0</v>
      </c>
      <c r="G1294" s="161"/>
      <c r="H1294" s="142"/>
      <c r="I1294" s="130" t="e">
        <f>VLOOKUP(H1294,Presupuesto!$B$11:$C$565,2,0)</f>
        <v>#N/A</v>
      </c>
      <c r="J1294" s="331" t="s">
        <v>471</v>
      </c>
      <c r="K1294" s="98" t="s">
        <v>404</v>
      </c>
    </row>
    <row r="1295" spans="3:11">
      <c r="C1295" s="141" t="s">
        <v>1569</v>
      </c>
      <c r="D1295" s="158">
        <v>2</v>
      </c>
      <c r="E1295" s="123">
        <v>76</v>
      </c>
      <c r="F1295" s="97">
        <f t="shared" si="84"/>
        <v>152</v>
      </c>
      <c r="G1295" s="161" t="s">
        <v>129</v>
      </c>
      <c r="H1295" s="142" t="s">
        <v>316</v>
      </c>
      <c r="I1295" s="130" t="str">
        <f>VLOOKUP(H1295,Presupuesto!$B$11:$C$565,2,0)</f>
        <v>PRODUCTOS DE PAPEL Y CARTON (33400-00)</v>
      </c>
      <c r="J1295" s="98" t="str">
        <f>$J$854</f>
        <v>Vinculación Universidad-Sociedad</v>
      </c>
      <c r="K1295" s="98" t="s">
        <v>404</v>
      </c>
    </row>
    <row r="1296" spans="3:11">
      <c r="C1296" s="141" t="s">
        <v>1570</v>
      </c>
      <c r="D1296" s="158">
        <v>1</v>
      </c>
      <c r="E1296" s="123">
        <v>85</v>
      </c>
      <c r="F1296" s="97">
        <f t="shared" si="84"/>
        <v>85</v>
      </c>
      <c r="G1296" s="161" t="s">
        <v>129</v>
      </c>
      <c r="H1296" s="142" t="s">
        <v>316</v>
      </c>
      <c r="I1296" s="130" t="str">
        <f>VLOOKUP(H1296,Presupuesto!$B$11:$C$565,2,0)</f>
        <v>PRODUCTOS DE PAPEL Y CARTON (33400-00)</v>
      </c>
      <c r="J1296" s="98" t="str">
        <f t="shared" ref="J1296:J1328" si="85">$J$854</f>
        <v>Vinculación Universidad-Sociedad</v>
      </c>
      <c r="K1296" s="98" t="s">
        <v>404</v>
      </c>
    </row>
    <row r="1297" spans="3:11">
      <c r="C1297" s="141" t="s">
        <v>1571</v>
      </c>
      <c r="D1297" s="158">
        <v>3</v>
      </c>
      <c r="E1297" s="123">
        <v>70</v>
      </c>
      <c r="F1297" s="97">
        <f t="shared" si="84"/>
        <v>210</v>
      </c>
      <c r="G1297" s="161" t="s">
        <v>129</v>
      </c>
      <c r="H1297" s="142" t="s">
        <v>815</v>
      </c>
      <c r="I1297" s="130" t="str">
        <f>VLOOKUP(H1297,Presupuesto!$B$11:$C$565,2,0)</f>
        <v>PAPEL DE ESCRITORIO</v>
      </c>
      <c r="J1297" s="98" t="str">
        <f t="shared" si="85"/>
        <v>Vinculación Universidad-Sociedad</v>
      </c>
      <c r="K1297" s="98" t="s">
        <v>404</v>
      </c>
    </row>
    <row r="1298" spans="3:11">
      <c r="C1298" s="141" t="s">
        <v>1572</v>
      </c>
      <c r="D1298" s="158">
        <v>3</v>
      </c>
      <c r="E1298" s="123">
        <v>75</v>
      </c>
      <c r="F1298" s="97">
        <f t="shared" si="84"/>
        <v>225</v>
      </c>
      <c r="G1298" s="161" t="s">
        <v>129</v>
      </c>
      <c r="H1298" s="142" t="s">
        <v>815</v>
      </c>
      <c r="I1298" s="130" t="str">
        <f>VLOOKUP(H1298,Presupuesto!$B$11:$C$565,2,0)</f>
        <v>PAPEL DE ESCRITORIO</v>
      </c>
      <c r="J1298" s="98" t="str">
        <f t="shared" si="85"/>
        <v>Vinculación Universidad-Sociedad</v>
      </c>
      <c r="K1298" s="98" t="s">
        <v>404</v>
      </c>
    </row>
    <row r="1299" spans="3:11">
      <c r="C1299" s="141" t="s">
        <v>1573</v>
      </c>
      <c r="D1299" s="158">
        <v>2</v>
      </c>
      <c r="E1299" s="123">
        <v>39.6</v>
      </c>
      <c r="F1299" s="97">
        <f t="shared" si="84"/>
        <v>79.2</v>
      </c>
      <c r="G1299" s="161" t="s">
        <v>129</v>
      </c>
      <c r="H1299" s="142" t="s">
        <v>327</v>
      </c>
      <c r="I1299" s="130" t="str">
        <f>VLOOKUP(H1299,Presupuesto!$B$11:$C$565,2,0)</f>
        <v>UTILES DE ESCRITORIO, OFICINA Y ENZE¥ANZA</v>
      </c>
      <c r="J1299" s="98" t="str">
        <f t="shared" si="85"/>
        <v>Vinculación Universidad-Sociedad</v>
      </c>
      <c r="K1299" s="98" t="s">
        <v>404</v>
      </c>
    </row>
    <row r="1300" spans="3:11">
      <c r="C1300" s="141" t="s">
        <v>1574</v>
      </c>
      <c r="D1300" s="158">
        <v>1</v>
      </c>
      <c r="E1300" s="123">
        <v>2000</v>
      </c>
      <c r="F1300" s="97">
        <f t="shared" si="84"/>
        <v>2000</v>
      </c>
      <c r="G1300" s="161" t="s">
        <v>129</v>
      </c>
      <c r="H1300" s="144" t="s">
        <v>955</v>
      </c>
      <c r="I1300" s="130" t="str">
        <f>VLOOKUP(H1300,Presupuesto!$B$11:$C$565,2,0)</f>
        <v>OTROS RESPUESTOS Y ACCESORIOS MENORES</v>
      </c>
      <c r="J1300" s="98" t="str">
        <f t="shared" si="85"/>
        <v>Vinculación Universidad-Sociedad</v>
      </c>
      <c r="K1300" s="98" t="s">
        <v>404</v>
      </c>
    </row>
    <row r="1301" spans="3:11">
      <c r="C1301" s="141"/>
      <c r="D1301" s="158"/>
      <c r="E1301" s="123"/>
      <c r="F1301" s="97">
        <f t="shared" si="84"/>
        <v>0</v>
      </c>
      <c r="G1301" s="161" t="s">
        <v>129</v>
      </c>
      <c r="H1301" s="142" t="s">
        <v>327</v>
      </c>
      <c r="I1301" s="130" t="str">
        <f>VLOOKUP(H1301,Presupuesto!$B$11:$C$565,2,0)</f>
        <v>UTILES DE ESCRITORIO, OFICINA Y ENZE¥ANZA</v>
      </c>
      <c r="J1301" s="98" t="str">
        <f t="shared" si="85"/>
        <v>Vinculación Universidad-Sociedad</v>
      </c>
      <c r="K1301" s="98" t="s">
        <v>404</v>
      </c>
    </row>
    <row r="1302" spans="3:11">
      <c r="C1302" s="141"/>
      <c r="D1302" s="158"/>
      <c r="E1302" s="123"/>
      <c r="F1302" s="97">
        <f t="shared" si="84"/>
        <v>0</v>
      </c>
      <c r="G1302" s="161" t="s">
        <v>129</v>
      </c>
      <c r="H1302" s="144" t="s">
        <v>955</v>
      </c>
      <c r="I1302" s="130" t="str">
        <f>VLOOKUP(H1302,Presupuesto!$B$11:$C$565,2,0)</f>
        <v>OTROS RESPUESTOS Y ACCESORIOS MENORES</v>
      </c>
      <c r="J1302" s="98" t="str">
        <f t="shared" si="85"/>
        <v>Vinculación Universidad-Sociedad</v>
      </c>
      <c r="K1302" s="98" t="s">
        <v>404</v>
      </c>
    </row>
    <row r="1303" spans="3:11">
      <c r="C1303" s="141"/>
      <c r="D1303" s="158"/>
      <c r="E1303" s="123"/>
      <c r="F1303" s="97">
        <f t="shared" si="84"/>
        <v>0</v>
      </c>
      <c r="G1303" s="161"/>
      <c r="H1303" s="142"/>
      <c r="I1303" s="130" t="e">
        <f>VLOOKUP(H1303,Presupuesto!$B$11:$C$565,2,0)</f>
        <v>#N/A</v>
      </c>
      <c r="J1303" s="98" t="str">
        <f t="shared" si="85"/>
        <v>Vinculación Universidad-Sociedad</v>
      </c>
      <c r="K1303" s="98" t="s">
        <v>404</v>
      </c>
    </row>
    <row r="1304" spans="3:11">
      <c r="C1304" s="141"/>
      <c r="D1304" s="158"/>
      <c r="E1304" s="123"/>
      <c r="F1304" s="97">
        <f t="shared" si="84"/>
        <v>0</v>
      </c>
      <c r="G1304" s="161"/>
      <c r="H1304" s="142"/>
      <c r="I1304" s="130" t="e">
        <f>VLOOKUP(H1304,Presupuesto!$B$11:$C$565,2,0)</f>
        <v>#N/A</v>
      </c>
      <c r="J1304" s="98" t="str">
        <f t="shared" si="85"/>
        <v>Vinculación Universidad-Sociedad</v>
      </c>
      <c r="K1304" s="98" t="s">
        <v>404</v>
      </c>
    </row>
    <row r="1305" spans="3:11">
      <c r="C1305" s="141"/>
      <c r="D1305" s="158"/>
      <c r="E1305" s="123"/>
      <c r="F1305" s="97">
        <f t="shared" si="84"/>
        <v>0</v>
      </c>
      <c r="G1305" s="161"/>
      <c r="H1305" s="142"/>
      <c r="I1305" s="130" t="e">
        <f>VLOOKUP(H1305,Presupuesto!$B$11:$C$565,2,0)</f>
        <v>#N/A</v>
      </c>
      <c r="J1305" s="98" t="str">
        <f t="shared" si="85"/>
        <v>Vinculación Universidad-Sociedad</v>
      </c>
      <c r="K1305" s="98" t="s">
        <v>404</v>
      </c>
    </row>
    <row r="1306" spans="3:11">
      <c r="C1306" s="141"/>
      <c r="D1306" s="158"/>
      <c r="E1306" s="123"/>
      <c r="F1306" s="97">
        <f t="shared" si="84"/>
        <v>0</v>
      </c>
      <c r="G1306" s="161"/>
      <c r="H1306" s="142"/>
      <c r="I1306" s="130" t="e">
        <f>VLOOKUP(H1306,Presupuesto!$B$11:$C$565,2,0)</f>
        <v>#N/A</v>
      </c>
      <c r="J1306" s="98" t="str">
        <f t="shared" si="85"/>
        <v>Vinculación Universidad-Sociedad</v>
      </c>
      <c r="K1306" s="98" t="s">
        <v>404</v>
      </c>
    </row>
    <row r="1307" spans="3:11">
      <c r="C1307" s="141"/>
      <c r="D1307" s="158"/>
      <c r="E1307" s="123"/>
      <c r="F1307" s="97">
        <f t="shared" si="84"/>
        <v>0</v>
      </c>
      <c r="G1307" s="161"/>
      <c r="H1307" s="142"/>
      <c r="I1307" s="130" t="e">
        <f>VLOOKUP(H1307,Presupuesto!$B$11:$C$565,2,0)</f>
        <v>#N/A</v>
      </c>
      <c r="J1307" s="98" t="str">
        <f t="shared" si="85"/>
        <v>Vinculación Universidad-Sociedad</v>
      </c>
      <c r="K1307" s="98" t="s">
        <v>404</v>
      </c>
    </row>
    <row r="1308" spans="3:11">
      <c r="C1308" s="141"/>
      <c r="D1308" s="158"/>
      <c r="E1308" s="123"/>
      <c r="F1308" s="97">
        <f t="shared" si="84"/>
        <v>0</v>
      </c>
      <c r="G1308" s="161"/>
      <c r="H1308" s="142"/>
      <c r="I1308" s="130" t="e">
        <f>VLOOKUP(H1308,Presupuesto!$B$11:$C$565,2,0)</f>
        <v>#N/A</v>
      </c>
      <c r="J1308" s="98" t="str">
        <f t="shared" si="85"/>
        <v>Vinculación Universidad-Sociedad</v>
      </c>
      <c r="K1308" s="98" t="s">
        <v>404</v>
      </c>
    </row>
    <row r="1309" spans="3:11">
      <c r="C1309" s="141"/>
      <c r="D1309" s="158"/>
      <c r="E1309" s="123"/>
      <c r="F1309" s="97">
        <f t="shared" si="84"/>
        <v>0</v>
      </c>
      <c r="G1309" s="161"/>
      <c r="H1309" s="142"/>
      <c r="I1309" s="130" t="e">
        <f>VLOOKUP(H1309,Presupuesto!$B$11:$C$565,2,0)</f>
        <v>#N/A</v>
      </c>
      <c r="J1309" s="98" t="str">
        <f t="shared" si="85"/>
        <v>Vinculación Universidad-Sociedad</v>
      </c>
      <c r="K1309" s="98" t="s">
        <v>404</v>
      </c>
    </row>
    <row r="1310" spans="3:11">
      <c r="C1310" s="141"/>
      <c r="D1310" s="158"/>
      <c r="E1310" s="123"/>
      <c r="F1310" s="97">
        <f t="shared" si="84"/>
        <v>0</v>
      </c>
      <c r="G1310" s="161"/>
      <c r="H1310" s="142"/>
      <c r="I1310" s="130" t="e">
        <f>VLOOKUP(H1310,Presupuesto!$B$11:$C$565,2,0)</f>
        <v>#N/A</v>
      </c>
      <c r="J1310" s="98" t="str">
        <f t="shared" si="85"/>
        <v>Vinculación Universidad-Sociedad</v>
      </c>
      <c r="K1310" s="98" t="s">
        <v>404</v>
      </c>
    </row>
    <row r="1311" spans="3:11">
      <c r="C1311" s="141"/>
      <c r="D1311" s="158"/>
      <c r="E1311" s="123"/>
      <c r="F1311" s="97">
        <f t="shared" si="84"/>
        <v>0</v>
      </c>
      <c r="G1311" s="161"/>
      <c r="H1311" s="142"/>
      <c r="I1311" s="130" t="e">
        <f>VLOOKUP(H1311,Presupuesto!$B$11:$C$565,2,0)</f>
        <v>#N/A</v>
      </c>
      <c r="J1311" s="98" t="str">
        <f t="shared" si="85"/>
        <v>Vinculación Universidad-Sociedad</v>
      </c>
      <c r="K1311" s="98" t="s">
        <v>404</v>
      </c>
    </row>
    <row r="1312" spans="3:11">
      <c r="C1312" s="141"/>
      <c r="D1312" s="158"/>
      <c r="E1312" s="123"/>
      <c r="F1312" s="97">
        <f t="shared" si="84"/>
        <v>0</v>
      </c>
      <c r="G1312" s="161"/>
      <c r="H1312" s="142"/>
      <c r="I1312" s="130" t="e">
        <f>VLOOKUP(H1312,Presupuesto!$B$11:$C$565,2,0)</f>
        <v>#N/A</v>
      </c>
      <c r="J1312" s="98" t="str">
        <f t="shared" si="85"/>
        <v>Vinculación Universidad-Sociedad</v>
      </c>
      <c r="K1312" s="98" t="s">
        <v>404</v>
      </c>
    </row>
    <row r="1313" spans="3:11">
      <c r="C1313" s="141"/>
      <c r="D1313" s="158"/>
      <c r="E1313" s="123"/>
      <c r="F1313" s="97">
        <f t="shared" si="84"/>
        <v>0</v>
      </c>
      <c r="G1313" s="161"/>
      <c r="H1313" s="142"/>
      <c r="I1313" s="130" t="e">
        <f>VLOOKUP(H1313,Presupuesto!$B$11:$C$565,2,0)</f>
        <v>#N/A</v>
      </c>
      <c r="J1313" s="98" t="str">
        <f t="shared" si="85"/>
        <v>Vinculación Universidad-Sociedad</v>
      </c>
      <c r="K1313" s="98" t="s">
        <v>404</v>
      </c>
    </row>
    <row r="1314" spans="3:11">
      <c r="C1314" s="141"/>
      <c r="D1314" s="158"/>
      <c r="E1314" s="123"/>
      <c r="F1314" s="97">
        <f t="shared" si="84"/>
        <v>0</v>
      </c>
      <c r="G1314" s="161"/>
      <c r="H1314" s="142"/>
      <c r="I1314" s="130" t="e">
        <f>VLOOKUP(H1314,Presupuesto!$B$11:$C$565,2,0)</f>
        <v>#N/A</v>
      </c>
      <c r="J1314" s="98" t="str">
        <f t="shared" si="85"/>
        <v>Vinculación Universidad-Sociedad</v>
      </c>
      <c r="K1314" s="98" t="s">
        <v>404</v>
      </c>
    </row>
    <row r="1315" spans="3:11">
      <c r="C1315" s="141"/>
      <c r="D1315" s="158"/>
      <c r="E1315" s="123"/>
      <c r="F1315" s="97">
        <f t="shared" si="84"/>
        <v>0</v>
      </c>
      <c r="G1315" s="161"/>
      <c r="H1315" s="142"/>
      <c r="I1315" s="130" t="e">
        <f>VLOOKUP(H1315,Presupuesto!$B$11:$C$565,2,0)</f>
        <v>#N/A</v>
      </c>
      <c r="J1315" s="98" t="str">
        <f t="shared" si="85"/>
        <v>Vinculación Universidad-Sociedad</v>
      </c>
      <c r="K1315" s="98" t="s">
        <v>404</v>
      </c>
    </row>
    <row r="1316" spans="3:11">
      <c r="C1316" s="143"/>
      <c r="D1316" s="151"/>
      <c r="E1316" s="118"/>
      <c r="F1316" s="97">
        <f t="shared" si="84"/>
        <v>0</v>
      </c>
      <c r="G1316" s="161"/>
      <c r="H1316" s="144"/>
      <c r="I1316" s="130" t="e">
        <f>VLOOKUP(H1316,Presupuesto!$B$11:$C$565,2,0)</f>
        <v>#N/A</v>
      </c>
      <c r="J1316" s="98" t="str">
        <f t="shared" si="85"/>
        <v>Vinculación Universidad-Sociedad</v>
      </c>
      <c r="K1316" s="98" t="s">
        <v>404</v>
      </c>
    </row>
    <row r="1317" spans="3:11">
      <c r="C1317" s="143"/>
      <c r="D1317" s="151"/>
      <c r="E1317" s="118"/>
      <c r="F1317" s="97">
        <f t="shared" si="84"/>
        <v>0</v>
      </c>
      <c r="G1317" s="161"/>
      <c r="H1317" s="144"/>
      <c r="I1317" s="130" t="e">
        <f>VLOOKUP(H1317,Presupuesto!$B$11:$C$565,2,0)</f>
        <v>#N/A</v>
      </c>
      <c r="J1317" s="98" t="str">
        <f t="shared" si="85"/>
        <v>Vinculación Universidad-Sociedad</v>
      </c>
      <c r="K1317" s="98" t="s">
        <v>404</v>
      </c>
    </row>
    <row r="1318" spans="3:11">
      <c r="C1318" s="143"/>
      <c r="D1318" s="151"/>
      <c r="E1318" s="118"/>
      <c r="F1318" s="97">
        <f t="shared" si="84"/>
        <v>0</v>
      </c>
      <c r="G1318" s="161"/>
      <c r="H1318" s="144"/>
      <c r="I1318" s="130" t="e">
        <f>VLOOKUP(H1318,Presupuesto!$B$11:$C$565,2,0)</f>
        <v>#N/A</v>
      </c>
      <c r="J1318" s="98" t="str">
        <f t="shared" si="85"/>
        <v>Vinculación Universidad-Sociedad</v>
      </c>
      <c r="K1318" s="98" t="s">
        <v>404</v>
      </c>
    </row>
    <row r="1319" spans="3:11">
      <c r="C1319" s="143"/>
      <c r="D1319" s="151"/>
      <c r="E1319" s="118"/>
      <c r="F1319" s="97">
        <f t="shared" si="84"/>
        <v>0</v>
      </c>
      <c r="G1319" s="161"/>
      <c r="H1319" s="144"/>
      <c r="I1319" s="130" t="e">
        <f>VLOOKUP(H1319,Presupuesto!$B$11:$C$565,2,0)</f>
        <v>#N/A</v>
      </c>
      <c r="J1319" s="98" t="str">
        <f t="shared" si="85"/>
        <v>Vinculación Universidad-Sociedad</v>
      </c>
      <c r="K1319" s="98" t="s">
        <v>404</v>
      </c>
    </row>
    <row r="1320" spans="3:11">
      <c r="C1320" s="143"/>
      <c r="D1320" s="151"/>
      <c r="E1320" s="118"/>
      <c r="F1320" s="97">
        <f t="shared" si="84"/>
        <v>0</v>
      </c>
      <c r="G1320" s="161"/>
      <c r="H1320" s="144"/>
      <c r="I1320" s="130" t="e">
        <f>VLOOKUP(H1320,Presupuesto!$B$11:$C$565,2,0)</f>
        <v>#N/A</v>
      </c>
      <c r="J1320" s="98" t="str">
        <f t="shared" si="85"/>
        <v>Vinculación Universidad-Sociedad</v>
      </c>
      <c r="K1320" s="98" t="s">
        <v>404</v>
      </c>
    </row>
    <row r="1321" spans="3:11">
      <c r="C1321" s="143"/>
      <c r="D1321" s="151"/>
      <c r="E1321" s="118"/>
      <c r="F1321" s="97">
        <f t="shared" si="84"/>
        <v>0</v>
      </c>
      <c r="G1321" s="161"/>
      <c r="H1321" s="144"/>
      <c r="I1321" s="130" t="e">
        <f>VLOOKUP(H1321,Presupuesto!$B$11:$C$565,2,0)</f>
        <v>#N/A</v>
      </c>
      <c r="J1321" s="98" t="str">
        <f t="shared" si="85"/>
        <v>Vinculación Universidad-Sociedad</v>
      </c>
      <c r="K1321" s="98" t="s">
        <v>404</v>
      </c>
    </row>
    <row r="1322" spans="3:11">
      <c r="C1322" s="143"/>
      <c r="D1322" s="151"/>
      <c r="E1322" s="118"/>
      <c r="F1322" s="97">
        <f t="shared" si="84"/>
        <v>0</v>
      </c>
      <c r="G1322" s="161"/>
      <c r="H1322" s="144"/>
      <c r="I1322" s="130" t="e">
        <f>VLOOKUP(H1322,Presupuesto!$B$11:$C$565,2,0)</f>
        <v>#N/A</v>
      </c>
      <c r="J1322" s="98" t="str">
        <f t="shared" si="85"/>
        <v>Vinculación Universidad-Sociedad</v>
      </c>
      <c r="K1322" s="98" t="s">
        <v>404</v>
      </c>
    </row>
    <row r="1323" spans="3:11">
      <c r="C1323" s="143"/>
      <c r="D1323" s="151"/>
      <c r="E1323" s="118"/>
      <c r="F1323" s="97">
        <f t="shared" si="84"/>
        <v>0</v>
      </c>
      <c r="G1323" s="161"/>
      <c r="H1323" s="144"/>
      <c r="I1323" s="130" t="e">
        <f>VLOOKUP(H1323,Presupuesto!$B$11:$C$565,2,0)</f>
        <v>#N/A</v>
      </c>
      <c r="J1323" s="98" t="str">
        <f t="shared" si="85"/>
        <v>Vinculación Universidad-Sociedad</v>
      </c>
      <c r="K1323" s="98" t="s">
        <v>404</v>
      </c>
    </row>
    <row r="1324" spans="3:11">
      <c r="C1324" s="145"/>
      <c r="D1324" s="151"/>
      <c r="E1324" s="118"/>
      <c r="F1324" s="97">
        <f t="shared" si="84"/>
        <v>0</v>
      </c>
      <c r="G1324" s="161"/>
      <c r="H1324" s="146"/>
      <c r="I1324" s="130" t="e">
        <f>VLOOKUP(H1324,Presupuesto!$B$11:$C$565,2,0)</f>
        <v>#N/A</v>
      </c>
      <c r="J1324" s="98" t="str">
        <f t="shared" si="85"/>
        <v>Vinculación Universidad-Sociedad</v>
      </c>
      <c r="K1324" s="98" t="s">
        <v>404</v>
      </c>
    </row>
    <row r="1325" spans="3:11">
      <c r="C1325" s="145"/>
      <c r="D1325" s="151"/>
      <c r="E1325" s="118"/>
      <c r="F1325" s="97">
        <f t="shared" si="84"/>
        <v>0</v>
      </c>
      <c r="G1325" s="161"/>
      <c r="H1325" s="146"/>
      <c r="I1325" s="130" t="e">
        <f>VLOOKUP(H1325,Presupuesto!$B$11:$C$565,2,0)</f>
        <v>#N/A</v>
      </c>
      <c r="J1325" s="98" t="str">
        <f t="shared" si="85"/>
        <v>Vinculación Universidad-Sociedad</v>
      </c>
      <c r="K1325" s="98" t="s">
        <v>404</v>
      </c>
    </row>
    <row r="1326" spans="3:11">
      <c r="C1326" s="145"/>
      <c r="D1326" s="151"/>
      <c r="E1326" s="118"/>
      <c r="F1326" s="97">
        <f t="shared" si="84"/>
        <v>0</v>
      </c>
      <c r="G1326" s="161"/>
      <c r="H1326" s="146"/>
      <c r="I1326" s="130" t="e">
        <f>VLOOKUP(H1326,Presupuesto!$B$11:$C$565,2,0)</f>
        <v>#N/A</v>
      </c>
      <c r="J1326" s="98" t="str">
        <f t="shared" si="85"/>
        <v>Vinculación Universidad-Sociedad</v>
      </c>
      <c r="K1326" s="98" t="s">
        <v>404</v>
      </c>
    </row>
    <row r="1327" spans="3:11">
      <c r="C1327" s="145"/>
      <c r="D1327" s="151"/>
      <c r="E1327" s="118"/>
      <c r="F1327" s="97">
        <f t="shared" si="84"/>
        <v>0</v>
      </c>
      <c r="G1327" s="161"/>
      <c r="H1327" s="146"/>
      <c r="I1327" s="130" t="e">
        <f>VLOOKUP(H1327,Presupuesto!$B$11:$C$565,2,0)</f>
        <v>#N/A</v>
      </c>
      <c r="J1327" s="98" t="str">
        <f t="shared" si="85"/>
        <v>Vinculación Universidad-Sociedad</v>
      </c>
      <c r="K1327" s="98" t="s">
        <v>404</v>
      </c>
    </row>
    <row r="1328" spans="3:11" ht="15.75" thickBot="1">
      <c r="C1328" s="147"/>
      <c r="D1328" s="159"/>
      <c r="E1328" s="103"/>
      <c r="F1328" s="105">
        <f t="shared" si="84"/>
        <v>0</v>
      </c>
      <c r="G1328" s="162"/>
      <c r="H1328" s="148"/>
      <c r="I1328" s="132" t="e">
        <f>VLOOKUP(H1328,Presupuesto!$B$11:$C$565,2,0)</f>
        <v>#N/A</v>
      </c>
      <c r="J1328" s="106" t="str">
        <f t="shared" si="85"/>
        <v>Vinculación Universidad-Sociedad</v>
      </c>
      <c r="K1328" s="98" t="s">
        <v>404</v>
      </c>
    </row>
    <row r="1330" spans="3:11" ht="15.75" thickBot="1"/>
    <row r="1331" spans="3:11" ht="15.75" thickBot="1">
      <c r="C1331" s="157" t="s">
        <v>53</v>
      </c>
      <c r="D1331" s="372">
        <f>SUM(F1338:F1372)</f>
        <v>2751.2</v>
      </c>
      <c r="E1331" s="464"/>
      <c r="F1331" s="70"/>
      <c r="G1331" s="79"/>
      <c r="H1331" s="70"/>
      <c r="I1331" s="70"/>
      <c r="J1331" s="464"/>
      <c r="K1331" s="464"/>
    </row>
    <row r="1332" spans="3:11">
      <c r="C1332" s="70"/>
      <c r="D1332" s="31"/>
      <c r="E1332" s="93"/>
      <c r="F1332" s="93"/>
      <c r="G1332" s="93"/>
      <c r="H1332" s="76"/>
      <c r="I1332" s="76"/>
      <c r="J1332" s="76"/>
      <c r="K1332" s="112"/>
    </row>
    <row r="1333" spans="3:11">
      <c r="C1333" s="70"/>
      <c r="D1333" s="31"/>
      <c r="E1333" s="93"/>
      <c r="F1333" s="93"/>
      <c r="G1333" s="93"/>
      <c r="H1333" s="76"/>
      <c r="I1333" s="76"/>
      <c r="J1333" s="76"/>
      <c r="K1333" s="112"/>
    </row>
    <row r="1334" spans="3:11" ht="15.75">
      <c r="C1334" s="202" t="s">
        <v>392</v>
      </c>
      <c r="D1334" s="368" t="str">
        <f>'3. Vinculación Univ. Sociedad'!E33</f>
        <v>3.1.3.3</v>
      </c>
      <c r="E1334" s="93"/>
      <c r="F1334" s="93"/>
      <c r="G1334" s="93"/>
      <c r="H1334" s="76"/>
      <c r="I1334" s="76"/>
      <c r="J1334" s="76"/>
      <c r="K1334" s="112"/>
    </row>
    <row r="1335" spans="3:11" ht="18.75">
      <c r="C1335" s="211" t="str">
        <f>IFERROR(VLOOKUP(D1334,'1. Desarrollo e Innov. Curricu.'!$E:$F,2,FALSE),IFERROR(VLOOKUP(D1334,'2. Investigación Científica'!$E:$F,2,FALSE),IFERROR(VLOOKUP(D1334,'3. Vinculación Univ. Sociedad'!$E:$F,2,FALSE),IFERROR(VLOOKUP(D1334,'4. Docencia y Profesorado Univ.'!$E:$F,2,FALSE),IFERROR(VLOOKUP(D1334,'5. Estudiantes y Graduados'!$E:$F,2,FALSE),IFERROR(VLOOKUP(D1334,'11. Gestion Administrativa'!$E:$F,2,FALSE),IFERROR(VLOOKUP(D1334,'13. Gestión Académica'!$E:$F,2,FALSE),IFERROR(VLOOKUP(D1334,'8. Asegura. de la Calid. y M'!$E:$F,2,FALSE),IFERROR(VLOOKUP(D1334,'6. Gestión del Conocimiento'!$E:$F,2,FALSE),IFERROR(VLOOKUP(D1334,'15. Gobernabilidad y Proceso...'!$E:$F,2,FALSE),IFERROR(VLOOKUP(D1334,'12. Gestión del Talento Humano'!$E:$F,2,FALSE),IFERROR(VLOOKUP(D1334,'14. Internacional... de la E.S.'!$E:$F,2,FALSE),IFERROR(VLOOKUP(D1334,'10. Posgrado'!$E:$F,2,FALSE),IFERROR(VLOOKUP(D1334,'17. Gestión TIC'!$E:$F,2,FALSE),IFERROR(VLOOKUP(D1334,'16. Desa. del Sistema Educ.Sup.'!$E:$F,2,FALSE),IFERROR(VLOOKUP(D1334,'9. Cultura de Inno. Insti...'!$E:$F,2,FALSE),VLOOKUP(D1334,'7. Lo Esencial de la Reforma U.'!$E:$F,2,0)))))))))))))))))</f>
        <v>Diseñar el diplomado de Conciliación. Elaboración de los contenidos de los Módulos</v>
      </c>
      <c r="D1335" s="31"/>
      <c r="E1335" s="93"/>
      <c r="F1335" s="93"/>
      <c r="G1335" s="93"/>
      <c r="H1335" s="76"/>
      <c r="I1335" s="76"/>
      <c r="J1335" s="76"/>
      <c r="K1335" s="112"/>
    </row>
    <row r="1336" spans="3:11" ht="15.75" thickBot="1">
      <c r="C1336" s="464"/>
      <c r="D1336" s="464"/>
      <c r="E1336" s="464"/>
      <c r="F1336" s="93"/>
      <c r="G1336" s="76"/>
      <c r="H1336" s="76"/>
      <c r="I1336" s="76"/>
      <c r="J1336" s="464"/>
      <c r="K1336" s="464"/>
    </row>
    <row r="1337" spans="3:11" ht="30.75" thickBot="1">
      <c r="C1337" s="129" t="s">
        <v>44</v>
      </c>
      <c r="D1337" s="129" t="s">
        <v>55</v>
      </c>
      <c r="E1337" s="136" t="s">
        <v>57</v>
      </c>
      <c r="F1337" s="135" t="s">
        <v>27</v>
      </c>
      <c r="G1337" s="133" t="s">
        <v>131</v>
      </c>
      <c r="H1337" s="136" t="s">
        <v>46</v>
      </c>
      <c r="I1337" s="133" t="s">
        <v>132</v>
      </c>
      <c r="J1337" s="133" t="s">
        <v>410</v>
      </c>
      <c r="K1337" s="133" t="s">
        <v>411</v>
      </c>
    </row>
    <row r="1338" spans="3:11">
      <c r="C1338" s="221" t="s">
        <v>439</v>
      </c>
      <c r="D1338" s="222"/>
      <c r="E1338" s="220">
        <f>HLOOKUP(C1338,$AH$2:$BU$3,2,0)</f>
        <v>620</v>
      </c>
      <c r="F1338" s="97">
        <f t="shared" ref="F1338:F1372" si="86">D1338*E1338</f>
        <v>0</v>
      </c>
      <c r="G1338" s="161"/>
      <c r="H1338" s="142"/>
      <c r="I1338" s="130" t="e">
        <f>VLOOKUP(H1338,Presupuesto!$B$11:$C$565,2,0)</f>
        <v>#N/A</v>
      </c>
      <c r="J1338" s="331" t="s">
        <v>471</v>
      </c>
      <c r="K1338" s="98" t="s">
        <v>395</v>
      </c>
    </row>
    <row r="1339" spans="3:11">
      <c r="C1339" s="141" t="s">
        <v>1569</v>
      </c>
      <c r="D1339" s="158">
        <v>2</v>
      </c>
      <c r="E1339" s="123">
        <v>76</v>
      </c>
      <c r="F1339" s="97">
        <f t="shared" si="86"/>
        <v>152</v>
      </c>
      <c r="G1339" s="161" t="s">
        <v>129</v>
      </c>
      <c r="H1339" s="142" t="s">
        <v>316</v>
      </c>
      <c r="I1339" s="130" t="str">
        <f>VLOOKUP(H1339,Presupuesto!$B$11:$C$565,2,0)</f>
        <v>PRODUCTOS DE PAPEL Y CARTON (33400-00)</v>
      </c>
      <c r="J1339" s="98" t="str">
        <f>$J$854</f>
        <v>Vinculación Universidad-Sociedad</v>
      </c>
      <c r="K1339" s="98" t="s">
        <v>395</v>
      </c>
    </row>
    <row r="1340" spans="3:11">
      <c r="C1340" s="141" t="s">
        <v>1570</v>
      </c>
      <c r="D1340" s="158">
        <v>1</v>
      </c>
      <c r="E1340" s="123">
        <v>85</v>
      </c>
      <c r="F1340" s="97">
        <f t="shared" si="86"/>
        <v>85</v>
      </c>
      <c r="G1340" s="161" t="s">
        <v>129</v>
      </c>
      <c r="H1340" s="142" t="s">
        <v>316</v>
      </c>
      <c r="I1340" s="130" t="str">
        <f>VLOOKUP(H1340,Presupuesto!$B$11:$C$565,2,0)</f>
        <v>PRODUCTOS DE PAPEL Y CARTON (33400-00)</v>
      </c>
      <c r="J1340" s="98" t="str">
        <f t="shared" ref="J1340:J1372" si="87">$J$854</f>
        <v>Vinculación Universidad-Sociedad</v>
      </c>
      <c r="K1340" s="98" t="s">
        <v>395</v>
      </c>
    </row>
    <row r="1341" spans="3:11">
      <c r="C1341" s="141" t="s">
        <v>1571</v>
      </c>
      <c r="D1341" s="158">
        <v>3</v>
      </c>
      <c r="E1341" s="123">
        <v>70</v>
      </c>
      <c r="F1341" s="97">
        <f t="shared" si="86"/>
        <v>210</v>
      </c>
      <c r="G1341" s="161" t="s">
        <v>129</v>
      </c>
      <c r="H1341" s="142" t="s">
        <v>815</v>
      </c>
      <c r="I1341" s="130" t="str">
        <f>VLOOKUP(H1341,Presupuesto!$B$11:$C$565,2,0)</f>
        <v>PAPEL DE ESCRITORIO</v>
      </c>
      <c r="J1341" s="98" t="str">
        <f t="shared" si="87"/>
        <v>Vinculación Universidad-Sociedad</v>
      </c>
      <c r="K1341" s="98" t="s">
        <v>395</v>
      </c>
    </row>
    <row r="1342" spans="3:11">
      <c r="C1342" s="141" t="s">
        <v>1572</v>
      </c>
      <c r="D1342" s="158">
        <v>3</v>
      </c>
      <c r="E1342" s="123">
        <v>75</v>
      </c>
      <c r="F1342" s="97">
        <f t="shared" si="86"/>
        <v>225</v>
      </c>
      <c r="G1342" s="161" t="s">
        <v>129</v>
      </c>
      <c r="H1342" s="142" t="s">
        <v>815</v>
      </c>
      <c r="I1342" s="130" t="str">
        <f>VLOOKUP(H1342,Presupuesto!$B$11:$C$565,2,0)</f>
        <v>PAPEL DE ESCRITORIO</v>
      </c>
      <c r="J1342" s="98" t="str">
        <f t="shared" si="87"/>
        <v>Vinculación Universidad-Sociedad</v>
      </c>
      <c r="K1342" s="98" t="s">
        <v>395</v>
      </c>
    </row>
    <row r="1343" spans="3:11">
      <c r="C1343" s="141" t="s">
        <v>1573</v>
      </c>
      <c r="D1343" s="158">
        <v>2</v>
      </c>
      <c r="E1343" s="123">
        <v>39.6</v>
      </c>
      <c r="F1343" s="97">
        <f t="shared" si="86"/>
        <v>79.2</v>
      </c>
      <c r="G1343" s="161" t="s">
        <v>129</v>
      </c>
      <c r="H1343" s="142" t="s">
        <v>327</v>
      </c>
      <c r="I1343" s="130" t="str">
        <f>VLOOKUP(H1343,Presupuesto!$B$11:$C$565,2,0)</f>
        <v>UTILES DE ESCRITORIO, OFICINA Y ENZE¥ANZA</v>
      </c>
      <c r="J1343" s="98" t="str">
        <f t="shared" si="87"/>
        <v>Vinculación Universidad-Sociedad</v>
      </c>
      <c r="K1343" s="98" t="s">
        <v>395</v>
      </c>
    </row>
    <row r="1344" spans="3:11">
      <c r="C1344" s="141" t="s">
        <v>1574</v>
      </c>
      <c r="D1344" s="158">
        <v>1</v>
      </c>
      <c r="E1344" s="123">
        <v>2000</v>
      </c>
      <c r="F1344" s="97">
        <f t="shared" si="86"/>
        <v>2000</v>
      </c>
      <c r="G1344" s="161" t="s">
        <v>129</v>
      </c>
      <c r="H1344" s="144" t="s">
        <v>955</v>
      </c>
      <c r="I1344" s="130" t="str">
        <f>VLOOKUP(H1344,Presupuesto!$B$11:$C$565,2,0)</f>
        <v>OTROS RESPUESTOS Y ACCESORIOS MENORES</v>
      </c>
      <c r="J1344" s="98" t="str">
        <f t="shared" si="87"/>
        <v>Vinculación Universidad-Sociedad</v>
      </c>
      <c r="K1344" s="98" t="s">
        <v>395</v>
      </c>
    </row>
    <row r="1345" spans="3:11">
      <c r="C1345" s="141"/>
      <c r="D1345" s="158"/>
      <c r="E1345" s="123"/>
      <c r="F1345" s="97">
        <f t="shared" si="86"/>
        <v>0</v>
      </c>
      <c r="G1345" s="161" t="s">
        <v>129</v>
      </c>
      <c r="H1345" s="142" t="s">
        <v>327</v>
      </c>
      <c r="I1345" s="130" t="str">
        <f>VLOOKUP(H1345,Presupuesto!$B$11:$C$565,2,0)</f>
        <v>UTILES DE ESCRITORIO, OFICINA Y ENZE¥ANZA</v>
      </c>
      <c r="J1345" s="98" t="str">
        <f t="shared" si="87"/>
        <v>Vinculación Universidad-Sociedad</v>
      </c>
      <c r="K1345" s="98" t="s">
        <v>395</v>
      </c>
    </row>
    <row r="1346" spans="3:11">
      <c r="C1346" s="141"/>
      <c r="D1346" s="158"/>
      <c r="E1346" s="123"/>
      <c r="F1346" s="97">
        <f t="shared" si="86"/>
        <v>0</v>
      </c>
      <c r="G1346" s="161" t="s">
        <v>129</v>
      </c>
      <c r="H1346" s="144" t="s">
        <v>955</v>
      </c>
      <c r="I1346" s="130" t="str">
        <f>VLOOKUP(H1346,Presupuesto!$B$11:$C$565,2,0)</f>
        <v>OTROS RESPUESTOS Y ACCESORIOS MENORES</v>
      </c>
      <c r="J1346" s="98" t="str">
        <f t="shared" si="87"/>
        <v>Vinculación Universidad-Sociedad</v>
      </c>
      <c r="K1346" s="98" t="s">
        <v>395</v>
      </c>
    </row>
    <row r="1347" spans="3:11">
      <c r="C1347" s="141"/>
      <c r="D1347" s="158"/>
      <c r="E1347" s="123"/>
      <c r="F1347" s="97">
        <f t="shared" si="86"/>
        <v>0</v>
      </c>
      <c r="G1347" s="161"/>
      <c r="H1347" s="142"/>
      <c r="I1347" s="130" t="e">
        <f>VLOOKUP(H1347,Presupuesto!$B$11:$C$565,2,0)</f>
        <v>#N/A</v>
      </c>
      <c r="J1347" s="98" t="str">
        <f t="shared" si="87"/>
        <v>Vinculación Universidad-Sociedad</v>
      </c>
      <c r="K1347" s="98" t="s">
        <v>395</v>
      </c>
    </row>
    <row r="1348" spans="3:11">
      <c r="C1348" s="141"/>
      <c r="D1348" s="158"/>
      <c r="E1348" s="123"/>
      <c r="F1348" s="97">
        <f t="shared" si="86"/>
        <v>0</v>
      </c>
      <c r="G1348" s="161"/>
      <c r="H1348" s="142"/>
      <c r="I1348" s="130" t="e">
        <f>VLOOKUP(H1348,Presupuesto!$B$11:$C$565,2,0)</f>
        <v>#N/A</v>
      </c>
      <c r="J1348" s="98" t="str">
        <f t="shared" si="87"/>
        <v>Vinculación Universidad-Sociedad</v>
      </c>
      <c r="K1348" s="98" t="s">
        <v>395</v>
      </c>
    </row>
    <row r="1349" spans="3:11">
      <c r="C1349" s="141"/>
      <c r="D1349" s="158"/>
      <c r="E1349" s="123"/>
      <c r="F1349" s="97">
        <f t="shared" si="86"/>
        <v>0</v>
      </c>
      <c r="G1349" s="161"/>
      <c r="H1349" s="142"/>
      <c r="I1349" s="130" t="e">
        <f>VLOOKUP(H1349,Presupuesto!$B$11:$C$565,2,0)</f>
        <v>#N/A</v>
      </c>
      <c r="J1349" s="98" t="str">
        <f t="shared" si="87"/>
        <v>Vinculación Universidad-Sociedad</v>
      </c>
      <c r="K1349" s="98" t="s">
        <v>395</v>
      </c>
    </row>
    <row r="1350" spans="3:11">
      <c r="C1350" s="141"/>
      <c r="D1350" s="158"/>
      <c r="E1350" s="123"/>
      <c r="F1350" s="97">
        <f t="shared" si="86"/>
        <v>0</v>
      </c>
      <c r="G1350" s="161"/>
      <c r="H1350" s="142"/>
      <c r="I1350" s="130" t="e">
        <f>VLOOKUP(H1350,Presupuesto!$B$11:$C$565,2,0)</f>
        <v>#N/A</v>
      </c>
      <c r="J1350" s="98" t="str">
        <f t="shared" si="87"/>
        <v>Vinculación Universidad-Sociedad</v>
      </c>
      <c r="K1350" s="98" t="s">
        <v>395</v>
      </c>
    </row>
    <row r="1351" spans="3:11">
      <c r="C1351" s="141"/>
      <c r="D1351" s="158"/>
      <c r="E1351" s="123"/>
      <c r="F1351" s="97">
        <f t="shared" si="86"/>
        <v>0</v>
      </c>
      <c r="G1351" s="161"/>
      <c r="H1351" s="142"/>
      <c r="I1351" s="130" t="e">
        <f>VLOOKUP(H1351,Presupuesto!$B$11:$C$565,2,0)</f>
        <v>#N/A</v>
      </c>
      <c r="J1351" s="98" t="str">
        <f t="shared" si="87"/>
        <v>Vinculación Universidad-Sociedad</v>
      </c>
      <c r="K1351" s="98" t="s">
        <v>395</v>
      </c>
    </row>
    <row r="1352" spans="3:11">
      <c r="C1352" s="141"/>
      <c r="D1352" s="158"/>
      <c r="E1352" s="123"/>
      <c r="F1352" s="97">
        <f t="shared" si="86"/>
        <v>0</v>
      </c>
      <c r="G1352" s="161"/>
      <c r="H1352" s="142"/>
      <c r="I1352" s="130" t="e">
        <f>VLOOKUP(H1352,Presupuesto!$B$11:$C$565,2,0)</f>
        <v>#N/A</v>
      </c>
      <c r="J1352" s="98" t="str">
        <f t="shared" si="87"/>
        <v>Vinculación Universidad-Sociedad</v>
      </c>
      <c r="K1352" s="98" t="s">
        <v>395</v>
      </c>
    </row>
    <row r="1353" spans="3:11">
      <c r="C1353" s="141"/>
      <c r="D1353" s="158"/>
      <c r="E1353" s="123"/>
      <c r="F1353" s="97">
        <f t="shared" si="86"/>
        <v>0</v>
      </c>
      <c r="G1353" s="161"/>
      <c r="H1353" s="142"/>
      <c r="I1353" s="130" t="e">
        <f>VLOOKUP(H1353,Presupuesto!$B$11:$C$565,2,0)</f>
        <v>#N/A</v>
      </c>
      <c r="J1353" s="98" t="str">
        <f t="shared" si="87"/>
        <v>Vinculación Universidad-Sociedad</v>
      </c>
      <c r="K1353" s="98" t="s">
        <v>395</v>
      </c>
    </row>
    <row r="1354" spans="3:11">
      <c r="C1354" s="141"/>
      <c r="D1354" s="158"/>
      <c r="E1354" s="123"/>
      <c r="F1354" s="97">
        <f t="shared" si="86"/>
        <v>0</v>
      </c>
      <c r="G1354" s="161"/>
      <c r="H1354" s="142"/>
      <c r="I1354" s="130" t="e">
        <f>VLOOKUP(H1354,Presupuesto!$B$11:$C$565,2,0)</f>
        <v>#N/A</v>
      </c>
      <c r="J1354" s="98" t="str">
        <f t="shared" si="87"/>
        <v>Vinculación Universidad-Sociedad</v>
      </c>
      <c r="K1354" s="98" t="s">
        <v>395</v>
      </c>
    </row>
    <row r="1355" spans="3:11">
      <c r="C1355" s="141"/>
      <c r="D1355" s="158"/>
      <c r="E1355" s="123"/>
      <c r="F1355" s="97">
        <f t="shared" si="86"/>
        <v>0</v>
      </c>
      <c r="G1355" s="161"/>
      <c r="H1355" s="142"/>
      <c r="I1355" s="130" t="e">
        <f>VLOOKUP(H1355,Presupuesto!$B$11:$C$565,2,0)</f>
        <v>#N/A</v>
      </c>
      <c r="J1355" s="98" t="str">
        <f t="shared" si="87"/>
        <v>Vinculación Universidad-Sociedad</v>
      </c>
      <c r="K1355" s="98" t="s">
        <v>395</v>
      </c>
    </row>
    <row r="1356" spans="3:11">
      <c r="C1356" s="141"/>
      <c r="D1356" s="158"/>
      <c r="E1356" s="123"/>
      <c r="F1356" s="97">
        <f t="shared" si="86"/>
        <v>0</v>
      </c>
      <c r="G1356" s="161"/>
      <c r="H1356" s="142"/>
      <c r="I1356" s="130" t="e">
        <f>VLOOKUP(H1356,Presupuesto!$B$11:$C$565,2,0)</f>
        <v>#N/A</v>
      </c>
      <c r="J1356" s="98" t="str">
        <f t="shared" si="87"/>
        <v>Vinculación Universidad-Sociedad</v>
      </c>
      <c r="K1356" s="98" t="s">
        <v>395</v>
      </c>
    </row>
    <row r="1357" spans="3:11">
      <c r="C1357" s="141"/>
      <c r="D1357" s="158"/>
      <c r="E1357" s="123"/>
      <c r="F1357" s="97">
        <f t="shared" si="86"/>
        <v>0</v>
      </c>
      <c r="G1357" s="161"/>
      <c r="H1357" s="142"/>
      <c r="I1357" s="130" t="e">
        <f>VLOOKUP(H1357,Presupuesto!$B$11:$C$565,2,0)</f>
        <v>#N/A</v>
      </c>
      <c r="J1357" s="98" t="str">
        <f t="shared" si="87"/>
        <v>Vinculación Universidad-Sociedad</v>
      </c>
      <c r="K1357" s="98" t="s">
        <v>395</v>
      </c>
    </row>
    <row r="1358" spans="3:11">
      <c r="C1358" s="141"/>
      <c r="D1358" s="158"/>
      <c r="E1358" s="123"/>
      <c r="F1358" s="97">
        <f t="shared" si="86"/>
        <v>0</v>
      </c>
      <c r="G1358" s="161"/>
      <c r="H1358" s="142"/>
      <c r="I1358" s="130" t="e">
        <f>VLOOKUP(H1358,Presupuesto!$B$11:$C$565,2,0)</f>
        <v>#N/A</v>
      </c>
      <c r="J1358" s="98" t="str">
        <f t="shared" si="87"/>
        <v>Vinculación Universidad-Sociedad</v>
      </c>
      <c r="K1358" s="98" t="s">
        <v>395</v>
      </c>
    </row>
    <row r="1359" spans="3:11">
      <c r="C1359" s="141"/>
      <c r="D1359" s="158"/>
      <c r="E1359" s="123"/>
      <c r="F1359" s="97">
        <f t="shared" si="86"/>
        <v>0</v>
      </c>
      <c r="G1359" s="161"/>
      <c r="H1359" s="142"/>
      <c r="I1359" s="130" t="e">
        <f>VLOOKUP(H1359,Presupuesto!$B$11:$C$565,2,0)</f>
        <v>#N/A</v>
      </c>
      <c r="J1359" s="98" t="str">
        <f t="shared" si="87"/>
        <v>Vinculación Universidad-Sociedad</v>
      </c>
      <c r="K1359" s="98" t="s">
        <v>395</v>
      </c>
    </row>
    <row r="1360" spans="3:11">
      <c r="C1360" s="143"/>
      <c r="D1360" s="151"/>
      <c r="E1360" s="118"/>
      <c r="F1360" s="97">
        <f t="shared" si="86"/>
        <v>0</v>
      </c>
      <c r="G1360" s="161"/>
      <c r="H1360" s="144"/>
      <c r="I1360" s="130" t="e">
        <f>VLOOKUP(H1360,Presupuesto!$B$11:$C$565,2,0)</f>
        <v>#N/A</v>
      </c>
      <c r="J1360" s="98" t="str">
        <f t="shared" si="87"/>
        <v>Vinculación Universidad-Sociedad</v>
      </c>
      <c r="K1360" s="98" t="s">
        <v>395</v>
      </c>
    </row>
    <row r="1361" spans="3:11">
      <c r="C1361" s="143"/>
      <c r="D1361" s="151"/>
      <c r="E1361" s="118"/>
      <c r="F1361" s="97">
        <f t="shared" si="86"/>
        <v>0</v>
      </c>
      <c r="G1361" s="161"/>
      <c r="H1361" s="144"/>
      <c r="I1361" s="130" t="e">
        <f>VLOOKUP(H1361,Presupuesto!$B$11:$C$565,2,0)</f>
        <v>#N/A</v>
      </c>
      <c r="J1361" s="98" t="str">
        <f t="shared" si="87"/>
        <v>Vinculación Universidad-Sociedad</v>
      </c>
      <c r="K1361" s="98" t="s">
        <v>395</v>
      </c>
    </row>
    <row r="1362" spans="3:11">
      <c r="C1362" s="143"/>
      <c r="D1362" s="151"/>
      <c r="E1362" s="118"/>
      <c r="F1362" s="97">
        <f t="shared" si="86"/>
        <v>0</v>
      </c>
      <c r="G1362" s="161"/>
      <c r="H1362" s="144"/>
      <c r="I1362" s="130" t="e">
        <f>VLOOKUP(H1362,Presupuesto!$B$11:$C$565,2,0)</f>
        <v>#N/A</v>
      </c>
      <c r="J1362" s="98" t="str">
        <f t="shared" si="87"/>
        <v>Vinculación Universidad-Sociedad</v>
      </c>
      <c r="K1362" s="98" t="s">
        <v>395</v>
      </c>
    </row>
    <row r="1363" spans="3:11">
      <c r="C1363" s="143"/>
      <c r="D1363" s="151"/>
      <c r="E1363" s="118"/>
      <c r="F1363" s="97">
        <f t="shared" si="86"/>
        <v>0</v>
      </c>
      <c r="G1363" s="161"/>
      <c r="H1363" s="144"/>
      <c r="I1363" s="130" t="e">
        <f>VLOOKUP(H1363,Presupuesto!$B$11:$C$565,2,0)</f>
        <v>#N/A</v>
      </c>
      <c r="J1363" s="98" t="str">
        <f t="shared" si="87"/>
        <v>Vinculación Universidad-Sociedad</v>
      </c>
      <c r="K1363" s="98" t="s">
        <v>395</v>
      </c>
    </row>
    <row r="1364" spans="3:11">
      <c r="C1364" s="143"/>
      <c r="D1364" s="151"/>
      <c r="E1364" s="118"/>
      <c r="F1364" s="97">
        <f t="shared" si="86"/>
        <v>0</v>
      </c>
      <c r="G1364" s="161"/>
      <c r="H1364" s="144"/>
      <c r="I1364" s="130" t="e">
        <f>VLOOKUP(H1364,Presupuesto!$B$11:$C$565,2,0)</f>
        <v>#N/A</v>
      </c>
      <c r="J1364" s="98" t="str">
        <f t="shared" si="87"/>
        <v>Vinculación Universidad-Sociedad</v>
      </c>
      <c r="K1364" s="98" t="s">
        <v>395</v>
      </c>
    </row>
    <row r="1365" spans="3:11">
      <c r="C1365" s="143"/>
      <c r="D1365" s="151"/>
      <c r="E1365" s="118"/>
      <c r="F1365" s="97">
        <f t="shared" si="86"/>
        <v>0</v>
      </c>
      <c r="G1365" s="161"/>
      <c r="H1365" s="144"/>
      <c r="I1365" s="130" t="e">
        <f>VLOOKUP(H1365,Presupuesto!$B$11:$C$565,2,0)</f>
        <v>#N/A</v>
      </c>
      <c r="J1365" s="98" t="str">
        <f t="shared" si="87"/>
        <v>Vinculación Universidad-Sociedad</v>
      </c>
      <c r="K1365" s="98" t="s">
        <v>395</v>
      </c>
    </row>
    <row r="1366" spans="3:11">
      <c r="C1366" s="143"/>
      <c r="D1366" s="151"/>
      <c r="E1366" s="118"/>
      <c r="F1366" s="97">
        <f t="shared" si="86"/>
        <v>0</v>
      </c>
      <c r="G1366" s="161"/>
      <c r="H1366" s="144"/>
      <c r="I1366" s="130" t="e">
        <f>VLOOKUP(H1366,Presupuesto!$B$11:$C$565,2,0)</f>
        <v>#N/A</v>
      </c>
      <c r="J1366" s="98" t="str">
        <f t="shared" si="87"/>
        <v>Vinculación Universidad-Sociedad</v>
      </c>
      <c r="K1366" s="98" t="s">
        <v>395</v>
      </c>
    </row>
    <row r="1367" spans="3:11">
      <c r="C1367" s="143"/>
      <c r="D1367" s="151"/>
      <c r="E1367" s="118"/>
      <c r="F1367" s="97">
        <f t="shared" si="86"/>
        <v>0</v>
      </c>
      <c r="G1367" s="161"/>
      <c r="H1367" s="144"/>
      <c r="I1367" s="130" t="e">
        <f>VLOOKUP(H1367,Presupuesto!$B$11:$C$565,2,0)</f>
        <v>#N/A</v>
      </c>
      <c r="J1367" s="98" t="str">
        <f t="shared" si="87"/>
        <v>Vinculación Universidad-Sociedad</v>
      </c>
      <c r="K1367" s="98" t="s">
        <v>395</v>
      </c>
    </row>
    <row r="1368" spans="3:11">
      <c r="C1368" s="145"/>
      <c r="D1368" s="151"/>
      <c r="E1368" s="118"/>
      <c r="F1368" s="97">
        <f t="shared" si="86"/>
        <v>0</v>
      </c>
      <c r="G1368" s="161"/>
      <c r="H1368" s="146"/>
      <c r="I1368" s="130" t="e">
        <f>VLOOKUP(H1368,Presupuesto!$B$11:$C$565,2,0)</f>
        <v>#N/A</v>
      </c>
      <c r="J1368" s="98" t="str">
        <f t="shared" si="87"/>
        <v>Vinculación Universidad-Sociedad</v>
      </c>
      <c r="K1368" s="98" t="s">
        <v>395</v>
      </c>
    </row>
    <row r="1369" spans="3:11">
      <c r="C1369" s="145"/>
      <c r="D1369" s="151"/>
      <c r="E1369" s="118"/>
      <c r="F1369" s="97">
        <f t="shared" si="86"/>
        <v>0</v>
      </c>
      <c r="G1369" s="161"/>
      <c r="H1369" s="146"/>
      <c r="I1369" s="130" t="e">
        <f>VLOOKUP(H1369,Presupuesto!$B$11:$C$565,2,0)</f>
        <v>#N/A</v>
      </c>
      <c r="J1369" s="98" t="str">
        <f t="shared" si="87"/>
        <v>Vinculación Universidad-Sociedad</v>
      </c>
      <c r="K1369" s="98" t="s">
        <v>395</v>
      </c>
    </row>
    <row r="1370" spans="3:11">
      <c r="C1370" s="145"/>
      <c r="D1370" s="151"/>
      <c r="E1370" s="118"/>
      <c r="F1370" s="97">
        <f t="shared" si="86"/>
        <v>0</v>
      </c>
      <c r="G1370" s="161"/>
      <c r="H1370" s="146"/>
      <c r="I1370" s="130" t="e">
        <f>VLOOKUP(H1370,Presupuesto!$B$11:$C$565,2,0)</f>
        <v>#N/A</v>
      </c>
      <c r="J1370" s="98" t="str">
        <f t="shared" si="87"/>
        <v>Vinculación Universidad-Sociedad</v>
      </c>
      <c r="K1370" s="98" t="s">
        <v>395</v>
      </c>
    </row>
    <row r="1371" spans="3:11">
      <c r="C1371" s="145"/>
      <c r="D1371" s="151"/>
      <c r="E1371" s="118"/>
      <c r="F1371" s="97">
        <f t="shared" si="86"/>
        <v>0</v>
      </c>
      <c r="G1371" s="161"/>
      <c r="H1371" s="146"/>
      <c r="I1371" s="130" t="e">
        <f>VLOOKUP(H1371,Presupuesto!$B$11:$C$565,2,0)</f>
        <v>#N/A</v>
      </c>
      <c r="J1371" s="98" t="str">
        <f t="shared" si="87"/>
        <v>Vinculación Universidad-Sociedad</v>
      </c>
      <c r="K1371" s="98" t="s">
        <v>395</v>
      </c>
    </row>
    <row r="1372" spans="3:11" ht="15.75" thickBot="1">
      <c r="C1372" s="147"/>
      <c r="D1372" s="159"/>
      <c r="E1372" s="103"/>
      <c r="F1372" s="105">
        <f t="shared" si="86"/>
        <v>0</v>
      </c>
      <c r="G1372" s="162"/>
      <c r="H1372" s="148"/>
      <c r="I1372" s="132" t="e">
        <f>VLOOKUP(H1372,Presupuesto!$B$11:$C$565,2,0)</f>
        <v>#N/A</v>
      </c>
      <c r="J1372" s="106" t="str">
        <f t="shared" si="87"/>
        <v>Vinculación Universidad-Sociedad</v>
      </c>
      <c r="K1372" s="98" t="s">
        <v>395</v>
      </c>
    </row>
    <row r="1374" spans="3:11" ht="15.75" thickBot="1"/>
    <row r="1375" spans="3:11" ht="15.75" thickBot="1">
      <c r="C1375" s="157" t="s">
        <v>53</v>
      </c>
      <c r="D1375" s="372">
        <f>SUM(F1382:F1416)</f>
        <v>2751.2</v>
      </c>
      <c r="E1375" s="464"/>
      <c r="F1375" s="70"/>
      <c r="G1375" s="79"/>
      <c r="H1375" s="70"/>
      <c r="I1375" s="70"/>
      <c r="J1375" s="464"/>
      <c r="K1375" s="464"/>
    </row>
    <row r="1376" spans="3:11">
      <c r="C1376" s="70"/>
      <c r="D1376" s="31"/>
      <c r="E1376" s="93"/>
      <c r="F1376" s="93"/>
      <c r="G1376" s="93"/>
      <c r="H1376" s="76"/>
      <c r="I1376" s="76"/>
      <c r="J1376" s="76"/>
      <c r="K1376" s="112"/>
    </row>
    <row r="1377" spans="3:11">
      <c r="C1377" s="70"/>
      <c r="D1377" s="31"/>
      <c r="E1377" s="93"/>
      <c r="F1377" s="93"/>
      <c r="G1377" s="93"/>
      <c r="H1377" s="76"/>
      <c r="I1377" s="76"/>
      <c r="J1377" s="76"/>
      <c r="K1377" s="112"/>
    </row>
    <row r="1378" spans="3:11" ht="15.75">
      <c r="C1378" s="202" t="s">
        <v>392</v>
      </c>
      <c r="D1378" s="368" t="str">
        <f>'3. Vinculación Univ. Sociedad'!E34</f>
        <v>3.1.3.4</v>
      </c>
      <c r="E1378" s="93"/>
      <c r="F1378" s="93"/>
      <c r="G1378" s="93"/>
      <c r="H1378" s="76"/>
      <c r="I1378" s="76"/>
      <c r="J1378" s="76"/>
      <c r="K1378" s="112"/>
    </row>
    <row r="1379" spans="3:11" ht="18.75">
      <c r="C1379" s="211" t="str">
        <f>IFERROR(VLOOKUP(D1378,'1. Desarrollo e Innov. Curricu.'!$E:$F,2,FALSE),IFERROR(VLOOKUP(D1378,'2. Investigación Científica'!$E:$F,2,FALSE),IFERROR(VLOOKUP(D1378,'3. Vinculación Univ. Sociedad'!$E:$F,2,FALSE),IFERROR(VLOOKUP(D1378,'4. Docencia y Profesorado Univ.'!$E:$F,2,FALSE),IFERROR(VLOOKUP(D1378,'5. Estudiantes y Graduados'!$E:$F,2,FALSE),IFERROR(VLOOKUP(D1378,'11. Gestion Administrativa'!$E:$F,2,FALSE),IFERROR(VLOOKUP(D1378,'13. Gestión Académica'!$E:$F,2,FALSE),IFERROR(VLOOKUP(D1378,'8. Asegura. de la Calid. y M'!$E:$F,2,FALSE),IFERROR(VLOOKUP(D1378,'6. Gestión del Conocimiento'!$E:$F,2,FALSE),IFERROR(VLOOKUP(D1378,'15. Gobernabilidad y Proceso...'!$E:$F,2,FALSE),IFERROR(VLOOKUP(D1378,'12. Gestión del Talento Humano'!$E:$F,2,FALSE),IFERROR(VLOOKUP(D1378,'14. Internacional... de la E.S.'!$E:$F,2,FALSE),IFERROR(VLOOKUP(D1378,'10. Posgrado'!$E:$F,2,FALSE),IFERROR(VLOOKUP(D1378,'17. Gestión TIC'!$E:$F,2,FALSE),IFERROR(VLOOKUP(D1378,'16. Desa. del Sistema Educ.Sup.'!$E:$F,2,FALSE),IFERROR(VLOOKUP(D1378,'9. Cultura de Inno. Insti...'!$E:$F,2,FALSE),VLOOKUP(D1378,'7. Lo Esencial de la Reforma U.'!$E:$F,2,0)))))))))))))))))</f>
        <v>Diseño de la propuesta, Perfiles de los Catedráticos y gestión de aprobación ante las autoridades de la UNAH</v>
      </c>
      <c r="D1379" s="31"/>
      <c r="E1379" s="93"/>
      <c r="F1379" s="93"/>
      <c r="G1379" s="93"/>
      <c r="H1379" s="76"/>
      <c r="I1379" s="76"/>
      <c r="J1379" s="76"/>
      <c r="K1379" s="112"/>
    </row>
    <row r="1380" spans="3:11" ht="15.75" thickBot="1">
      <c r="C1380" s="464"/>
      <c r="D1380" s="464"/>
      <c r="E1380" s="464"/>
      <c r="F1380" s="93"/>
      <c r="G1380" s="76"/>
      <c r="H1380" s="76"/>
      <c r="I1380" s="76"/>
      <c r="J1380" s="464"/>
      <c r="K1380" s="464"/>
    </row>
    <row r="1381" spans="3:11" ht="30.75" thickBot="1">
      <c r="C1381" s="129" t="s">
        <v>44</v>
      </c>
      <c r="D1381" s="129" t="s">
        <v>55</v>
      </c>
      <c r="E1381" s="136" t="s">
        <v>57</v>
      </c>
      <c r="F1381" s="135" t="s">
        <v>27</v>
      </c>
      <c r="G1381" s="133" t="s">
        <v>131</v>
      </c>
      <c r="H1381" s="136" t="s">
        <v>46</v>
      </c>
      <c r="I1381" s="133" t="s">
        <v>132</v>
      </c>
      <c r="J1381" s="133" t="s">
        <v>410</v>
      </c>
      <c r="K1381" s="133" t="s">
        <v>411</v>
      </c>
    </row>
    <row r="1382" spans="3:11">
      <c r="C1382" s="221" t="s">
        <v>439</v>
      </c>
      <c r="D1382" s="222"/>
      <c r="E1382" s="220">
        <f>HLOOKUP(C1382,$AH$2:$BU$3,2,0)</f>
        <v>620</v>
      </c>
      <c r="F1382" s="97">
        <f t="shared" ref="F1382:F1416" si="88">D1382*E1382</f>
        <v>0</v>
      </c>
      <c r="G1382" s="161"/>
      <c r="H1382" s="142"/>
      <c r="I1382" s="130" t="e">
        <f>VLOOKUP(H1382,Presupuesto!$B$11:$C$565,2,0)</f>
        <v>#N/A</v>
      </c>
      <c r="J1382" s="331" t="s">
        <v>471</v>
      </c>
      <c r="K1382" s="98" t="s">
        <v>398</v>
      </c>
    </row>
    <row r="1383" spans="3:11">
      <c r="C1383" s="141" t="s">
        <v>1569</v>
      </c>
      <c r="D1383" s="158">
        <v>2</v>
      </c>
      <c r="E1383" s="123">
        <v>76</v>
      </c>
      <c r="F1383" s="97">
        <f t="shared" si="88"/>
        <v>152</v>
      </c>
      <c r="G1383" s="161" t="s">
        <v>129</v>
      </c>
      <c r="H1383" s="142" t="s">
        <v>316</v>
      </c>
      <c r="I1383" s="130" t="str">
        <f>VLOOKUP(H1383,Presupuesto!$B$11:$C$565,2,0)</f>
        <v>PRODUCTOS DE PAPEL Y CARTON (33400-00)</v>
      </c>
      <c r="J1383" s="98" t="str">
        <f>$J$854</f>
        <v>Vinculación Universidad-Sociedad</v>
      </c>
      <c r="K1383" s="98" t="s">
        <v>398</v>
      </c>
    </row>
    <row r="1384" spans="3:11">
      <c r="C1384" s="141" t="s">
        <v>1570</v>
      </c>
      <c r="D1384" s="158">
        <v>1</v>
      </c>
      <c r="E1384" s="123">
        <v>85</v>
      </c>
      <c r="F1384" s="97">
        <f t="shared" si="88"/>
        <v>85</v>
      </c>
      <c r="G1384" s="161" t="s">
        <v>129</v>
      </c>
      <c r="H1384" s="142" t="s">
        <v>316</v>
      </c>
      <c r="I1384" s="130" t="str">
        <f>VLOOKUP(H1384,Presupuesto!$B$11:$C$565,2,0)</f>
        <v>PRODUCTOS DE PAPEL Y CARTON (33400-00)</v>
      </c>
      <c r="J1384" s="98" t="str">
        <f t="shared" ref="J1384:J1416" si="89">$J$854</f>
        <v>Vinculación Universidad-Sociedad</v>
      </c>
      <c r="K1384" s="98" t="s">
        <v>398</v>
      </c>
    </row>
    <row r="1385" spans="3:11">
      <c r="C1385" s="141" t="s">
        <v>1571</v>
      </c>
      <c r="D1385" s="158">
        <v>3</v>
      </c>
      <c r="E1385" s="123">
        <v>70</v>
      </c>
      <c r="F1385" s="97">
        <f t="shared" si="88"/>
        <v>210</v>
      </c>
      <c r="G1385" s="161" t="s">
        <v>129</v>
      </c>
      <c r="H1385" s="142" t="s">
        <v>815</v>
      </c>
      <c r="I1385" s="130" t="str">
        <f>VLOOKUP(H1385,Presupuesto!$B$11:$C$565,2,0)</f>
        <v>PAPEL DE ESCRITORIO</v>
      </c>
      <c r="J1385" s="98" t="str">
        <f t="shared" si="89"/>
        <v>Vinculación Universidad-Sociedad</v>
      </c>
      <c r="K1385" s="98" t="s">
        <v>398</v>
      </c>
    </row>
    <row r="1386" spans="3:11">
      <c r="C1386" s="141" t="s">
        <v>1572</v>
      </c>
      <c r="D1386" s="158">
        <v>3</v>
      </c>
      <c r="E1386" s="123">
        <v>75</v>
      </c>
      <c r="F1386" s="97">
        <f t="shared" si="88"/>
        <v>225</v>
      </c>
      <c r="G1386" s="161" t="s">
        <v>129</v>
      </c>
      <c r="H1386" s="142" t="s">
        <v>815</v>
      </c>
      <c r="I1386" s="130" t="str">
        <f>VLOOKUP(H1386,Presupuesto!$B$11:$C$565,2,0)</f>
        <v>PAPEL DE ESCRITORIO</v>
      </c>
      <c r="J1386" s="98" t="str">
        <f t="shared" si="89"/>
        <v>Vinculación Universidad-Sociedad</v>
      </c>
      <c r="K1386" s="98" t="s">
        <v>398</v>
      </c>
    </row>
    <row r="1387" spans="3:11">
      <c r="C1387" s="141" t="s">
        <v>1573</v>
      </c>
      <c r="D1387" s="158">
        <v>2</v>
      </c>
      <c r="E1387" s="123">
        <v>39.6</v>
      </c>
      <c r="F1387" s="97">
        <f t="shared" si="88"/>
        <v>79.2</v>
      </c>
      <c r="G1387" s="161" t="s">
        <v>129</v>
      </c>
      <c r="H1387" s="142" t="s">
        <v>327</v>
      </c>
      <c r="I1387" s="130" t="str">
        <f>VLOOKUP(H1387,Presupuesto!$B$11:$C$565,2,0)</f>
        <v>UTILES DE ESCRITORIO, OFICINA Y ENZE¥ANZA</v>
      </c>
      <c r="J1387" s="98" t="str">
        <f t="shared" si="89"/>
        <v>Vinculación Universidad-Sociedad</v>
      </c>
      <c r="K1387" s="98" t="s">
        <v>398</v>
      </c>
    </row>
    <row r="1388" spans="3:11">
      <c r="C1388" s="141" t="s">
        <v>1574</v>
      </c>
      <c r="D1388" s="158">
        <v>1</v>
      </c>
      <c r="E1388" s="123">
        <v>2000</v>
      </c>
      <c r="F1388" s="97">
        <f t="shared" si="88"/>
        <v>2000</v>
      </c>
      <c r="G1388" s="161" t="s">
        <v>129</v>
      </c>
      <c r="H1388" s="144" t="s">
        <v>955</v>
      </c>
      <c r="I1388" s="130" t="str">
        <f>VLOOKUP(H1388,Presupuesto!$B$11:$C$565,2,0)</f>
        <v>OTROS RESPUESTOS Y ACCESORIOS MENORES</v>
      </c>
      <c r="J1388" s="98" t="str">
        <f t="shared" si="89"/>
        <v>Vinculación Universidad-Sociedad</v>
      </c>
      <c r="K1388" s="98" t="s">
        <v>398</v>
      </c>
    </row>
    <row r="1389" spans="3:11">
      <c r="C1389" s="141"/>
      <c r="D1389" s="158"/>
      <c r="E1389" s="123"/>
      <c r="F1389" s="97">
        <f t="shared" si="88"/>
        <v>0</v>
      </c>
      <c r="G1389" s="161" t="s">
        <v>129</v>
      </c>
      <c r="H1389" s="142" t="s">
        <v>327</v>
      </c>
      <c r="I1389" s="130" t="str">
        <f>VLOOKUP(H1389,Presupuesto!$B$11:$C$565,2,0)</f>
        <v>UTILES DE ESCRITORIO, OFICINA Y ENZE¥ANZA</v>
      </c>
      <c r="J1389" s="98" t="str">
        <f t="shared" si="89"/>
        <v>Vinculación Universidad-Sociedad</v>
      </c>
      <c r="K1389" s="98" t="s">
        <v>398</v>
      </c>
    </row>
    <row r="1390" spans="3:11">
      <c r="C1390" s="141"/>
      <c r="D1390" s="158"/>
      <c r="E1390" s="123"/>
      <c r="F1390" s="97">
        <f t="shared" si="88"/>
        <v>0</v>
      </c>
      <c r="G1390" s="161" t="s">
        <v>129</v>
      </c>
      <c r="H1390" s="144" t="s">
        <v>955</v>
      </c>
      <c r="I1390" s="130" t="str">
        <f>VLOOKUP(H1390,Presupuesto!$B$11:$C$565,2,0)</f>
        <v>OTROS RESPUESTOS Y ACCESORIOS MENORES</v>
      </c>
      <c r="J1390" s="98" t="str">
        <f t="shared" si="89"/>
        <v>Vinculación Universidad-Sociedad</v>
      </c>
      <c r="K1390" s="98" t="s">
        <v>398</v>
      </c>
    </row>
    <row r="1391" spans="3:11">
      <c r="C1391" s="141"/>
      <c r="D1391" s="158"/>
      <c r="E1391" s="123"/>
      <c r="F1391" s="97">
        <f t="shared" si="88"/>
        <v>0</v>
      </c>
      <c r="G1391" s="161"/>
      <c r="H1391" s="142"/>
      <c r="I1391" s="130" t="e">
        <f>VLOOKUP(H1391,Presupuesto!$B$11:$C$565,2,0)</f>
        <v>#N/A</v>
      </c>
      <c r="J1391" s="98" t="str">
        <f t="shared" si="89"/>
        <v>Vinculación Universidad-Sociedad</v>
      </c>
      <c r="K1391" s="98" t="s">
        <v>398</v>
      </c>
    </row>
    <row r="1392" spans="3:11">
      <c r="C1392" s="141"/>
      <c r="D1392" s="158"/>
      <c r="E1392" s="123"/>
      <c r="F1392" s="97">
        <f t="shared" si="88"/>
        <v>0</v>
      </c>
      <c r="G1392" s="161"/>
      <c r="H1392" s="142"/>
      <c r="I1392" s="130" t="e">
        <f>VLOOKUP(H1392,Presupuesto!$B$11:$C$565,2,0)</f>
        <v>#N/A</v>
      </c>
      <c r="J1392" s="98" t="str">
        <f t="shared" si="89"/>
        <v>Vinculación Universidad-Sociedad</v>
      </c>
      <c r="K1392" s="98" t="s">
        <v>398</v>
      </c>
    </row>
    <row r="1393" spans="3:11">
      <c r="C1393" s="141"/>
      <c r="D1393" s="158"/>
      <c r="E1393" s="123"/>
      <c r="F1393" s="97">
        <f t="shared" si="88"/>
        <v>0</v>
      </c>
      <c r="G1393" s="161"/>
      <c r="H1393" s="142"/>
      <c r="I1393" s="130" t="e">
        <f>VLOOKUP(H1393,Presupuesto!$B$11:$C$565,2,0)</f>
        <v>#N/A</v>
      </c>
      <c r="J1393" s="98" t="str">
        <f t="shared" si="89"/>
        <v>Vinculación Universidad-Sociedad</v>
      </c>
      <c r="K1393" s="98" t="s">
        <v>398</v>
      </c>
    </row>
    <row r="1394" spans="3:11">
      <c r="C1394" s="141"/>
      <c r="D1394" s="158"/>
      <c r="E1394" s="123"/>
      <c r="F1394" s="97">
        <f t="shared" si="88"/>
        <v>0</v>
      </c>
      <c r="G1394" s="161"/>
      <c r="H1394" s="142"/>
      <c r="I1394" s="130" t="e">
        <f>VLOOKUP(H1394,Presupuesto!$B$11:$C$565,2,0)</f>
        <v>#N/A</v>
      </c>
      <c r="J1394" s="98" t="str">
        <f t="shared" si="89"/>
        <v>Vinculación Universidad-Sociedad</v>
      </c>
      <c r="K1394" s="98" t="s">
        <v>398</v>
      </c>
    </row>
    <row r="1395" spans="3:11">
      <c r="C1395" s="141"/>
      <c r="D1395" s="158"/>
      <c r="E1395" s="123"/>
      <c r="F1395" s="97">
        <f t="shared" si="88"/>
        <v>0</v>
      </c>
      <c r="G1395" s="161"/>
      <c r="H1395" s="142"/>
      <c r="I1395" s="130" t="e">
        <f>VLOOKUP(H1395,Presupuesto!$B$11:$C$565,2,0)</f>
        <v>#N/A</v>
      </c>
      <c r="J1395" s="98" t="str">
        <f t="shared" si="89"/>
        <v>Vinculación Universidad-Sociedad</v>
      </c>
      <c r="K1395" s="98" t="s">
        <v>398</v>
      </c>
    </row>
    <row r="1396" spans="3:11">
      <c r="C1396" s="141"/>
      <c r="D1396" s="158"/>
      <c r="E1396" s="123"/>
      <c r="F1396" s="97">
        <f t="shared" si="88"/>
        <v>0</v>
      </c>
      <c r="G1396" s="161"/>
      <c r="H1396" s="142"/>
      <c r="I1396" s="130" t="e">
        <f>VLOOKUP(H1396,Presupuesto!$B$11:$C$565,2,0)</f>
        <v>#N/A</v>
      </c>
      <c r="J1396" s="98" t="str">
        <f t="shared" si="89"/>
        <v>Vinculación Universidad-Sociedad</v>
      </c>
      <c r="K1396" s="98" t="s">
        <v>398</v>
      </c>
    </row>
    <row r="1397" spans="3:11">
      <c r="C1397" s="141"/>
      <c r="D1397" s="158"/>
      <c r="E1397" s="123"/>
      <c r="F1397" s="97">
        <f t="shared" si="88"/>
        <v>0</v>
      </c>
      <c r="G1397" s="161"/>
      <c r="H1397" s="142"/>
      <c r="I1397" s="130" t="e">
        <f>VLOOKUP(H1397,Presupuesto!$B$11:$C$565,2,0)</f>
        <v>#N/A</v>
      </c>
      <c r="J1397" s="98" t="str">
        <f t="shared" si="89"/>
        <v>Vinculación Universidad-Sociedad</v>
      </c>
      <c r="K1397" s="98" t="s">
        <v>398</v>
      </c>
    </row>
    <row r="1398" spans="3:11">
      <c r="C1398" s="141"/>
      <c r="D1398" s="158"/>
      <c r="E1398" s="123"/>
      <c r="F1398" s="97">
        <f t="shared" si="88"/>
        <v>0</v>
      </c>
      <c r="G1398" s="161"/>
      <c r="H1398" s="142"/>
      <c r="I1398" s="130" t="e">
        <f>VLOOKUP(H1398,Presupuesto!$B$11:$C$565,2,0)</f>
        <v>#N/A</v>
      </c>
      <c r="J1398" s="98" t="str">
        <f t="shared" si="89"/>
        <v>Vinculación Universidad-Sociedad</v>
      </c>
      <c r="K1398" s="98" t="s">
        <v>398</v>
      </c>
    </row>
    <row r="1399" spans="3:11">
      <c r="C1399" s="141"/>
      <c r="D1399" s="158"/>
      <c r="E1399" s="123"/>
      <c r="F1399" s="97">
        <f t="shared" si="88"/>
        <v>0</v>
      </c>
      <c r="G1399" s="161"/>
      <c r="H1399" s="142"/>
      <c r="I1399" s="130" t="e">
        <f>VLOOKUP(H1399,Presupuesto!$B$11:$C$565,2,0)</f>
        <v>#N/A</v>
      </c>
      <c r="J1399" s="98" t="str">
        <f t="shared" si="89"/>
        <v>Vinculación Universidad-Sociedad</v>
      </c>
      <c r="K1399" s="98" t="s">
        <v>398</v>
      </c>
    </row>
    <row r="1400" spans="3:11">
      <c r="C1400" s="141"/>
      <c r="D1400" s="158"/>
      <c r="E1400" s="123"/>
      <c r="F1400" s="97">
        <f t="shared" si="88"/>
        <v>0</v>
      </c>
      <c r="G1400" s="161"/>
      <c r="H1400" s="142"/>
      <c r="I1400" s="130" t="e">
        <f>VLOOKUP(H1400,Presupuesto!$B$11:$C$565,2,0)</f>
        <v>#N/A</v>
      </c>
      <c r="J1400" s="98" t="str">
        <f t="shared" si="89"/>
        <v>Vinculación Universidad-Sociedad</v>
      </c>
      <c r="K1400" s="98" t="s">
        <v>398</v>
      </c>
    </row>
    <row r="1401" spans="3:11">
      <c r="C1401" s="141"/>
      <c r="D1401" s="158"/>
      <c r="E1401" s="123"/>
      <c r="F1401" s="97">
        <f t="shared" si="88"/>
        <v>0</v>
      </c>
      <c r="G1401" s="161"/>
      <c r="H1401" s="142"/>
      <c r="I1401" s="130" t="e">
        <f>VLOOKUP(H1401,Presupuesto!$B$11:$C$565,2,0)</f>
        <v>#N/A</v>
      </c>
      <c r="J1401" s="98" t="str">
        <f t="shared" si="89"/>
        <v>Vinculación Universidad-Sociedad</v>
      </c>
      <c r="K1401" s="98" t="s">
        <v>398</v>
      </c>
    </row>
    <row r="1402" spans="3:11">
      <c r="C1402" s="141"/>
      <c r="D1402" s="158"/>
      <c r="E1402" s="123"/>
      <c r="F1402" s="97">
        <f t="shared" si="88"/>
        <v>0</v>
      </c>
      <c r="G1402" s="161"/>
      <c r="H1402" s="142"/>
      <c r="I1402" s="130" t="e">
        <f>VLOOKUP(H1402,Presupuesto!$B$11:$C$565,2,0)</f>
        <v>#N/A</v>
      </c>
      <c r="J1402" s="98" t="str">
        <f t="shared" si="89"/>
        <v>Vinculación Universidad-Sociedad</v>
      </c>
      <c r="K1402" s="98" t="s">
        <v>398</v>
      </c>
    </row>
    <row r="1403" spans="3:11">
      <c r="C1403" s="141"/>
      <c r="D1403" s="158"/>
      <c r="E1403" s="123"/>
      <c r="F1403" s="97">
        <f t="shared" si="88"/>
        <v>0</v>
      </c>
      <c r="G1403" s="161"/>
      <c r="H1403" s="142"/>
      <c r="I1403" s="130" t="e">
        <f>VLOOKUP(H1403,Presupuesto!$B$11:$C$565,2,0)</f>
        <v>#N/A</v>
      </c>
      <c r="J1403" s="98" t="str">
        <f t="shared" si="89"/>
        <v>Vinculación Universidad-Sociedad</v>
      </c>
      <c r="K1403" s="98" t="s">
        <v>398</v>
      </c>
    </row>
    <row r="1404" spans="3:11">
      <c r="C1404" s="143"/>
      <c r="D1404" s="151"/>
      <c r="E1404" s="118"/>
      <c r="F1404" s="97">
        <f t="shared" si="88"/>
        <v>0</v>
      </c>
      <c r="G1404" s="161"/>
      <c r="H1404" s="144"/>
      <c r="I1404" s="130" t="e">
        <f>VLOOKUP(H1404,Presupuesto!$B$11:$C$565,2,0)</f>
        <v>#N/A</v>
      </c>
      <c r="J1404" s="98" t="str">
        <f t="shared" si="89"/>
        <v>Vinculación Universidad-Sociedad</v>
      </c>
      <c r="K1404" s="98" t="s">
        <v>398</v>
      </c>
    </row>
    <row r="1405" spans="3:11">
      <c r="C1405" s="143"/>
      <c r="D1405" s="151"/>
      <c r="E1405" s="118"/>
      <c r="F1405" s="97">
        <f t="shared" si="88"/>
        <v>0</v>
      </c>
      <c r="G1405" s="161"/>
      <c r="H1405" s="144"/>
      <c r="I1405" s="130" t="e">
        <f>VLOOKUP(H1405,Presupuesto!$B$11:$C$565,2,0)</f>
        <v>#N/A</v>
      </c>
      <c r="J1405" s="98" t="str">
        <f t="shared" si="89"/>
        <v>Vinculación Universidad-Sociedad</v>
      </c>
      <c r="K1405" s="98" t="s">
        <v>398</v>
      </c>
    </row>
    <row r="1406" spans="3:11">
      <c r="C1406" s="143"/>
      <c r="D1406" s="151"/>
      <c r="E1406" s="118"/>
      <c r="F1406" s="97">
        <f t="shared" si="88"/>
        <v>0</v>
      </c>
      <c r="G1406" s="161"/>
      <c r="H1406" s="144"/>
      <c r="I1406" s="130" t="e">
        <f>VLOOKUP(H1406,Presupuesto!$B$11:$C$565,2,0)</f>
        <v>#N/A</v>
      </c>
      <c r="J1406" s="98" t="str">
        <f t="shared" si="89"/>
        <v>Vinculación Universidad-Sociedad</v>
      </c>
      <c r="K1406" s="98" t="s">
        <v>398</v>
      </c>
    </row>
    <row r="1407" spans="3:11">
      <c r="C1407" s="143"/>
      <c r="D1407" s="151"/>
      <c r="E1407" s="118"/>
      <c r="F1407" s="97">
        <f t="shared" si="88"/>
        <v>0</v>
      </c>
      <c r="G1407" s="161"/>
      <c r="H1407" s="144"/>
      <c r="I1407" s="130" t="e">
        <f>VLOOKUP(H1407,Presupuesto!$B$11:$C$565,2,0)</f>
        <v>#N/A</v>
      </c>
      <c r="J1407" s="98" t="str">
        <f t="shared" si="89"/>
        <v>Vinculación Universidad-Sociedad</v>
      </c>
      <c r="K1407" s="98" t="s">
        <v>398</v>
      </c>
    </row>
    <row r="1408" spans="3:11">
      <c r="C1408" s="143"/>
      <c r="D1408" s="151"/>
      <c r="E1408" s="118"/>
      <c r="F1408" s="97">
        <f t="shared" si="88"/>
        <v>0</v>
      </c>
      <c r="G1408" s="161"/>
      <c r="H1408" s="144"/>
      <c r="I1408" s="130" t="e">
        <f>VLOOKUP(H1408,Presupuesto!$B$11:$C$565,2,0)</f>
        <v>#N/A</v>
      </c>
      <c r="J1408" s="98" t="str">
        <f t="shared" si="89"/>
        <v>Vinculación Universidad-Sociedad</v>
      </c>
      <c r="K1408" s="98" t="s">
        <v>398</v>
      </c>
    </row>
    <row r="1409" spans="3:11">
      <c r="C1409" s="143"/>
      <c r="D1409" s="151"/>
      <c r="E1409" s="118"/>
      <c r="F1409" s="97">
        <f t="shared" si="88"/>
        <v>0</v>
      </c>
      <c r="G1409" s="161"/>
      <c r="H1409" s="144"/>
      <c r="I1409" s="130" t="e">
        <f>VLOOKUP(H1409,Presupuesto!$B$11:$C$565,2,0)</f>
        <v>#N/A</v>
      </c>
      <c r="J1409" s="98" t="str">
        <f t="shared" si="89"/>
        <v>Vinculación Universidad-Sociedad</v>
      </c>
      <c r="K1409" s="98" t="s">
        <v>398</v>
      </c>
    </row>
    <row r="1410" spans="3:11">
      <c r="C1410" s="143"/>
      <c r="D1410" s="151"/>
      <c r="E1410" s="118"/>
      <c r="F1410" s="97">
        <f t="shared" si="88"/>
        <v>0</v>
      </c>
      <c r="G1410" s="161"/>
      <c r="H1410" s="144"/>
      <c r="I1410" s="130" t="e">
        <f>VLOOKUP(H1410,Presupuesto!$B$11:$C$565,2,0)</f>
        <v>#N/A</v>
      </c>
      <c r="J1410" s="98" t="str">
        <f t="shared" si="89"/>
        <v>Vinculación Universidad-Sociedad</v>
      </c>
      <c r="K1410" s="98" t="s">
        <v>398</v>
      </c>
    </row>
    <row r="1411" spans="3:11">
      <c r="C1411" s="143"/>
      <c r="D1411" s="151"/>
      <c r="E1411" s="118"/>
      <c r="F1411" s="97">
        <f t="shared" si="88"/>
        <v>0</v>
      </c>
      <c r="G1411" s="161"/>
      <c r="H1411" s="144"/>
      <c r="I1411" s="130" t="e">
        <f>VLOOKUP(H1411,Presupuesto!$B$11:$C$565,2,0)</f>
        <v>#N/A</v>
      </c>
      <c r="J1411" s="98" t="str">
        <f t="shared" si="89"/>
        <v>Vinculación Universidad-Sociedad</v>
      </c>
      <c r="K1411" s="98" t="s">
        <v>398</v>
      </c>
    </row>
    <row r="1412" spans="3:11">
      <c r="C1412" s="145"/>
      <c r="D1412" s="151"/>
      <c r="E1412" s="118"/>
      <c r="F1412" s="97">
        <f t="shared" si="88"/>
        <v>0</v>
      </c>
      <c r="G1412" s="161"/>
      <c r="H1412" s="146"/>
      <c r="I1412" s="130" t="e">
        <f>VLOOKUP(H1412,Presupuesto!$B$11:$C$565,2,0)</f>
        <v>#N/A</v>
      </c>
      <c r="J1412" s="98" t="str">
        <f t="shared" si="89"/>
        <v>Vinculación Universidad-Sociedad</v>
      </c>
      <c r="K1412" s="98" t="s">
        <v>398</v>
      </c>
    </row>
    <row r="1413" spans="3:11">
      <c r="C1413" s="145"/>
      <c r="D1413" s="151"/>
      <c r="E1413" s="118"/>
      <c r="F1413" s="97">
        <f t="shared" si="88"/>
        <v>0</v>
      </c>
      <c r="G1413" s="161"/>
      <c r="H1413" s="146"/>
      <c r="I1413" s="130" t="e">
        <f>VLOOKUP(H1413,Presupuesto!$B$11:$C$565,2,0)</f>
        <v>#N/A</v>
      </c>
      <c r="J1413" s="98" t="str">
        <f t="shared" si="89"/>
        <v>Vinculación Universidad-Sociedad</v>
      </c>
      <c r="K1413" s="98" t="s">
        <v>398</v>
      </c>
    </row>
    <row r="1414" spans="3:11">
      <c r="C1414" s="145"/>
      <c r="D1414" s="151"/>
      <c r="E1414" s="118"/>
      <c r="F1414" s="97">
        <f t="shared" si="88"/>
        <v>0</v>
      </c>
      <c r="G1414" s="161"/>
      <c r="H1414" s="146"/>
      <c r="I1414" s="130" t="e">
        <f>VLOOKUP(H1414,Presupuesto!$B$11:$C$565,2,0)</f>
        <v>#N/A</v>
      </c>
      <c r="J1414" s="98" t="str">
        <f t="shared" si="89"/>
        <v>Vinculación Universidad-Sociedad</v>
      </c>
      <c r="K1414" s="98" t="s">
        <v>398</v>
      </c>
    </row>
    <row r="1415" spans="3:11">
      <c r="C1415" s="145"/>
      <c r="D1415" s="151"/>
      <c r="E1415" s="118"/>
      <c r="F1415" s="97">
        <f t="shared" si="88"/>
        <v>0</v>
      </c>
      <c r="G1415" s="161"/>
      <c r="H1415" s="146"/>
      <c r="I1415" s="130" t="e">
        <f>VLOOKUP(H1415,Presupuesto!$B$11:$C$565,2,0)</f>
        <v>#N/A</v>
      </c>
      <c r="J1415" s="98" t="str">
        <f t="shared" si="89"/>
        <v>Vinculación Universidad-Sociedad</v>
      </c>
      <c r="K1415" s="98" t="s">
        <v>398</v>
      </c>
    </row>
    <row r="1416" spans="3:11" ht="15.75" thickBot="1">
      <c r="C1416" s="147"/>
      <c r="D1416" s="159"/>
      <c r="E1416" s="103"/>
      <c r="F1416" s="105">
        <f t="shared" si="88"/>
        <v>0</v>
      </c>
      <c r="G1416" s="162"/>
      <c r="H1416" s="148"/>
      <c r="I1416" s="132" t="e">
        <f>VLOOKUP(H1416,Presupuesto!$B$11:$C$565,2,0)</f>
        <v>#N/A</v>
      </c>
      <c r="J1416" s="106" t="str">
        <f t="shared" si="89"/>
        <v>Vinculación Universidad-Sociedad</v>
      </c>
      <c r="K1416" s="98" t="s">
        <v>398</v>
      </c>
    </row>
    <row r="1418" spans="3:11" ht="15.75" thickBot="1"/>
    <row r="1419" spans="3:11" ht="15.75" thickBot="1">
      <c r="C1419" s="157" t="s">
        <v>53</v>
      </c>
      <c r="D1419" s="372">
        <f>SUM(F1426:F1460)</f>
        <v>2751.2</v>
      </c>
      <c r="E1419" s="464"/>
      <c r="F1419" s="70"/>
      <c r="G1419" s="79"/>
      <c r="H1419" s="70"/>
      <c r="I1419" s="70"/>
      <c r="J1419" s="464"/>
      <c r="K1419" s="464"/>
    </row>
    <row r="1420" spans="3:11">
      <c r="C1420" s="70"/>
      <c r="D1420" s="31"/>
      <c r="E1420" s="93"/>
      <c r="F1420" s="93"/>
      <c r="G1420" s="93"/>
      <c r="H1420" s="76"/>
      <c r="I1420" s="76"/>
      <c r="J1420" s="76"/>
      <c r="K1420" s="112"/>
    </row>
    <row r="1421" spans="3:11">
      <c r="C1421" s="70"/>
      <c r="D1421" s="31"/>
      <c r="E1421" s="93"/>
      <c r="F1421" s="93"/>
      <c r="G1421" s="93"/>
      <c r="H1421" s="76"/>
      <c r="I1421" s="76"/>
      <c r="J1421" s="76"/>
      <c r="K1421" s="112"/>
    </row>
    <row r="1422" spans="3:11" ht="15.75">
      <c r="C1422" s="202" t="s">
        <v>392</v>
      </c>
      <c r="D1422" s="368" t="str">
        <f>'3. Vinculación Univ. Sociedad'!E34</f>
        <v>3.1.3.4</v>
      </c>
      <c r="E1422" s="93"/>
      <c r="F1422" s="93"/>
      <c r="G1422" s="93"/>
      <c r="H1422" s="76"/>
      <c r="I1422" s="76"/>
      <c r="J1422" s="76"/>
      <c r="K1422" s="112"/>
    </row>
    <row r="1423" spans="3:11" ht="18.75">
      <c r="C1423" s="211" t="str">
        <f>IFERROR(VLOOKUP(D1422,'1. Desarrollo e Innov. Curricu.'!$E:$F,2,FALSE),IFERROR(VLOOKUP(D1422,'2. Investigación Científica'!$E:$F,2,FALSE),IFERROR(VLOOKUP(D1422,'3. Vinculación Univ. Sociedad'!$E:$F,2,FALSE),IFERROR(VLOOKUP(D1422,'4. Docencia y Profesorado Univ.'!$E:$F,2,FALSE),IFERROR(VLOOKUP(D1422,'5. Estudiantes y Graduados'!$E:$F,2,FALSE),IFERROR(VLOOKUP(D1422,'11. Gestion Administrativa'!$E:$F,2,FALSE),IFERROR(VLOOKUP(D1422,'13. Gestión Académica'!$E:$F,2,FALSE),IFERROR(VLOOKUP(D1422,'8. Asegura. de la Calid. y M'!$E:$F,2,FALSE),IFERROR(VLOOKUP(D1422,'6. Gestión del Conocimiento'!$E:$F,2,FALSE),IFERROR(VLOOKUP(D1422,'15. Gobernabilidad y Proceso...'!$E:$F,2,FALSE),IFERROR(VLOOKUP(D1422,'12. Gestión del Talento Humano'!$E:$F,2,FALSE),IFERROR(VLOOKUP(D1422,'14. Internacional... de la E.S.'!$E:$F,2,FALSE),IFERROR(VLOOKUP(D1422,'10. Posgrado'!$E:$F,2,FALSE),IFERROR(VLOOKUP(D1422,'17. Gestión TIC'!$E:$F,2,FALSE),IFERROR(VLOOKUP(D1422,'16. Desa. del Sistema Educ.Sup.'!$E:$F,2,FALSE),IFERROR(VLOOKUP(D1422,'9. Cultura de Inno. Insti...'!$E:$F,2,FALSE),VLOOKUP(D1422,'7. Lo Esencial de la Reforma U.'!$E:$F,2,0)))))))))))))))))</f>
        <v>Diseño de la propuesta, Perfiles de los Catedráticos y gestión de aprobación ante las autoridades de la UNAH</v>
      </c>
      <c r="D1423" s="31"/>
      <c r="E1423" s="93"/>
      <c r="F1423" s="93"/>
      <c r="G1423" s="93"/>
      <c r="H1423" s="76"/>
      <c r="I1423" s="76"/>
      <c r="J1423" s="76"/>
      <c r="K1423" s="112"/>
    </row>
    <row r="1424" spans="3:11" ht="15.75" thickBot="1">
      <c r="C1424" s="464"/>
      <c r="D1424" s="464"/>
      <c r="E1424" s="464"/>
      <c r="F1424" s="93"/>
      <c r="G1424" s="76"/>
      <c r="H1424" s="76"/>
      <c r="I1424" s="76"/>
      <c r="J1424" s="464"/>
      <c r="K1424" s="464"/>
    </row>
    <row r="1425" spans="3:11" ht="30.75" thickBot="1">
      <c r="C1425" s="129" t="s">
        <v>44</v>
      </c>
      <c r="D1425" s="129" t="s">
        <v>55</v>
      </c>
      <c r="E1425" s="136" t="s">
        <v>57</v>
      </c>
      <c r="F1425" s="135" t="s">
        <v>27</v>
      </c>
      <c r="G1425" s="133" t="s">
        <v>131</v>
      </c>
      <c r="H1425" s="136" t="s">
        <v>46</v>
      </c>
      <c r="I1425" s="133" t="s">
        <v>132</v>
      </c>
      <c r="J1425" s="133" t="s">
        <v>410</v>
      </c>
      <c r="K1425" s="133" t="s">
        <v>411</v>
      </c>
    </row>
    <row r="1426" spans="3:11">
      <c r="C1426" s="221" t="s">
        <v>439</v>
      </c>
      <c r="D1426" s="222"/>
      <c r="E1426" s="220">
        <f>HLOOKUP(C1426,$AH$2:$BU$3,2,0)</f>
        <v>620</v>
      </c>
      <c r="F1426" s="97">
        <f t="shared" ref="F1426:F1460" si="90">D1426*E1426</f>
        <v>0</v>
      </c>
      <c r="G1426" s="161"/>
      <c r="H1426" s="142"/>
      <c r="I1426" s="130" t="e">
        <f>VLOOKUP(H1426,Presupuesto!$B$11:$C$565,2,0)</f>
        <v>#N/A</v>
      </c>
      <c r="J1426" s="331" t="s">
        <v>471</v>
      </c>
      <c r="K1426" s="98" t="s">
        <v>401</v>
      </c>
    </row>
    <row r="1427" spans="3:11">
      <c r="C1427" s="141" t="s">
        <v>1569</v>
      </c>
      <c r="D1427" s="158">
        <v>2</v>
      </c>
      <c r="E1427" s="123">
        <v>76</v>
      </c>
      <c r="F1427" s="97">
        <f t="shared" si="90"/>
        <v>152</v>
      </c>
      <c r="G1427" s="161" t="s">
        <v>129</v>
      </c>
      <c r="H1427" s="142" t="s">
        <v>316</v>
      </c>
      <c r="I1427" s="130" t="str">
        <f>VLOOKUP(H1427,Presupuesto!$B$11:$C$565,2,0)</f>
        <v>PRODUCTOS DE PAPEL Y CARTON (33400-00)</v>
      </c>
      <c r="J1427" s="98" t="str">
        <f>$J$854</f>
        <v>Vinculación Universidad-Sociedad</v>
      </c>
      <c r="K1427" s="98" t="s">
        <v>401</v>
      </c>
    </row>
    <row r="1428" spans="3:11">
      <c r="C1428" s="141" t="s">
        <v>1570</v>
      </c>
      <c r="D1428" s="158">
        <v>1</v>
      </c>
      <c r="E1428" s="123">
        <v>85</v>
      </c>
      <c r="F1428" s="97">
        <f t="shared" si="90"/>
        <v>85</v>
      </c>
      <c r="G1428" s="161" t="s">
        <v>129</v>
      </c>
      <c r="H1428" s="142" t="s">
        <v>316</v>
      </c>
      <c r="I1428" s="130" t="str">
        <f>VLOOKUP(H1428,Presupuesto!$B$11:$C$565,2,0)</f>
        <v>PRODUCTOS DE PAPEL Y CARTON (33400-00)</v>
      </c>
      <c r="J1428" s="98" t="str">
        <f t="shared" ref="J1428:J1460" si="91">$J$854</f>
        <v>Vinculación Universidad-Sociedad</v>
      </c>
      <c r="K1428" s="98" t="s">
        <v>401</v>
      </c>
    </row>
    <row r="1429" spans="3:11">
      <c r="C1429" s="141" t="s">
        <v>1571</v>
      </c>
      <c r="D1429" s="158">
        <v>3</v>
      </c>
      <c r="E1429" s="123">
        <v>70</v>
      </c>
      <c r="F1429" s="97">
        <f t="shared" si="90"/>
        <v>210</v>
      </c>
      <c r="G1429" s="161" t="s">
        <v>129</v>
      </c>
      <c r="H1429" s="142" t="s">
        <v>815</v>
      </c>
      <c r="I1429" s="130" t="str">
        <f>VLOOKUP(H1429,Presupuesto!$B$11:$C$565,2,0)</f>
        <v>PAPEL DE ESCRITORIO</v>
      </c>
      <c r="J1429" s="98" t="str">
        <f t="shared" si="91"/>
        <v>Vinculación Universidad-Sociedad</v>
      </c>
      <c r="K1429" s="98" t="s">
        <v>401</v>
      </c>
    </row>
    <row r="1430" spans="3:11">
      <c r="C1430" s="141" t="s">
        <v>1572</v>
      </c>
      <c r="D1430" s="158">
        <v>3</v>
      </c>
      <c r="E1430" s="123">
        <v>75</v>
      </c>
      <c r="F1430" s="97">
        <f t="shared" si="90"/>
        <v>225</v>
      </c>
      <c r="G1430" s="161" t="s">
        <v>129</v>
      </c>
      <c r="H1430" s="142" t="s">
        <v>815</v>
      </c>
      <c r="I1430" s="130" t="str">
        <f>VLOOKUP(H1430,Presupuesto!$B$11:$C$565,2,0)</f>
        <v>PAPEL DE ESCRITORIO</v>
      </c>
      <c r="J1430" s="98" t="str">
        <f t="shared" si="91"/>
        <v>Vinculación Universidad-Sociedad</v>
      </c>
      <c r="K1430" s="98" t="s">
        <v>401</v>
      </c>
    </row>
    <row r="1431" spans="3:11">
      <c r="C1431" s="141" t="s">
        <v>1573</v>
      </c>
      <c r="D1431" s="158">
        <v>2</v>
      </c>
      <c r="E1431" s="123">
        <v>39.6</v>
      </c>
      <c r="F1431" s="97">
        <f t="shared" si="90"/>
        <v>79.2</v>
      </c>
      <c r="G1431" s="161" t="s">
        <v>129</v>
      </c>
      <c r="H1431" s="142" t="s">
        <v>327</v>
      </c>
      <c r="I1431" s="130" t="str">
        <f>VLOOKUP(H1431,Presupuesto!$B$11:$C$565,2,0)</f>
        <v>UTILES DE ESCRITORIO, OFICINA Y ENZE¥ANZA</v>
      </c>
      <c r="J1431" s="98" t="str">
        <f t="shared" si="91"/>
        <v>Vinculación Universidad-Sociedad</v>
      </c>
      <c r="K1431" s="98" t="s">
        <v>401</v>
      </c>
    </row>
    <row r="1432" spans="3:11">
      <c r="C1432" s="141" t="s">
        <v>1574</v>
      </c>
      <c r="D1432" s="158">
        <v>1</v>
      </c>
      <c r="E1432" s="123">
        <v>2000</v>
      </c>
      <c r="F1432" s="97">
        <f t="shared" si="90"/>
        <v>2000</v>
      </c>
      <c r="G1432" s="161" t="s">
        <v>129</v>
      </c>
      <c r="H1432" s="144" t="s">
        <v>955</v>
      </c>
      <c r="I1432" s="130" t="str">
        <f>VLOOKUP(H1432,Presupuesto!$B$11:$C$565,2,0)</f>
        <v>OTROS RESPUESTOS Y ACCESORIOS MENORES</v>
      </c>
      <c r="J1432" s="98" t="str">
        <f t="shared" si="91"/>
        <v>Vinculación Universidad-Sociedad</v>
      </c>
      <c r="K1432" s="98" t="s">
        <v>401</v>
      </c>
    </row>
    <row r="1433" spans="3:11">
      <c r="C1433" s="141"/>
      <c r="D1433" s="158"/>
      <c r="E1433" s="123"/>
      <c r="F1433" s="97">
        <f t="shared" si="90"/>
        <v>0</v>
      </c>
      <c r="G1433" s="161" t="s">
        <v>129</v>
      </c>
      <c r="H1433" s="142" t="s">
        <v>327</v>
      </c>
      <c r="I1433" s="130" t="str">
        <f>VLOOKUP(H1433,Presupuesto!$B$11:$C$565,2,0)</f>
        <v>UTILES DE ESCRITORIO, OFICINA Y ENZE¥ANZA</v>
      </c>
      <c r="J1433" s="98" t="str">
        <f t="shared" si="91"/>
        <v>Vinculación Universidad-Sociedad</v>
      </c>
      <c r="K1433" s="98" t="s">
        <v>401</v>
      </c>
    </row>
    <row r="1434" spans="3:11">
      <c r="C1434" s="141"/>
      <c r="D1434" s="158"/>
      <c r="E1434" s="123"/>
      <c r="F1434" s="97">
        <f t="shared" si="90"/>
        <v>0</v>
      </c>
      <c r="G1434" s="161" t="s">
        <v>129</v>
      </c>
      <c r="H1434" s="144" t="s">
        <v>955</v>
      </c>
      <c r="I1434" s="130" t="str">
        <f>VLOOKUP(H1434,Presupuesto!$B$11:$C$565,2,0)</f>
        <v>OTROS RESPUESTOS Y ACCESORIOS MENORES</v>
      </c>
      <c r="J1434" s="98" t="str">
        <f t="shared" si="91"/>
        <v>Vinculación Universidad-Sociedad</v>
      </c>
      <c r="K1434" s="98" t="s">
        <v>401</v>
      </c>
    </row>
    <row r="1435" spans="3:11">
      <c r="C1435" s="141"/>
      <c r="D1435" s="158"/>
      <c r="E1435" s="123"/>
      <c r="F1435" s="97">
        <f t="shared" si="90"/>
        <v>0</v>
      </c>
      <c r="G1435" s="161"/>
      <c r="H1435" s="142"/>
      <c r="I1435" s="130" t="e">
        <f>VLOOKUP(H1435,Presupuesto!$B$11:$C$565,2,0)</f>
        <v>#N/A</v>
      </c>
      <c r="J1435" s="98" t="str">
        <f t="shared" si="91"/>
        <v>Vinculación Universidad-Sociedad</v>
      </c>
      <c r="K1435" s="98" t="s">
        <v>401</v>
      </c>
    </row>
    <row r="1436" spans="3:11">
      <c r="C1436" s="141"/>
      <c r="D1436" s="158"/>
      <c r="E1436" s="123"/>
      <c r="F1436" s="97">
        <f t="shared" si="90"/>
        <v>0</v>
      </c>
      <c r="G1436" s="161"/>
      <c r="H1436" s="142"/>
      <c r="I1436" s="130" t="e">
        <f>VLOOKUP(H1436,Presupuesto!$B$11:$C$565,2,0)</f>
        <v>#N/A</v>
      </c>
      <c r="J1436" s="98" t="str">
        <f t="shared" si="91"/>
        <v>Vinculación Universidad-Sociedad</v>
      </c>
      <c r="K1436" s="98" t="s">
        <v>401</v>
      </c>
    </row>
    <row r="1437" spans="3:11">
      <c r="C1437" s="141"/>
      <c r="D1437" s="158"/>
      <c r="E1437" s="123"/>
      <c r="F1437" s="97">
        <f t="shared" si="90"/>
        <v>0</v>
      </c>
      <c r="G1437" s="161"/>
      <c r="H1437" s="142"/>
      <c r="I1437" s="130" t="e">
        <f>VLOOKUP(H1437,Presupuesto!$B$11:$C$565,2,0)</f>
        <v>#N/A</v>
      </c>
      <c r="J1437" s="98" t="str">
        <f t="shared" si="91"/>
        <v>Vinculación Universidad-Sociedad</v>
      </c>
      <c r="K1437" s="98" t="s">
        <v>401</v>
      </c>
    </row>
    <row r="1438" spans="3:11">
      <c r="C1438" s="141"/>
      <c r="D1438" s="158"/>
      <c r="E1438" s="123"/>
      <c r="F1438" s="97">
        <f t="shared" si="90"/>
        <v>0</v>
      </c>
      <c r="G1438" s="161"/>
      <c r="H1438" s="142"/>
      <c r="I1438" s="130" t="e">
        <f>VLOOKUP(H1438,Presupuesto!$B$11:$C$565,2,0)</f>
        <v>#N/A</v>
      </c>
      <c r="J1438" s="98" t="str">
        <f t="shared" si="91"/>
        <v>Vinculación Universidad-Sociedad</v>
      </c>
      <c r="K1438" s="98" t="s">
        <v>401</v>
      </c>
    </row>
    <row r="1439" spans="3:11">
      <c r="C1439" s="141"/>
      <c r="D1439" s="158"/>
      <c r="E1439" s="123"/>
      <c r="F1439" s="97">
        <f t="shared" si="90"/>
        <v>0</v>
      </c>
      <c r="G1439" s="161"/>
      <c r="H1439" s="142"/>
      <c r="I1439" s="130" t="e">
        <f>VLOOKUP(H1439,Presupuesto!$B$11:$C$565,2,0)</f>
        <v>#N/A</v>
      </c>
      <c r="J1439" s="98" t="str">
        <f t="shared" si="91"/>
        <v>Vinculación Universidad-Sociedad</v>
      </c>
      <c r="K1439" s="98" t="s">
        <v>401</v>
      </c>
    </row>
    <row r="1440" spans="3:11">
      <c r="C1440" s="141"/>
      <c r="D1440" s="158"/>
      <c r="E1440" s="123"/>
      <c r="F1440" s="97">
        <f t="shared" si="90"/>
        <v>0</v>
      </c>
      <c r="G1440" s="161"/>
      <c r="H1440" s="142"/>
      <c r="I1440" s="130" t="e">
        <f>VLOOKUP(H1440,Presupuesto!$B$11:$C$565,2,0)</f>
        <v>#N/A</v>
      </c>
      <c r="J1440" s="98" t="str">
        <f t="shared" si="91"/>
        <v>Vinculación Universidad-Sociedad</v>
      </c>
      <c r="K1440" s="98" t="s">
        <v>401</v>
      </c>
    </row>
    <row r="1441" spans="3:11">
      <c r="C1441" s="141"/>
      <c r="D1441" s="158"/>
      <c r="E1441" s="123"/>
      <c r="F1441" s="97">
        <f t="shared" si="90"/>
        <v>0</v>
      </c>
      <c r="G1441" s="161"/>
      <c r="H1441" s="142"/>
      <c r="I1441" s="130" t="e">
        <f>VLOOKUP(H1441,Presupuesto!$B$11:$C$565,2,0)</f>
        <v>#N/A</v>
      </c>
      <c r="J1441" s="98" t="str">
        <f t="shared" si="91"/>
        <v>Vinculación Universidad-Sociedad</v>
      </c>
      <c r="K1441" s="98" t="s">
        <v>401</v>
      </c>
    </row>
    <row r="1442" spans="3:11">
      <c r="C1442" s="141"/>
      <c r="D1442" s="158"/>
      <c r="E1442" s="123"/>
      <c r="F1442" s="97">
        <f t="shared" si="90"/>
        <v>0</v>
      </c>
      <c r="G1442" s="161"/>
      <c r="H1442" s="142"/>
      <c r="I1442" s="130" t="e">
        <f>VLOOKUP(H1442,Presupuesto!$B$11:$C$565,2,0)</f>
        <v>#N/A</v>
      </c>
      <c r="J1442" s="98" t="str">
        <f t="shared" si="91"/>
        <v>Vinculación Universidad-Sociedad</v>
      </c>
      <c r="K1442" s="98" t="s">
        <v>401</v>
      </c>
    </row>
    <row r="1443" spans="3:11">
      <c r="C1443" s="141"/>
      <c r="D1443" s="158"/>
      <c r="E1443" s="123"/>
      <c r="F1443" s="97">
        <f t="shared" si="90"/>
        <v>0</v>
      </c>
      <c r="G1443" s="161"/>
      <c r="H1443" s="142"/>
      <c r="I1443" s="130" t="e">
        <f>VLOOKUP(H1443,Presupuesto!$B$11:$C$565,2,0)</f>
        <v>#N/A</v>
      </c>
      <c r="J1443" s="98" t="str">
        <f t="shared" si="91"/>
        <v>Vinculación Universidad-Sociedad</v>
      </c>
      <c r="K1443" s="98" t="s">
        <v>401</v>
      </c>
    </row>
    <row r="1444" spans="3:11">
      <c r="C1444" s="141"/>
      <c r="D1444" s="158"/>
      <c r="E1444" s="123"/>
      <c r="F1444" s="97">
        <f t="shared" si="90"/>
        <v>0</v>
      </c>
      <c r="G1444" s="161"/>
      <c r="H1444" s="142"/>
      <c r="I1444" s="130" t="e">
        <f>VLOOKUP(H1444,Presupuesto!$B$11:$C$565,2,0)</f>
        <v>#N/A</v>
      </c>
      <c r="J1444" s="98" t="str">
        <f t="shared" si="91"/>
        <v>Vinculación Universidad-Sociedad</v>
      </c>
      <c r="K1444" s="98" t="s">
        <v>401</v>
      </c>
    </row>
    <row r="1445" spans="3:11">
      <c r="C1445" s="141"/>
      <c r="D1445" s="158"/>
      <c r="E1445" s="123"/>
      <c r="F1445" s="97">
        <f t="shared" si="90"/>
        <v>0</v>
      </c>
      <c r="G1445" s="161"/>
      <c r="H1445" s="142"/>
      <c r="I1445" s="130" t="e">
        <f>VLOOKUP(H1445,Presupuesto!$B$11:$C$565,2,0)</f>
        <v>#N/A</v>
      </c>
      <c r="J1445" s="98" t="str">
        <f t="shared" si="91"/>
        <v>Vinculación Universidad-Sociedad</v>
      </c>
      <c r="K1445" s="98" t="s">
        <v>401</v>
      </c>
    </row>
    <row r="1446" spans="3:11">
      <c r="C1446" s="141"/>
      <c r="D1446" s="158"/>
      <c r="E1446" s="123"/>
      <c r="F1446" s="97">
        <f t="shared" si="90"/>
        <v>0</v>
      </c>
      <c r="G1446" s="161"/>
      <c r="H1446" s="142"/>
      <c r="I1446" s="130" t="e">
        <f>VLOOKUP(H1446,Presupuesto!$B$11:$C$565,2,0)</f>
        <v>#N/A</v>
      </c>
      <c r="J1446" s="98" t="str">
        <f t="shared" si="91"/>
        <v>Vinculación Universidad-Sociedad</v>
      </c>
      <c r="K1446" s="98" t="s">
        <v>401</v>
      </c>
    </row>
    <row r="1447" spans="3:11">
      <c r="C1447" s="141"/>
      <c r="D1447" s="158"/>
      <c r="E1447" s="123"/>
      <c r="F1447" s="97">
        <f t="shared" si="90"/>
        <v>0</v>
      </c>
      <c r="G1447" s="161"/>
      <c r="H1447" s="142"/>
      <c r="I1447" s="130" t="e">
        <f>VLOOKUP(H1447,Presupuesto!$B$11:$C$565,2,0)</f>
        <v>#N/A</v>
      </c>
      <c r="J1447" s="98" t="str">
        <f t="shared" si="91"/>
        <v>Vinculación Universidad-Sociedad</v>
      </c>
      <c r="K1447" s="98" t="s">
        <v>401</v>
      </c>
    </row>
    <row r="1448" spans="3:11">
      <c r="C1448" s="143"/>
      <c r="D1448" s="151"/>
      <c r="E1448" s="118"/>
      <c r="F1448" s="97">
        <f t="shared" si="90"/>
        <v>0</v>
      </c>
      <c r="G1448" s="161"/>
      <c r="H1448" s="144"/>
      <c r="I1448" s="130" t="e">
        <f>VLOOKUP(H1448,Presupuesto!$B$11:$C$565,2,0)</f>
        <v>#N/A</v>
      </c>
      <c r="J1448" s="98" t="str">
        <f t="shared" si="91"/>
        <v>Vinculación Universidad-Sociedad</v>
      </c>
      <c r="K1448" s="98" t="s">
        <v>401</v>
      </c>
    </row>
    <row r="1449" spans="3:11">
      <c r="C1449" s="143"/>
      <c r="D1449" s="151"/>
      <c r="E1449" s="118"/>
      <c r="F1449" s="97">
        <f t="shared" si="90"/>
        <v>0</v>
      </c>
      <c r="G1449" s="161"/>
      <c r="H1449" s="144"/>
      <c r="I1449" s="130" t="e">
        <f>VLOOKUP(H1449,Presupuesto!$B$11:$C$565,2,0)</f>
        <v>#N/A</v>
      </c>
      <c r="J1449" s="98" t="str">
        <f t="shared" si="91"/>
        <v>Vinculación Universidad-Sociedad</v>
      </c>
      <c r="K1449" s="98" t="s">
        <v>401</v>
      </c>
    </row>
    <row r="1450" spans="3:11">
      <c r="C1450" s="143"/>
      <c r="D1450" s="151"/>
      <c r="E1450" s="118"/>
      <c r="F1450" s="97">
        <f t="shared" si="90"/>
        <v>0</v>
      </c>
      <c r="G1450" s="161"/>
      <c r="H1450" s="144"/>
      <c r="I1450" s="130" t="e">
        <f>VLOOKUP(H1450,Presupuesto!$B$11:$C$565,2,0)</f>
        <v>#N/A</v>
      </c>
      <c r="J1450" s="98" t="str">
        <f t="shared" si="91"/>
        <v>Vinculación Universidad-Sociedad</v>
      </c>
      <c r="K1450" s="98" t="s">
        <v>401</v>
      </c>
    </row>
    <row r="1451" spans="3:11">
      <c r="C1451" s="143"/>
      <c r="D1451" s="151"/>
      <c r="E1451" s="118"/>
      <c r="F1451" s="97">
        <f t="shared" si="90"/>
        <v>0</v>
      </c>
      <c r="G1451" s="161"/>
      <c r="H1451" s="144"/>
      <c r="I1451" s="130" t="e">
        <f>VLOOKUP(H1451,Presupuesto!$B$11:$C$565,2,0)</f>
        <v>#N/A</v>
      </c>
      <c r="J1451" s="98" t="str">
        <f t="shared" si="91"/>
        <v>Vinculación Universidad-Sociedad</v>
      </c>
      <c r="K1451" s="98" t="s">
        <v>401</v>
      </c>
    </row>
    <row r="1452" spans="3:11">
      <c r="C1452" s="143"/>
      <c r="D1452" s="151"/>
      <c r="E1452" s="118"/>
      <c r="F1452" s="97">
        <f t="shared" si="90"/>
        <v>0</v>
      </c>
      <c r="G1452" s="161"/>
      <c r="H1452" s="144"/>
      <c r="I1452" s="130" t="e">
        <f>VLOOKUP(H1452,Presupuesto!$B$11:$C$565,2,0)</f>
        <v>#N/A</v>
      </c>
      <c r="J1452" s="98" t="str">
        <f t="shared" si="91"/>
        <v>Vinculación Universidad-Sociedad</v>
      </c>
      <c r="K1452" s="98" t="s">
        <v>401</v>
      </c>
    </row>
    <row r="1453" spans="3:11">
      <c r="C1453" s="143"/>
      <c r="D1453" s="151"/>
      <c r="E1453" s="118"/>
      <c r="F1453" s="97">
        <f t="shared" si="90"/>
        <v>0</v>
      </c>
      <c r="G1453" s="161"/>
      <c r="H1453" s="144"/>
      <c r="I1453" s="130" t="e">
        <f>VLOOKUP(H1453,Presupuesto!$B$11:$C$565,2,0)</f>
        <v>#N/A</v>
      </c>
      <c r="J1453" s="98" t="str">
        <f t="shared" si="91"/>
        <v>Vinculación Universidad-Sociedad</v>
      </c>
      <c r="K1453" s="98" t="s">
        <v>401</v>
      </c>
    </row>
    <row r="1454" spans="3:11">
      <c r="C1454" s="143"/>
      <c r="D1454" s="151"/>
      <c r="E1454" s="118"/>
      <c r="F1454" s="97">
        <f t="shared" si="90"/>
        <v>0</v>
      </c>
      <c r="G1454" s="161"/>
      <c r="H1454" s="144"/>
      <c r="I1454" s="130" t="e">
        <f>VLOOKUP(H1454,Presupuesto!$B$11:$C$565,2,0)</f>
        <v>#N/A</v>
      </c>
      <c r="J1454" s="98" t="str">
        <f t="shared" si="91"/>
        <v>Vinculación Universidad-Sociedad</v>
      </c>
      <c r="K1454" s="98" t="s">
        <v>401</v>
      </c>
    </row>
    <row r="1455" spans="3:11">
      <c r="C1455" s="143"/>
      <c r="D1455" s="151"/>
      <c r="E1455" s="118"/>
      <c r="F1455" s="97">
        <f t="shared" si="90"/>
        <v>0</v>
      </c>
      <c r="G1455" s="161"/>
      <c r="H1455" s="144"/>
      <c r="I1455" s="130" t="e">
        <f>VLOOKUP(H1455,Presupuesto!$B$11:$C$565,2,0)</f>
        <v>#N/A</v>
      </c>
      <c r="J1455" s="98" t="str">
        <f t="shared" si="91"/>
        <v>Vinculación Universidad-Sociedad</v>
      </c>
      <c r="K1455" s="98" t="s">
        <v>401</v>
      </c>
    </row>
    <row r="1456" spans="3:11">
      <c r="C1456" s="145"/>
      <c r="D1456" s="151"/>
      <c r="E1456" s="118"/>
      <c r="F1456" s="97">
        <f t="shared" si="90"/>
        <v>0</v>
      </c>
      <c r="G1456" s="161"/>
      <c r="H1456" s="146"/>
      <c r="I1456" s="130" t="e">
        <f>VLOOKUP(H1456,Presupuesto!$B$11:$C$565,2,0)</f>
        <v>#N/A</v>
      </c>
      <c r="J1456" s="98" t="str">
        <f t="shared" si="91"/>
        <v>Vinculación Universidad-Sociedad</v>
      </c>
      <c r="K1456" s="98" t="s">
        <v>401</v>
      </c>
    </row>
    <row r="1457" spans="3:11">
      <c r="C1457" s="145"/>
      <c r="D1457" s="151"/>
      <c r="E1457" s="118"/>
      <c r="F1457" s="97">
        <f t="shared" si="90"/>
        <v>0</v>
      </c>
      <c r="G1457" s="161"/>
      <c r="H1457" s="146"/>
      <c r="I1457" s="130" t="e">
        <f>VLOOKUP(H1457,Presupuesto!$B$11:$C$565,2,0)</f>
        <v>#N/A</v>
      </c>
      <c r="J1457" s="98" t="str">
        <f t="shared" si="91"/>
        <v>Vinculación Universidad-Sociedad</v>
      </c>
      <c r="K1457" s="98" t="s">
        <v>401</v>
      </c>
    </row>
    <row r="1458" spans="3:11">
      <c r="C1458" s="145"/>
      <c r="D1458" s="151"/>
      <c r="E1458" s="118"/>
      <c r="F1458" s="97">
        <f t="shared" si="90"/>
        <v>0</v>
      </c>
      <c r="G1458" s="161"/>
      <c r="H1458" s="146"/>
      <c r="I1458" s="130" t="e">
        <f>VLOOKUP(H1458,Presupuesto!$B$11:$C$565,2,0)</f>
        <v>#N/A</v>
      </c>
      <c r="J1458" s="98" t="str">
        <f t="shared" si="91"/>
        <v>Vinculación Universidad-Sociedad</v>
      </c>
      <c r="K1458" s="98" t="s">
        <v>401</v>
      </c>
    </row>
    <row r="1459" spans="3:11">
      <c r="C1459" s="145"/>
      <c r="D1459" s="151"/>
      <c r="E1459" s="118"/>
      <c r="F1459" s="97">
        <f t="shared" si="90"/>
        <v>0</v>
      </c>
      <c r="G1459" s="161"/>
      <c r="H1459" s="146"/>
      <c r="I1459" s="130" t="e">
        <f>VLOOKUP(H1459,Presupuesto!$B$11:$C$565,2,0)</f>
        <v>#N/A</v>
      </c>
      <c r="J1459" s="98" t="str">
        <f t="shared" si="91"/>
        <v>Vinculación Universidad-Sociedad</v>
      </c>
      <c r="K1459" s="98" t="s">
        <v>401</v>
      </c>
    </row>
    <row r="1460" spans="3:11" ht="15.75" thickBot="1">
      <c r="C1460" s="147"/>
      <c r="D1460" s="159"/>
      <c r="E1460" s="103"/>
      <c r="F1460" s="105">
        <f t="shared" si="90"/>
        <v>0</v>
      </c>
      <c r="G1460" s="162"/>
      <c r="H1460" s="148"/>
      <c r="I1460" s="132" t="e">
        <f>VLOOKUP(H1460,Presupuesto!$B$11:$C$565,2,0)</f>
        <v>#N/A</v>
      </c>
      <c r="J1460" s="106" t="str">
        <f t="shared" si="91"/>
        <v>Vinculación Universidad-Sociedad</v>
      </c>
      <c r="K1460" s="98" t="s">
        <v>401</v>
      </c>
    </row>
    <row r="1462" spans="3:11" ht="15.75" thickBot="1"/>
    <row r="1463" spans="3:11" ht="15.75" thickBot="1">
      <c r="C1463" s="157" t="s">
        <v>53</v>
      </c>
      <c r="D1463" s="372">
        <f>SUM(F1470:F1504)</f>
        <v>2751.2</v>
      </c>
      <c r="E1463" s="464"/>
      <c r="F1463" s="70"/>
      <c r="G1463" s="79"/>
      <c r="H1463" s="70"/>
      <c r="I1463" s="70"/>
      <c r="J1463" s="464"/>
      <c r="K1463" s="464"/>
    </row>
    <row r="1464" spans="3:11">
      <c r="C1464" s="70"/>
      <c r="D1464" s="31"/>
      <c r="E1464" s="93"/>
      <c r="F1464" s="93"/>
      <c r="G1464" s="93"/>
      <c r="H1464" s="76"/>
      <c r="I1464" s="76"/>
      <c r="J1464" s="76"/>
      <c r="K1464" s="112"/>
    </row>
    <row r="1465" spans="3:11">
      <c r="C1465" s="70"/>
      <c r="D1465" s="31"/>
      <c r="E1465" s="93"/>
      <c r="F1465" s="93"/>
      <c r="G1465" s="93"/>
      <c r="H1465" s="76"/>
      <c r="I1465" s="76"/>
      <c r="J1465" s="76"/>
      <c r="K1465" s="112"/>
    </row>
    <row r="1466" spans="3:11" ht="15.75">
      <c r="C1466" s="202" t="s">
        <v>392</v>
      </c>
      <c r="D1466" s="368" t="str">
        <f>'3. Vinculación Univ. Sociedad'!E35</f>
        <v>3.1.3.5</v>
      </c>
      <c r="E1466" s="93"/>
      <c r="F1466" s="93"/>
      <c r="G1466" s="93"/>
      <c r="H1466" s="76"/>
      <c r="I1466" s="76"/>
      <c r="J1466" s="76"/>
      <c r="K1466" s="112"/>
    </row>
    <row r="1467" spans="3:11" ht="18.75">
      <c r="C1467" s="211" t="str">
        <f>IFERROR(VLOOKUP(D1466,'1. Desarrollo e Innov. Curricu.'!$E:$F,2,FALSE),IFERROR(VLOOKUP(D1466,'2. Investigación Científica'!$E:$F,2,FALSE),IFERROR(VLOOKUP(D1466,'3. Vinculación Univ. Sociedad'!$E:$F,2,FALSE),IFERROR(VLOOKUP(D1466,'4. Docencia y Profesorado Univ.'!$E:$F,2,FALSE),IFERROR(VLOOKUP(D1466,'5. Estudiantes y Graduados'!$E:$F,2,FALSE),IFERROR(VLOOKUP(D1466,'11. Gestion Administrativa'!$E:$F,2,FALSE),IFERROR(VLOOKUP(D1466,'13. Gestión Académica'!$E:$F,2,FALSE),IFERROR(VLOOKUP(D1466,'8. Asegura. de la Calid. y M'!$E:$F,2,FALSE),IFERROR(VLOOKUP(D1466,'6. Gestión del Conocimiento'!$E:$F,2,FALSE),IFERROR(VLOOKUP(D1466,'15. Gobernabilidad y Proceso...'!$E:$F,2,FALSE),IFERROR(VLOOKUP(D1466,'12. Gestión del Talento Humano'!$E:$F,2,FALSE),IFERROR(VLOOKUP(D1466,'14. Internacional... de la E.S.'!$E:$F,2,FALSE),IFERROR(VLOOKUP(D1466,'10. Posgrado'!$E:$F,2,FALSE),IFERROR(VLOOKUP(D1466,'17. Gestión TIC'!$E:$F,2,FALSE),IFERROR(VLOOKUP(D1466,'16. Desa. del Sistema Educ.Sup.'!$E:$F,2,FALSE),IFERROR(VLOOKUP(D1466,'9. Cultura de Inno. Insti...'!$E:$F,2,FALSE),VLOOKUP(D1466,'7. Lo Esencial de la Reforma U.'!$E:$F,2,0)))))))))))))))))</f>
        <v>Socialización del diplomado y confirmación de docentes para impartirlo</v>
      </c>
      <c r="D1467" s="31"/>
      <c r="E1467" s="93"/>
      <c r="F1467" s="93"/>
      <c r="G1467" s="93"/>
      <c r="H1467" s="76"/>
      <c r="I1467" s="76"/>
      <c r="J1467" s="76"/>
      <c r="K1467" s="112"/>
    </row>
    <row r="1468" spans="3:11" ht="15.75" thickBot="1">
      <c r="C1468" s="464"/>
      <c r="D1468" s="464"/>
      <c r="E1468" s="464"/>
      <c r="F1468" s="93"/>
      <c r="G1468" s="76"/>
      <c r="H1468" s="76"/>
      <c r="I1468" s="76"/>
      <c r="J1468" s="464"/>
      <c r="K1468" s="464"/>
    </row>
    <row r="1469" spans="3:11" ht="30.75" thickBot="1">
      <c r="C1469" s="129" t="s">
        <v>44</v>
      </c>
      <c r="D1469" s="129" t="s">
        <v>55</v>
      </c>
      <c r="E1469" s="136" t="s">
        <v>57</v>
      </c>
      <c r="F1469" s="135" t="s">
        <v>27</v>
      </c>
      <c r="G1469" s="133" t="s">
        <v>131</v>
      </c>
      <c r="H1469" s="136" t="s">
        <v>46</v>
      </c>
      <c r="I1469" s="133" t="s">
        <v>132</v>
      </c>
      <c r="J1469" s="133" t="s">
        <v>410</v>
      </c>
      <c r="K1469" s="133" t="s">
        <v>411</v>
      </c>
    </row>
    <row r="1470" spans="3:11">
      <c r="C1470" s="221" t="s">
        <v>439</v>
      </c>
      <c r="D1470" s="222"/>
      <c r="E1470" s="220">
        <f>HLOOKUP(C1470,$AH$2:$BU$3,2,0)</f>
        <v>620</v>
      </c>
      <c r="F1470" s="97">
        <f t="shared" ref="F1470:F1504" si="92">D1470*E1470</f>
        <v>0</v>
      </c>
      <c r="G1470" s="161"/>
      <c r="H1470" s="142"/>
      <c r="I1470" s="130" t="e">
        <f>VLOOKUP(H1470,Presupuesto!$B$11:$C$565,2,0)</f>
        <v>#N/A</v>
      </c>
      <c r="J1470" s="331" t="s">
        <v>471</v>
      </c>
      <c r="K1470" s="98" t="s">
        <v>404</v>
      </c>
    </row>
    <row r="1471" spans="3:11">
      <c r="C1471" s="141" t="s">
        <v>1569</v>
      </c>
      <c r="D1471" s="158">
        <v>2</v>
      </c>
      <c r="E1471" s="123">
        <v>76</v>
      </c>
      <c r="F1471" s="97">
        <f t="shared" si="92"/>
        <v>152</v>
      </c>
      <c r="G1471" s="161" t="s">
        <v>129</v>
      </c>
      <c r="H1471" s="142" t="s">
        <v>316</v>
      </c>
      <c r="I1471" s="130" t="str">
        <f>VLOOKUP(H1471,Presupuesto!$B$11:$C$565,2,0)</f>
        <v>PRODUCTOS DE PAPEL Y CARTON (33400-00)</v>
      </c>
      <c r="J1471" s="98" t="str">
        <f>$J$854</f>
        <v>Vinculación Universidad-Sociedad</v>
      </c>
      <c r="K1471" s="98" t="s">
        <v>404</v>
      </c>
    </row>
    <row r="1472" spans="3:11">
      <c r="C1472" s="141" t="s">
        <v>1570</v>
      </c>
      <c r="D1472" s="158">
        <v>1</v>
      </c>
      <c r="E1472" s="123">
        <v>85</v>
      </c>
      <c r="F1472" s="97">
        <f t="shared" si="92"/>
        <v>85</v>
      </c>
      <c r="G1472" s="161" t="s">
        <v>129</v>
      </c>
      <c r="H1472" s="142" t="s">
        <v>316</v>
      </c>
      <c r="I1472" s="130" t="str">
        <f>VLOOKUP(H1472,Presupuesto!$B$11:$C$565,2,0)</f>
        <v>PRODUCTOS DE PAPEL Y CARTON (33400-00)</v>
      </c>
      <c r="J1472" s="98" t="str">
        <f t="shared" ref="J1472:J1504" si="93">$J$854</f>
        <v>Vinculación Universidad-Sociedad</v>
      </c>
      <c r="K1472" s="98" t="s">
        <v>404</v>
      </c>
    </row>
    <row r="1473" spans="3:11">
      <c r="C1473" s="141" t="s">
        <v>1571</v>
      </c>
      <c r="D1473" s="158">
        <v>3</v>
      </c>
      <c r="E1473" s="123">
        <v>70</v>
      </c>
      <c r="F1473" s="97">
        <f t="shared" si="92"/>
        <v>210</v>
      </c>
      <c r="G1473" s="161" t="s">
        <v>129</v>
      </c>
      <c r="H1473" s="142" t="s">
        <v>815</v>
      </c>
      <c r="I1473" s="130" t="str">
        <f>VLOOKUP(H1473,Presupuesto!$B$11:$C$565,2,0)</f>
        <v>PAPEL DE ESCRITORIO</v>
      </c>
      <c r="J1473" s="98" t="str">
        <f t="shared" si="93"/>
        <v>Vinculación Universidad-Sociedad</v>
      </c>
      <c r="K1473" s="98" t="s">
        <v>404</v>
      </c>
    </row>
    <row r="1474" spans="3:11">
      <c r="C1474" s="141" t="s">
        <v>1572</v>
      </c>
      <c r="D1474" s="158">
        <v>3</v>
      </c>
      <c r="E1474" s="123">
        <v>75</v>
      </c>
      <c r="F1474" s="97">
        <f t="shared" si="92"/>
        <v>225</v>
      </c>
      <c r="G1474" s="161" t="s">
        <v>129</v>
      </c>
      <c r="H1474" s="142" t="s">
        <v>815</v>
      </c>
      <c r="I1474" s="130" t="str">
        <f>VLOOKUP(H1474,Presupuesto!$B$11:$C$565,2,0)</f>
        <v>PAPEL DE ESCRITORIO</v>
      </c>
      <c r="J1474" s="98" t="str">
        <f t="shared" si="93"/>
        <v>Vinculación Universidad-Sociedad</v>
      </c>
      <c r="K1474" s="98" t="s">
        <v>404</v>
      </c>
    </row>
    <row r="1475" spans="3:11">
      <c r="C1475" s="141" t="s">
        <v>1573</v>
      </c>
      <c r="D1475" s="158">
        <v>2</v>
      </c>
      <c r="E1475" s="123">
        <v>39.6</v>
      </c>
      <c r="F1475" s="97">
        <f t="shared" si="92"/>
        <v>79.2</v>
      </c>
      <c r="G1475" s="161" t="s">
        <v>129</v>
      </c>
      <c r="H1475" s="142" t="s">
        <v>327</v>
      </c>
      <c r="I1475" s="130" t="str">
        <f>VLOOKUP(H1475,Presupuesto!$B$11:$C$565,2,0)</f>
        <v>UTILES DE ESCRITORIO, OFICINA Y ENZE¥ANZA</v>
      </c>
      <c r="J1475" s="98" t="str">
        <f t="shared" si="93"/>
        <v>Vinculación Universidad-Sociedad</v>
      </c>
      <c r="K1475" s="98" t="s">
        <v>404</v>
      </c>
    </row>
    <row r="1476" spans="3:11">
      <c r="C1476" s="141" t="s">
        <v>1574</v>
      </c>
      <c r="D1476" s="158">
        <v>1</v>
      </c>
      <c r="E1476" s="123">
        <v>2000</v>
      </c>
      <c r="F1476" s="97">
        <f t="shared" si="92"/>
        <v>2000</v>
      </c>
      <c r="G1476" s="161" t="s">
        <v>129</v>
      </c>
      <c r="H1476" s="144" t="s">
        <v>955</v>
      </c>
      <c r="I1476" s="130" t="str">
        <f>VLOOKUP(H1476,Presupuesto!$B$11:$C$565,2,0)</f>
        <v>OTROS RESPUESTOS Y ACCESORIOS MENORES</v>
      </c>
      <c r="J1476" s="98" t="str">
        <f t="shared" si="93"/>
        <v>Vinculación Universidad-Sociedad</v>
      </c>
      <c r="K1476" s="98" t="s">
        <v>404</v>
      </c>
    </row>
    <row r="1477" spans="3:11">
      <c r="C1477" s="141"/>
      <c r="D1477" s="158"/>
      <c r="E1477" s="123"/>
      <c r="F1477" s="97">
        <f t="shared" si="92"/>
        <v>0</v>
      </c>
      <c r="G1477" s="161" t="s">
        <v>129</v>
      </c>
      <c r="H1477" s="142" t="s">
        <v>327</v>
      </c>
      <c r="I1477" s="130" t="str">
        <f>VLOOKUP(H1477,Presupuesto!$B$11:$C$565,2,0)</f>
        <v>UTILES DE ESCRITORIO, OFICINA Y ENZE¥ANZA</v>
      </c>
      <c r="J1477" s="98" t="str">
        <f t="shared" si="93"/>
        <v>Vinculación Universidad-Sociedad</v>
      </c>
      <c r="K1477" s="98" t="s">
        <v>404</v>
      </c>
    </row>
    <row r="1478" spans="3:11">
      <c r="C1478" s="141"/>
      <c r="D1478" s="158"/>
      <c r="E1478" s="123"/>
      <c r="F1478" s="97">
        <f t="shared" si="92"/>
        <v>0</v>
      </c>
      <c r="G1478" s="161" t="s">
        <v>129</v>
      </c>
      <c r="H1478" s="144" t="s">
        <v>955</v>
      </c>
      <c r="I1478" s="130" t="str">
        <f>VLOOKUP(H1478,Presupuesto!$B$11:$C$565,2,0)</f>
        <v>OTROS RESPUESTOS Y ACCESORIOS MENORES</v>
      </c>
      <c r="J1478" s="98" t="str">
        <f t="shared" si="93"/>
        <v>Vinculación Universidad-Sociedad</v>
      </c>
      <c r="K1478" s="98" t="s">
        <v>404</v>
      </c>
    </row>
    <row r="1479" spans="3:11">
      <c r="C1479" s="141"/>
      <c r="D1479" s="158"/>
      <c r="E1479" s="123"/>
      <c r="F1479" s="97">
        <f t="shared" si="92"/>
        <v>0</v>
      </c>
      <c r="G1479" s="161"/>
      <c r="H1479" s="142"/>
      <c r="I1479" s="130" t="e">
        <f>VLOOKUP(H1479,Presupuesto!$B$11:$C$565,2,0)</f>
        <v>#N/A</v>
      </c>
      <c r="J1479" s="98" t="str">
        <f t="shared" si="93"/>
        <v>Vinculación Universidad-Sociedad</v>
      </c>
      <c r="K1479" s="98" t="s">
        <v>404</v>
      </c>
    </row>
    <row r="1480" spans="3:11">
      <c r="C1480" s="141"/>
      <c r="D1480" s="158"/>
      <c r="E1480" s="123"/>
      <c r="F1480" s="97">
        <f t="shared" si="92"/>
        <v>0</v>
      </c>
      <c r="G1480" s="161"/>
      <c r="H1480" s="142"/>
      <c r="I1480" s="130" t="e">
        <f>VLOOKUP(H1480,Presupuesto!$B$11:$C$565,2,0)</f>
        <v>#N/A</v>
      </c>
      <c r="J1480" s="98" t="str">
        <f t="shared" si="93"/>
        <v>Vinculación Universidad-Sociedad</v>
      </c>
      <c r="K1480" s="98" t="s">
        <v>404</v>
      </c>
    </row>
    <row r="1481" spans="3:11">
      <c r="C1481" s="141"/>
      <c r="D1481" s="158"/>
      <c r="E1481" s="123"/>
      <c r="F1481" s="97">
        <f t="shared" si="92"/>
        <v>0</v>
      </c>
      <c r="G1481" s="161"/>
      <c r="H1481" s="142"/>
      <c r="I1481" s="130" t="e">
        <f>VLOOKUP(H1481,Presupuesto!$B$11:$C$565,2,0)</f>
        <v>#N/A</v>
      </c>
      <c r="J1481" s="98" t="str">
        <f t="shared" si="93"/>
        <v>Vinculación Universidad-Sociedad</v>
      </c>
      <c r="K1481" s="98" t="s">
        <v>404</v>
      </c>
    </row>
    <row r="1482" spans="3:11">
      <c r="C1482" s="141"/>
      <c r="D1482" s="158"/>
      <c r="E1482" s="123"/>
      <c r="F1482" s="97">
        <f t="shared" si="92"/>
        <v>0</v>
      </c>
      <c r="G1482" s="161"/>
      <c r="H1482" s="142"/>
      <c r="I1482" s="130" t="e">
        <f>VLOOKUP(H1482,Presupuesto!$B$11:$C$565,2,0)</f>
        <v>#N/A</v>
      </c>
      <c r="J1482" s="98" t="str">
        <f t="shared" si="93"/>
        <v>Vinculación Universidad-Sociedad</v>
      </c>
      <c r="K1482" s="98" t="s">
        <v>404</v>
      </c>
    </row>
    <row r="1483" spans="3:11">
      <c r="C1483" s="141"/>
      <c r="D1483" s="158"/>
      <c r="E1483" s="123"/>
      <c r="F1483" s="97">
        <f t="shared" si="92"/>
        <v>0</v>
      </c>
      <c r="G1483" s="161"/>
      <c r="H1483" s="142"/>
      <c r="I1483" s="130" t="e">
        <f>VLOOKUP(H1483,Presupuesto!$B$11:$C$565,2,0)</f>
        <v>#N/A</v>
      </c>
      <c r="J1483" s="98" t="str">
        <f t="shared" si="93"/>
        <v>Vinculación Universidad-Sociedad</v>
      </c>
      <c r="K1483" s="98" t="s">
        <v>404</v>
      </c>
    </row>
    <row r="1484" spans="3:11">
      <c r="C1484" s="141"/>
      <c r="D1484" s="158"/>
      <c r="E1484" s="123"/>
      <c r="F1484" s="97">
        <f t="shared" si="92"/>
        <v>0</v>
      </c>
      <c r="G1484" s="161"/>
      <c r="H1484" s="142"/>
      <c r="I1484" s="130" t="e">
        <f>VLOOKUP(H1484,Presupuesto!$B$11:$C$565,2,0)</f>
        <v>#N/A</v>
      </c>
      <c r="J1484" s="98" t="str">
        <f t="shared" si="93"/>
        <v>Vinculación Universidad-Sociedad</v>
      </c>
      <c r="K1484" s="98" t="s">
        <v>404</v>
      </c>
    </row>
    <row r="1485" spans="3:11">
      <c r="C1485" s="141"/>
      <c r="D1485" s="158"/>
      <c r="E1485" s="123"/>
      <c r="F1485" s="97">
        <f t="shared" si="92"/>
        <v>0</v>
      </c>
      <c r="G1485" s="161"/>
      <c r="H1485" s="142"/>
      <c r="I1485" s="130" t="e">
        <f>VLOOKUP(H1485,Presupuesto!$B$11:$C$565,2,0)</f>
        <v>#N/A</v>
      </c>
      <c r="J1485" s="98" t="str">
        <f t="shared" si="93"/>
        <v>Vinculación Universidad-Sociedad</v>
      </c>
      <c r="K1485" s="98" t="s">
        <v>404</v>
      </c>
    </row>
    <row r="1486" spans="3:11">
      <c r="C1486" s="141"/>
      <c r="D1486" s="158"/>
      <c r="E1486" s="123"/>
      <c r="F1486" s="97">
        <f t="shared" si="92"/>
        <v>0</v>
      </c>
      <c r="G1486" s="161"/>
      <c r="H1486" s="142"/>
      <c r="I1486" s="130" t="e">
        <f>VLOOKUP(H1486,Presupuesto!$B$11:$C$565,2,0)</f>
        <v>#N/A</v>
      </c>
      <c r="J1486" s="98" t="str">
        <f t="shared" si="93"/>
        <v>Vinculación Universidad-Sociedad</v>
      </c>
      <c r="K1486" s="98" t="s">
        <v>404</v>
      </c>
    </row>
    <row r="1487" spans="3:11">
      <c r="C1487" s="141"/>
      <c r="D1487" s="158"/>
      <c r="E1487" s="123"/>
      <c r="F1487" s="97">
        <f t="shared" si="92"/>
        <v>0</v>
      </c>
      <c r="G1487" s="161"/>
      <c r="H1487" s="142"/>
      <c r="I1487" s="130" t="e">
        <f>VLOOKUP(H1487,Presupuesto!$B$11:$C$565,2,0)</f>
        <v>#N/A</v>
      </c>
      <c r="J1487" s="98" t="str">
        <f t="shared" si="93"/>
        <v>Vinculación Universidad-Sociedad</v>
      </c>
      <c r="K1487" s="98" t="s">
        <v>404</v>
      </c>
    </row>
    <row r="1488" spans="3:11">
      <c r="C1488" s="141"/>
      <c r="D1488" s="158"/>
      <c r="E1488" s="123"/>
      <c r="F1488" s="97">
        <f t="shared" si="92"/>
        <v>0</v>
      </c>
      <c r="G1488" s="161"/>
      <c r="H1488" s="142"/>
      <c r="I1488" s="130" t="e">
        <f>VLOOKUP(H1488,Presupuesto!$B$11:$C$565,2,0)</f>
        <v>#N/A</v>
      </c>
      <c r="J1488" s="98" t="str">
        <f t="shared" si="93"/>
        <v>Vinculación Universidad-Sociedad</v>
      </c>
      <c r="K1488" s="98" t="s">
        <v>404</v>
      </c>
    </row>
    <row r="1489" spans="3:11">
      <c r="C1489" s="141"/>
      <c r="D1489" s="158"/>
      <c r="E1489" s="123"/>
      <c r="F1489" s="97">
        <f t="shared" si="92"/>
        <v>0</v>
      </c>
      <c r="G1489" s="161"/>
      <c r="H1489" s="142"/>
      <c r="I1489" s="130" t="e">
        <f>VLOOKUP(H1489,Presupuesto!$B$11:$C$565,2,0)</f>
        <v>#N/A</v>
      </c>
      <c r="J1489" s="98" t="str">
        <f t="shared" si="93"/>
        <v>Vinculación Universidad-Sociedad</v>
      </c>
      <c r="K1489" s="98" t="s">
        <v>404</v>
      </c>
    </row>
    <row r="1490" spans="3:11">
      <c r="C1490" s="141"/>
      <c r="D1490" s="158"/>
      <c r="E1490" s="123"/>
      <c r="F1490" s="97">
        <f t="shared" si="92"/>
        <v>0</v>
      </c>
      <c r="G1490" s="161"/>
      <c r="H1490" s="142"/>
      <c r="I1490" s="130" t="e">
        <f>VLOOKUP(H1490,Presupuesto!$B$11:$C$565,2,0)</f>
        <v>#N/A</v>
      </c>
      <c r="J1490" s="98" t="str">
        <f t="shared" si="93"/>
        <v>Vinculación Universidad-Sociedad</v>
      </c>
      <c r="K1490" s="98" t="s">
        <v>404</v>
      </c>
    </row>
    <row r="1491" spans="3:11">
      <c r="C1491" s="141"/>
      <c r="D1491" s="158"/>
      <c r="E1491" s="123"/>
      <c r="F1491" s="97">
        <f t="shared" si="92"/>
        <v>0</v>
      </c>
      <c r="G1491" s="161"/>
      <c r="H1491" s="142"/>
      <c r="I1491" s="130" t="e">
        <f>VLOOKUP(H1491,Presupuesto!$B$11:$C$565,2,0)</f>
        <v>#N/A</v>
      </c>
      <c r="J1491" s="98" t="str">
        <f t="shared" si="93"/>
        <v>Vinculación Universidad-Sociedad</v>
      </c>
      <c r="K1491" s="98" t="s">
        <v>404</v>
      </c>
    </row>
    <row r="1492" spans="3:11">
      <c r="C1492" s="143"/>
      <c r="D1492" s="151"/>
      <c r="E1492" s="118"/>
      <c r="F1492" s="97">
        <f t="shared" si="92"/>
        <v>0</v>
      </c>
      <c r="G1492" s="161"/>
      <c r="H1492" s="144"/>
      <c r="I1492" s="130" t="e">
        <f>VLOOKUP(H1492,Presupuesto!$B$11:$C$565,2,0)</f>
        <v>#N/A</v>
      </c>
      <c r="J1492" s="98" t="str">
        <f t="shared" si="93"/>
        <v>Vinculación Universidad-Sociedad</v>
      </c>
      <c r="K1492" s="98" t="s">
        <v>404</v>
      </c>
    </row>
    <row r="1493" spans="3:11">
      <c r="C1493" s="143"/>
      <c r="D1493" s="151"/>
      <c r="E1493" s="118"/>
      <c r="F1493" s="97">
        <f t="shared" si="92"/>
        <v>0</v>
      </c>
      <c r="G1493" s="161"/>
      <c r="H1493" s="144"/>
      <c r="I1493" s="130" t="e">
        <f>VLOOKUP(H1493,Presupuesto!$B$11:$C$565,2,0)</f>
        <v>#N/A</v>
      </c>
      <c r="J1493" s="98" t="str">
        <f t="shared" si="93"/>
        <v>Vinculación Universidad-Sociedad</v>
      </c>
      <c r="K1493" s="98" t="s">
        <v>404</v>
      </c>
    </row>
    <row r="1494" spans="3:11">
      <c r="C1494" s="143"/>
      <c r="D1494" s="151"/>
      <c r="E1494" s="118"/>
      <c r="F1494" s="97">
        <f t="shared" si="92"/>
        <v>0</v>
      </c>
      <c r="G1494" s="161"/>
      <c r="H1494" s="144"/>
      <c r="I1494" s="130" t="e">
        <f>VLOOKUP(H1494,Presupuesto!$B$11:$C$565,2,0)</f>
        <v>#N/A</v>
      </c>
      <c r="J1494" s="98" t="str">
        <f t="shared" si="93"/>
        <v>Vinculación Universidad-Sociedad</v>
      </c>
      <c r="K1494" s="98" t="s">
        <v>404</v>
      </c>
    </row>
    <row r="1495" spans="3:11">
      <c r="C1495" s="143"/>
      <c r="D1495" s="151"/>
      <c r="E1495" s="118"/>
      <c r="F1495" s="97">
        <f t="shared" si="92"/>
        <v>0</v>
      </c>
      <c r="G1495" s="161"/>
      <c r="H1495" s="144"/>
      <c r="I1495" s="130" t="e">
        <f>VLOOKUP(H1495,Presupuesto!$B$11:$C$565,2,0)</f>
        <v>#N/A</v>
      </c>
      <c r="J1495" s="98" t="str">
        <f t="shared" si="93"/>
        <v>Vinculación Universidad-Sociedad</v>
      </c>
      <c r="K1495" s="98" t="s">
        <v>404</v>
      </c>
    </row>
    <row r="1496" spans="3:11">
      <c r="C1496" s="143"/>
      <c r="D1496" s="151"/>
      <c r="E1496" s="118"/>
      <c r="F1496" s="97">
        <f t="shared" si="92"/>
        <v>0</v>
      </c>
      <c r="G1496" s="161"/>
      <c r="H1496" s="144"/>
      <c r="I1496" s="130" t="e">
        <f>VLOOKUP(H1496,Presupuesto!$B$11:$C$565,2,0)</f>
        <v>#N/A</v>
      </c>
      <c r="J1496" s="98" t="str">
        <f t="shared" si="93"/>
        <v>Vinculación Universidad-Sociedad</v>
      </c>
      <c r="K1496" s="98" t="s">
        <v>404</v>
      </c>
    </row>
    <row r="1497" spans="3:11">
      <c r="C1497" s="143"/>
      <c r="D1497" s="151"/>
      <c r="E1497" s="118"/>
      <c r="F1497" s="97">
        <f t="shared" si="92"/>
        <v>0</v>
      </c>
      <c r="G1497" s="161"/>
      <c r="H1497" s="144"/>
      <c r="I1497" s="130" t="e">
        <f>VLOOKUP(H1497,Presupuesto!$B$11:$C$565,2,0)</f>
        <v>#N/A</v>
      </c>
      <c r="J1497" s="98" t="str">
        <f t="shared" si="93"/>
        <v>Vinculación Universidad-Sociedad</v>
      </c>
      <c r="K1497" s="98" t="s">
        <v>404</v>
      </c>
    </row>
    <row r="1498" spans="3:11">
      <c r="C1498" s="143"/>
      <c r="D1498" s="151"/>
      <c r="E1498" s="118"/>
      <c r="F1498" s="97">
        <f t="shared" si="92"/>
        <v>0</v>
      </c>
      <c r="G1498" s="161"/>
      <c r="H1498" s="144"/>
      <c r="I1498" s="130" t="e">
        <f>VLOOKUP(H1498,Presupuesto!$B$11:$C$565,2,0)</f>
        <v>#N/A</v>
      </c>
      <c r="J1498" s="98" t="str">
        <f t="shared" si="93"/>
        <v>Vinculación Universidad-Sociedad</v>
      </c>
      <c r="K1498" s="98" t="s">
        <v>404</v>
      </c>
    </row>
    <row r="1499" spans="3:11">
      <c r="C1499" s="143"/>
      <c r="D1499" s="151"/>
      <c r="E1499" s="118"/>
      <c r="F1499" s="97">
        <f t="shared" si="92"/>
        <v>0</v>
      </c>
      <c r="G1499" s="161"/>
      <c r="H1499" s="144"/>
      <c r="I1499" s="130" t="e">
        <f>VLOOKUP(H1499,Presupuesto!$B$11:$C$565,2,0)</f>
        <v>#N/A</v>
      </c>
      <c r="J1499" s="98" t="str">
        <f t="shared" si="93"/>
        <v>Vinculación Universidad-Sociedad</v>
      </c>
      <c r="K1499" s="98" t="s">
        <v>404</v>
      </c>
    </row>
    <row r="1500" spans="3:11">
      <c r="C1500" s="145"/>
      <c r="D1500" s="151"/>
      <c r="E1500" s="118"/>
      <c r="F1500" s="97">
        <f t="shared" si="92"/>
        <v>0</v>
      </c>
      <c r="G1500" s="161"/>
      <c r="H1500" s="146"/>
      <c r="I1500" s="130" t="e">
        <f>VLOOKUP(H1500,Presupuesto!$B$11:$C$565,2,0)</f>
        <v>#N/A</v>
      </c>
      <c r="J1500" s="98" t="str">
        <f t="shared" si="93"/>
        <v>Vinculación Universidad-Sociedad</v>
      </c>
      <c r="K1500" s="98" t="s">
        <v>404</v>
      </c>
    </row>
    <row r="1501" spans="3:11">
      <c r="C1501" s="145"/>
      <c r="D1501" s="151"/>
      <c r="E1501" s="118"/>
      <c r="F1501" s="97">
        <f t="shared" si="92"/>
        <v>0</v>
      </c>
      <c r="G1501" s="161"/>
      <c r="H1501" s="146"/>
      <c r="I1501" s="130" t="e">
        <f>VLOOKUP(H1501,Presupuesto!$B$11:$C$565,2,0)</f>
        <v>#N/A</v>
      </c>
      <c r="J1501" s="98" t="str">
        <f t="shared" si="93"/>
        <v>Vinculación Universidad-Sociedad</v>
      </c>
      <c r="K1501" s="98" t="s">
        <v>404</v>
      </c>
    </row>
    <row r="1502" spans="3:11">
      <c r="C1502" s="145"/>
      <c r="D1502" s="151"/>
      <c r="E1502" s="118"/>
      <c r="F1502" s="97">
        <f t="shared" si="92"/>
        <v>0</v>
      </c>
      <c r="G1502" s="161"/>
      <c r="H1502" s="146"/>
      <c r="I1502" s="130" t="e">
        <f>VLOOKUP(H1502,Presupuesto!$B$11:$C$565,2,0)</f>
        <v>#N/A</v>
      </c>
      <c r="J1502" s="98" t="str">
        <f t="shared" si="93"/>
        <v>Vinculación Universidad-Sociedad</v>
      </c>
      <c r="K1502" s="98" t="s">
        <v>404</v>
      </c>
    </row>
    <row r="1503" spans="3:11">
      <c r="C1503" s="145"/>
      <c r="D1503" s="151"/>
      <c r="E1503" s="118"/>
      <c r="F1503" s="97">
        <f t="shared" si="92"/>
        <v>0</v>
      </c>
      <c r="G1503" s="161"/>
      <c r="H1503" s="146"/>
      <c r="I1503" s="130" t="e">
        <f>VLOOKUP(H1503,Presupuesto!$B$11:$C$565,2,0)</f>
        <v>#N/A</v>
      </c>
      <c r="J1503" s="98" t="str">
        <f t="shared" si="93"/>
        <v>Vinculación Universidad-Sociedad</v>
      </c>
      <c r="K1503" s="98" t="s">
        <v>404</v>
      </c>
    </row>
    <row r="1504" spans="3:11" ht="15.75" thickBot="1">
      <c r="C1504" s="147"/>
      <c r="D1504" s="159"/>
      <c r="E1504" s="103"/>
      <c r="F1504" s="105">
        <f t="shared" si="92"/>
        <v>0</v>
      </c>
      <c r="G1504" s="162"/>
      <c r="H1504" s="148"/>
      <c r="I1504" s="132" t="e">
        <f>VLOOKUP(H1504,Presupuesto!$B$11:$C$565,2,0)</f>
        <v>#N/A</v>
      </c>
      <c r="J1504" s="106" t="str">
        <f t="shared" si="93"/>
        <v>Vinculación Universidad-Sociedad</v>
      </c>
      <c r="K1504" s="98" t="s">
        <v>404</v>
      </c>
    </row>
    <row r="1506" spans="3:11" ht="15.75" thickBot="1"/>
    <row r="1507" spans="3:11" ht="15.75" thickBot="1">
      <c r="C1507" s="157" t="s">
        <v>53</v>
      </c>
      <c r="D1507" s="372">
        <f>SUM(F1514:F1548)</f>
        <v>2751.2</v>
      </c>
      <c r="E1507" s="464"/>
      <c r="F1507" s="70"/>
      <c r="G1507" s="79"/>
      <c r="H1507" s="70"/>
      <c r="I1507" s="70"/>
      <c r="J1507" s="464"/>
      <c r="K1507" s="464"/>
    </row>
    <row r="1508" spans="3:11">
      <c r="C1508" s="70"/>
      <c r="D1508" s="31"/>
      <c r="E1508" s="93"/>
      <c r="F1508" s="93"/>
      <c r="G1508" s="93"/>
      <c r="H1508" s="76"/>
      <c r="I1508" s="76"/>
      <c r="J1508" s="76"/>
      <c r="K1508" s="112"/>
    </row>
    <row r="1509" spans="3:11">
      <c r="C1509" s="70"/>
      <c r="D1509" s="31"/>
      <c r="E1509" s="93"/>
      <c r="F1509" s="93"/>
      <c r="G1509" s="93"/>
      <c r="H1509" s="76"/>
      <c r="I1509" s="76"/>
      <c r="J1509" s="76"/>
      <c r="K1509" s="112"/>
    </row>
    <row r="1510" spans="3:11" ht="15.75">
      <c r="C1510" s="202" t="s">
        <v>392</v>
      </c>
      <c r="D1510" s="368" t="str">
        <f>'3. Vinculación Univ. Sociedad'!E36</f>
        <v>3.1.3.6</v>
      </c>
      <c r="E1510" s="93"/>
      <c r="F1510" s="93"/>
      <c r="G1510" s="93"/>
      <c r="H1510" s="76"/>
      <c r="I1510" s="76"/>
      <c r="J1510" s="76"/>
      <c r="K1510" s="112"/>
    </row>
    <row r="1511" spans="3:11" ht="18.75">
      <c r="C1511" s="211" t="str">
        <f>IFERROR(VLOOKUP(D1510,'1. Desarrollo e Innov. Curricu.'!$E:$F,2,FALSE),IFERROR(VLOOKUP(D1510,'2. Investigación Científica'!$E:$F,2,FALSE),IFERROR(VLOOKUP(D1510,'3. Vinculación Univ. Sociedad'!$E:$F,2,FALSE),IFERROR(VLOOKUP(D1510,'4. Docencia y Profesorado Univ.'!$E:$F,2,FALSE),IFERROR(VLOOKUP(D1510,'5. Estudiantes y Graduados'!$E:$F,2,FALSE),IFERROR(VLOOKUP(D1510,'11. Gestion Administrativa'!$E:$F,2,FALSE),IFERROR(VLOOKUP(D1510,'13. Gestión Académica'!$E:$F,2,FALSE),IFERROR(VLOOKUP(D1510,'8. Asegura. de la Calid. y M'!$E:$F,2,FALSE),IFERROR(VLOOKUP(D1510,'6. Gestión del Conocimiento'!$E:$F,2,FALSE),IFERROR(VLOOKUP(D1510,'15. Gobernabilidad y Proceso...'!$E:$F,2,FALSE),IFERROR(VLOOKUP(D1510,'12. Gestión del Talento Humano'!$E:$F,2,FALSE),IFERROR(VLOOKUP(D1510,'14. Internacional... de la E.S.'!$E:$F,2,FALSE),IFERROR(VLOOKUP(D1510,'10. Posgrado'!$E:$F,2,FALSE),IFERROR(VLOOKUP(D1510,'17. Gestión TIC'!$E:$F,2,FALSE),IFERROR(VLOOKUP(D1510,'16. Desa. del Sistema Educ.Sup.'!$E:$F,2,FALSE),IFERROR(VLOOKUP(D1510,'9. Cultura de Inno. Insti...'!$E:$F,2,FALSE),VLOOKUP(D1510,'7. Lo Esencial de la Reforma U.'!$E:$F,2,0)))))))))))))))))</f>
        <v xml:space="preserve"> Visitas y Encuentros del Diplomado en Servicio Nacional de Facilitadores Judiciales</v>
      </c>
      <c r="D1511" s="31"/>
      <c r="E1511" s="93"/>
      <c r="F1511" s="93"/>
      <c r="G1511" s="93"/>
      <c r="H1511" s="76"/>
      <c r="I1511" s="76"/>
      <c r="J1511" s="76"/>
      <c r="K1511" s="112"/>
    </row>
    <row r="1512" spans="3:11" ht="15.75" thickBot="1">
      <c r="C1512" s="464"/>
      <c r="D1512" s="464"/>
      <c r="E1512" s="464"/>
      <c r="F1512" s="93"/>
      <c r="G1512" s="76"/>
      <c r="H1512" s="76"/>
      <c r="I1512" s="76"/>
      <c r="J1512" s="464"/>
      <c r="K1512" s="464"/>
    </row>
    <row r="1513" spans="3:11" ht="30.75" thickBot="1">
      <c r="C1513" s="129" t="s">
        <v>44</v>
      </c>
      <c r="D1513" s="129" t="s">
        <v>55</v>
      </c>
      <c r="E1513" s="136" t="s">
        <v>57</v>
      </c>
      <c r="F1513" s="135" t="s">
        <v>27</v>
      </c>
      <c r="G1513" s="133" t="s">
        <v>131</v>
      </c>
      <c r="H1513" s="136" t="s">
        <v>46</v>
      </c>
      <c r="I1513" s="133" t="s">
        <v>132</v>
      </c>
      <c r="J1513" s="133" t="s">
        <v>410</v>
      </c>
      <c r="K1513" s="133" t="s">
        <v>411</v>
      </c>
    </row>
    <row r="1514" spans="3:11">
      <c r="C1514" s="221" t="s">
        <v>439</v>
      </c>
      <c r="D1514" s="222"/>
      <c r="E1514" s="220">
        <f>HLOOKUP(C1514,$AH$2:$BU$3,2,0)</f>
        <v>620</v>
      </c>
      <c r="F1514" s="97">
        <f t="shared" ref="F1514:F1548" si="94">D1514*E1514</f>
        <v>0</v>
      </c>
      <c r="G1514" s="161"/>
      <c r="H1514" s="142"/>
      <c r="I1514" s="130" t="e">
        <f>VLOOKUP(H1514,Presupuesto!$B$11:$C$565,2,0)</f>
        <v>#N/A</v>
      </c>
      <c r="J1514" s="331" t="s">
        <v>471</v>
      </c>
      <c r="K1514" s="98" t="s">
        <v>395</v>
      </c>
    </row>
    <row r="1515" spans="3:11">
      <c r="C1515" s="141" t="s">
        <v>1569</v>
      </c>
      <c r="D1515" s="158">
        <v>2</v>
      </c>
      <c r="E1515" s="123">
        <v>76</v>
      </c>
      <c r="F1515" s="97">
        <f t="shared" si="94"/>
        <v>152</v>
      </c>
      <c r="G1515" s="161" t="s">
        <v>129</v>
      </c>
      <c r="H1515" s="142" t="s">
        <v>316</v>
      </c>
      <c r="I1515" s="130" t="str">
        <f>VLOOKUP(H1515,Presupuesto!$B$11:$C$565,2,0)</f>
        <v>PRODUCTOS DE PAPEL Y CARTON (33400-00)</v>
      </c>
      <c r="J1515" s="98" t="str">
        <f>$J$854</f>
        <v>Vinculación Universidad-Sociedad</v>
      </c>
      <c r="K1515" s="98" t="s">
        <v>395</v>
      </c>
    </row>
    <row r="1516" spans="3:11">
      <c r="C1516" s="141" t="s">
        <v>1570</v>
      </c>
      <c r="D1516" s="158">
        <v>1</v>
      </c>
      <c r="E1516" s="123">
        <v>85</v>
      </c>
      <c r="F1516" s="97">
        <f t="shared" si="94"/>
        <v>85</v>
      </c>
      <c r="G1516" s="161" t="s">
        <v>129</v>
      </c>
      <c r="H1516" s="142" t="s">
        <v>316</v>
      </c>
      <c r="I1516" s="130" t="str">
        <f>VLOOKUP(H1516,Presupuesto!$B$11:$C$565,2,0)</f>
        <v>PRODUCTOS DE PAPEL Y CARTON (33400-00)</v>
      </c>
      <c r="J1516" s="98" t="str">
        <f t="shared" ref="J1516:J1548" si="95">$J$854</f>
        <v>Vinculación Universidad-Sociedad</v>
      </c>
      <c r="K1516" s="98" t="s">
        <v>395</v>
      </c>
    </row>
    <row r="1517" spans="3:11">
      <c r="C1517" s="141" t="s">
        <v>1571</v>
      </c>
      <c r="D1517" s="158">
        <v>3</v>
      </c>
      <c r="E1517" s="123">
        <v>70</v>
      </c>
      <c r="F1517" s="97">
        <f t="shared" si="94"/>
        <v>210</v>
      </c>
      <c r="G1517" s="161" t="s">
        <v>129</v>
      </c>
      <c r="H1517" s="142" t="s">
        <v>815</v>
      </c>
      <c r="I1517" s="130" t="str">
        <f>VLOOKUP(H1517,Presupuesto!$B$11:$C$565,2,0)</f>
        <v>PAPEL DE ESCRITORIO</v>
      </c>
      <c r="J1517" s="98" t="str">
        <f t="shared" si="95"/>
        <v>Vinculación Universidad-Sociedad</v>
      </c>
      <c r="K1517" s="98" t="s">
        <v>395</v>
      </c>
    </row>
    <row r="1518" spans="3:11">
      <c r="C1518" s="141" t="s">
        <v>1572</v>
      </c>
      <c r="D1518" s="158">
        <v>3</v>
      </c>
      <c r="E1518" s="123">
        <v>75</v>
      </c>
      <c r="F1518" s="97">
        <f t="shared" si="94"/>
        <v>225</v>
      </c>
      <c r="G1518" s="161" t="s">
        <v>129</v>
      </c>
      <c r="H1518" s="142" t="s">
        <v>815</v>
      </c>
      <c r="I1518" s="130" t="str">
        <f>VLOOKUP(H1518,Presupuesto!$B$11:$C$565,2,0)</f>
        <v>PAPEL DE ESCRITORIO</v>
      </c>
      <c r="J1518" s="98" t="str">
        <f t="shared" si="95"/>
        <v>Vinculación Universidad-Sociedad</v>
      </c>
      <c r="K1518" s="98" t="s">
        <v>395</v>
      </c>
    </row>
    <row r="1519" spans="3:11">
      <c r="C1519" s="141" t="s">
        <v>1573</v>
      </c>
      <c r="D1519" s="158">
        <v>2</v>
      </c>
      <c r="E1519" s="123">
        <v>39.6</v>
      </c>
      <c r="F1519" s="97">
        <f t="shared" si="94"/>
        <v>79.2</v>
      </c>
      <c r="G1519" s="161" t="s">
        <v>129</v>
      </c>
      <c r="H1519" s="142" t="s">
        <v>327</v>
      </c>
      <c r="I1519" s="130" t="str">
        <f>VLOOKUP(H1519,Presupuesto!$B$11:$C$565,2,0)</f>
        <v>UTILES DE ESCRITORIO, OFICINA Y ENZE¥ANZA</v>
      </c>
      <c r="J1519" s="98" t="str">
        <f t="shared" si="95"/>
        <v>Vinculación Universidad-Sociedad</v>
      </c>
      <c r="K1519" s="98" t="s">
        <v>395</v>
      </c>
    </row>
    <row r="1520" spans="3:11">
      <c r="C1520" s="141" t="s">
        <v>1574</v>
      </c>
      <c r="D1520" s="158">
        <v>1</v>
      </c>
      <c r="E1520" s="123">
        <v>2000</v>
      </c>
      <c r="F1520" s="97">
        <f t="shared" si="94"/>
        <v>2000</v>
      </c>
      <c r="G1520" s="161" t="s">
        <v>129</v>
      </c>
      <c r="H1520" s="144" t="s">
        <v>955</v>
      </c>
      <c r="I1520" s="130" t="str">
        <f>VLOOKUP(H1520,Presupuesto!$B$11:$C$565,2,0)</f>
        <v>OTROS RESPUESTOS Y ACCESORIOS MENORES</v>
      </c>
      <c r="J1520" s="98" t="str">
        <f t="shared" si="95"/>
        <v>Vinculación Universidad-Sociedad</v>
      </c>
      <c r="K1520" s="98" t="s">
        <v>395</v>
      </c>
    </row>
    <row r="1521" spans="3:11">
      <c r="C1521" s="141"/>
      <c r="D1521" s="158"/>
      <c r="E1521" s="123"/>
      <c r="F1521" s="97">
        <f t="shared" si="94"/>
        <v>0</v>
      </c>
      <c r="G1521" s="161" t="s">
        <v>129</v>
      </c>
      <c r="H1521" s="142" t="s">
        <v>327</v>
      </c>
      <c r="I1521" s="130" t="str">
        <f>VLOOKUP(H1521,Presupuesto!$B$11:$C$565,2,0)</f>
        <v>UTILES DE ESCRITORIO, OFICINA Y ENZE¥ANZA</v>
      </c>
      <c r="J1521" s="98" t="str">
        <f t="shared" si="95"/>
        <v>Vinculación Universidad-Sociedad</v>
      </c>
      <c r="K1521" s="98" t="s">
        <v>395</v>
      </c>
    </row>
    <row r="1522" spans="3:11">
      <c r="C1522" s="141"/>
      <c r="D1522" s="158"/>
      <c r="E1522" s="123"/>
      <c r="F1522" s="97">
        <f t="shared" si="94"/>
        <v>0</v>
      </c>
      <c r="G1522" s="161" t="s">
        <v>129</v>
      </c>
      <c r="H1522" s="144" t="s">
        <v>955</v>
      </c>
      <c r="I1522" s="130" t="str">
        <f>VLOOKUP(H1522,Presupuesto!$B$11:$C$565,2,0)</f>
        <v>OTROS RESPUESTOS Y ACCESORIOS MENORES</v>
      </c>
      <c r="J1522" s="98" t="str">
        <f t="shared" si="95"/>
        <v>Vinculación Universidad-Sociedad</v>
      </c>
      <c r="K1522" s="98" t="s">
        <v>395</v>
      </c>
    </row>
    <row r="1523" spans="3:11">
      <c r="C1523" s="141"/>
      <c r="D1523" s="158"/>
      <c r="E1523" s="123"/>
      <c r="F1523" s="97">
        <f t="shared" si="94"/>
        <v>0</v>
      </c>
      <c r="G1523" s="161"/>
      <c r="H1523" s="142"/>
      <c r="I1523" s="130" t="e">
        <f>VLOOKUP(H1523,Presupuesto!$B$11:$C$565,2,0)</f>
        <v>#N/A</v>
      </c>
      <c r="J1523" s="98" t="str">
        <f t="shared" si="95"/>
        <v>Vinculación Universidad-Sociedad</v>
      </c>
      <c r="K1523" s="98" t="s">
        <v>395</v>
      </c>
    </row>
    <row r="1524" spans="3:11">
      <c r="C1524" s="141"/>
      <c r="D1524" s="158"/>
      <c r="E1524" s="123"/>
      <c r="F1524" s="97">
        <f t="shared" si="94"/>
        <v>0</v>
      </c>
      <c r="G1524" s="161"/>
      <c r="H1524" s="142"/>
      <c r="I1524" s="130" t="e">
        <f>VLOOKUP(H1524,Presupuesto!$B$11:$C$565,2,0)</f>
        <v>#N/A</v>
      </c>
      <c r="J1524" s="98" t="str">
        <f t="shared" si="95"/>
        <v>Vinculación Universidad-Sociedad</v>
      </c>
      <c r="K1524" s="98" t="s">
        <v>395</v>
      </c>
    </row>
    <row r="1525" spans="3:11">
      <c r="C1525" s="141"/>
      <c r="D1525" s="158"/>
      <c r="E1525" s="123"/>
      <c r="F1525" s="97">
        <f t="shared" si="94"/>
        <v>0</v>
      </c>
      <c r="G1525" s="161"/>
      <c r="H1525" s="142"/>
      <c r="I1525" s="130" t="e">
        <f>VLOOKUP(H1525,Presupuesto!$B$11:$C$565,2,0)</f>
        <v>#N/A</v>
      </c>
      <c r="J1525" s="98" t="str">
        <f t="shared" si="95"/>
        <v>Vinculación Universidad-Sociedad</v>
      </c>
      <c r="K1525" s="98" t="s">
        <v>395</v>
      </c>
    </row>
    <row r="1526" spans="3:11">
      <c r="C1526" s="141"/>
      <c r="D1526" s="158"/>
      <c r="E1526" s="123"/>
      <c r="F1526" s="97">
        <f t="shared" si="94"/>
        <v>0</v>
      </c>
      <c r="G1526" s="161"/>
      <c r="H1526" s="142"/>
      <c r="I1526" s="130" t="e">
        <f>VLOOKUP(H1526,Presupuesto!$B$11:$C$565,2,0)</f>
        <v>#N/A</v>
      </c>
      <c r="J1526" s="98" t="str">
        <f t="shared" si="95"/>
        <v>Vinculación Universidad-Sociedad</v>
      </c>
      <c r="K1526" s="98" t="s">
        <v>395</v>
      </c>
    </row>
    <row r="1527" spans="3:11">
      <c r="C1527" s="141"/>
      <c r="D1527" s="158"/>
      <c r="E1527" s="123"/>
      <c r="F1527" s="97">
        <f t="shared" si="94"/>
        <v>0</v>
      </c>
      <c r="G1527" s="161"/>
      <c r="H1527" s="142"/>
      <c r="I1527" s="130" t="e">
        <f>VLOOKUP(H1527,Presupuesto!$B$11:$C$565,2,0)</f>
        <v>#N/A</v>
      </c>
      <c r="J1527" s="98" t="str">
        <f t="shared" si="95"/>
        <v>Vinculación Universidad-Sociedad</v>
      </c>
      <c r="K1527" s="98" t="s">
        <v>395</v>
      </c>
    </row>
    <row r="1528" spans="3:11">
      <c r="C1528" s="141"/>
      <c r="D1528" s="158"/>
      <c r="E1528" s="123"/>
      <c r="F1528" s="97">
        <f t="shared" si="94"/>
        <v>0</v>
      </c>
      <c r="G1528" s="161"/>
      <c r="H1528" s="142"/>
      <c r="I1528" s="130" t="e">
        <f>VLOOKUP(H1528,Presupuesto!$B$11:$C$565,2,0)</f>
        <v>#N/A</v>
      </c>
      <c r="J1528" s="98" t="str">
        <f t="shared" si="95"/>
        <v>Vinculación Universidad-Sociedad</v>
      </c>
      <c r="K1528" s="98" t="s">
        <v>395</v>
      </c>
    </row>
    <row r="1529" spans="3:11">
      <c r="C1529" s="141"/>
      <c r="D1529" s="158"/>
      <c r="E1529" s="123"/>
      <c r="F1529" s="97">
        <f t="shared" si="94"/>
        <v>0</v>
      </c>
      <c r="G1529" s="161"/>
      <c r="H1529" s="142"/>
      <c r="I1529" s="130" t="e">
        <f>VLOOKUP(H1529,Presupuesto!$B$11:$C$565,2,0)</f>
        <v>#N/A</v>
      </c>
      <c r="J1529" s="98" t="str">
        <f t="shared" si="95"/>
        <v>Vinculación Universidad-Sociedad</v>
      </c>
      <c r="K1529" s="98" t="s">
        <v>395</v>
      </c>
    </row>
    <row r="1530" spans="3:11">
      <c r="C1530" s="141"/>
      <c r="D1530" s="158"/>
      <c r="E1530" s="123"/>
      <c r="F1530" s="97">
        <f t="shared" si="94"/>
        <v>0</v>
      </c>
      <c r="G1530" s="161"/>
      <c r="H1530" s="142"/>
      <c r="I1530" s="130" t="e">
        <f>VLOOKUP(H1530,Presupuesto!$B$11:$C$565,2,0)</f>
        <v>#N/A</v>
      </c>
      <c r="J1530" s="98" t="str">
        <f t="shared" si="95"/>
        <v>Vinculación Universidad-Sociedad</v>
      </c>
      <c r="K1530" s="98" t="s">
        <v>395</v>
      </c>
    </row>
    <row r="1531" spans="3:11">
      <c r="C1531" s="141"/>
      <c r="D1531" s="158"/>
      <c r="E1531" s="123"/>
      <c r="F1531" s="97">
        <f t="shared" si="94"/>
        <v>0</v>
      </c>
      <c r="G1531" s="161"/>
      <c r="H1531" s="142"/>
      <c r="I1531" s="130" t="e">
        <f>VLOOKUP(H1531,Presupuesto!$B$11:$C$565,2,0)</f>
        <v>#N/A</v>
      </c>
      <c r="J1531" s="98" t="str">
        <f t="shared" si="95"/>
        <v>Vinculación Universidad-Sociedad</v>
      </c>
      <c r="K1531" s="98" t="s">
        <v>395</v>
      </c>
    </row>
    <row r="1532" spans="3:11">
      <c r="C1532" s="141"/>
      <c r="D1532" s="158"/>
      <c r="E1532" s="123"/>
      <c r="F1532" s="97">
        <f t="shared" si="94"/>
        <v>0</v>
      </c>
      <c r="G1532" s="161"/>
      <c r="H1532" s="142"/>
      <c r="I1532" s="130" t="e">
        <f>VLOOKUP(H1532,Presupuesto!$B$11:$C$565,2,0)</f>
        <v>#N/A</v>
      </c>
      <c r="J1532" s="98" t="str">
        <f t="shared" si="95"/>
        <v>Vinculación Universidad-Sociedad</v>
      </c>
      <c r="K1532" s="98" t="s">
        <v>395</v>
      </c>
    </row>
    <row r="1533" spans="3:11">
      <c r="C1533" s="141"/>
      <c r="D1533" s="158"/>
      <c r="E1533" s="123"/>
      <c r="F1533" s="97">
        <f t="shared" si="94"/>
        <v>0</v>
      </c>
      <c r="G1533" s="161"/>
      <c r="H1533" s="142"/>
      <c r="I1533" s="130" t="e">
        <f>VLOOKUP(H1533,Presupuesto!$B$11:$C$565,2,0)</f>
        <v>#N/A</v>
      </c>
      <c r="J1533" s="98" t="str">
        <f t="shared" si="95"/>
        <v>Vinculación Universidad-Sociedad</v>
      </c>
      <c r="K1533" s="98" t="s">
        <v>395</v>
      </c>
    </row>
    <row r="1534" spans="3:11">
      <c r="C1534" s="141"/>
      <c r="D1534" s="158"/>
      <c r="E1534" s="123"/>
      <c r="F1534" s="97">
        <f t="shared" si="94"/>
        <v>0</v>
      </c>
      <c r="G1534" s="161"/>
      <c r="H1534" s="142"/>
      <c r="I1534" s="130" t="e">
        <f>VLOOKUP(H1534,Presupuesto!$B$11:$C$565,2,0)</f>
        <v>#N/A</v>
      </c>
      <c r="J1534" s="98" t="str">
        <f t="shared" si="95"/>
        <v>Vinculación Universidad-Sociedad</v>
      </c>
      <c r="K1534" s="98" t="s">
        <v>395</v>
      </c>
    </row>
    <row r="1535" spans="3:11">
      <c r="C1535" s="141"/>
      <c r="D1535" s="158"/>
      <c r="E1535" s="123"/>
      <c r="F1535" s="97">
        <f t="shared" si="94"/>
        <v>0</v>
      </c>
      <c r="G1535" s="161"/>
      <c r="H1535" s="142"/>
      <c r="I1535" s="130" t="e">
        <f>VLOOKUP(H1535,Presupuesto!$B$11:$C$565,2,0)</f>
        <v>#N/A</v>
      </c>
      <c r="J1535" s="98" t="str">
        <f t="shared" si="95"/>
        <v>Vinculación Universidad-Sociedad</v>
      </c>
      <c r="K1535" s="98" t="s">
        <v>395</v>
      </c>
    </row>
    <row r="1536" spans="3:11">
      <c r="C1536" s="143"/>
      <c r="D1536" s="151"/>
      <c r="E1536" s="118"/>
      <c r="F1536" s="97">
        <f t="shared" si="94"/>
        <v>0</v>
      </c>
      <c r="G1536" s="161"/>
      <c r="H1536" s="144"/>
      <c r="I1536" s="130" t="e">
        <f>VLOOKUP(H1536,Presupuesto!$B$11:$C$565,2,0)</f>
        <v>#N/A</v>
      </c>
      <c r="J1536" s="98" t="str">
        <f t="shared" si="95"/>
        <v>Vinculación Universidad-Sociedad</v>
      </c>
      <c r="K1536" s="98" t="s">
        <v>395</v>
      </c>
    </row>
    <row r="1537" spans="3:11">
      <c r="C1537" s="143"/>
      <c r="D1537" s="151"/>
      <c r="E1537" s="118"/>
      <c r="F1537" s="97">
        <f t="shared" si="94"/>
        <v>0</v>
      </c>
      <c r="G1537" s="161"/>
      <c r="H1537" s="144"/>
      <c r="I1537" s="130" t="e">
        <f>VLOOKUP(H1537,Presupuesto!$B$11:$C$565,2,0)</f>
        <v>#N/A</v>
      </c>
      <c r="J1537" s="98" t="str">
        <f t="shared" si="95"/>
        <v>Vinculación Universidad-Sociedad</v>
      </c>
      <c r="K1537" s="98" t="s">
        <v>395</v>
      </c>
    </row>
    <row r="1538" spans="3:11">
      <c r="C1538" s="143"/>
      <c r="D1538" s="151"/>
      <c r="E1538" s="118"/>
      <c r="F1538" s="97">
        <f t="shared" si="94"/>
        <v>0</v>
      </c>
      <c r="G1538" s="161"/>
      <c r="H1538" s="144"/>
      <c r="I1538" s="130" t="e">
        <f>VLOOKUP(H1538,Presupuesto!$B$11:$C$565,2,0)</f>
        <v>#N/A</v>
      </c>
      <c r="J1538" s="98" t="str">
        <f t="shared" si="95"/>
        <v>Vinculación Universidad-Sociedad</v>
      </c>
      <c r="K1538" s="98" t="s">
        <v>395</v>
      </c>
    </row>
    <row r="1539" spans="3:11">
      <c r="C1539" s="143"/>
      <c r="D1539" s="151"/>
      <c r="E1539" s="118"/>
      <c r="F1539" s="97">
        <f t="shared" si="94"/>
        <v>0</v>
      </c>
      <c r="G1539" s="161"/>
      <c r="H1539" s="144"/>
      <c r="I1539" s="130" t="e">
        <f>VLOOKUP(H1539,Presupuesto!$B$11:$C$565,2,0)</f>
        <v>#N/A</v>
      </c>
      <c r="J1539" s="98" t="str">
        <f t="shared" si="95"/>
        <v>Vinculación Universidad-Sociedad</v>
      </c>
      <c r="K1539" s="98" t="s">
        <v>395</v>
      </c>
    </row>
    <row r="1540" spans="3:11">
      <c r="C1540" s="143"/>
      <c r="D1540" s="151"/>
      <c r="E1540" s="118"/>
      <c r="F1540" s="97">
        <f t="shared" si="94"/>
        <v>0</v>
      </c>
      <c r="G1540" s="161"/>
      <c r="H1540" s="144"/>
      <c r="I1540" s="130" t="e">
        <f>VLOOKUP(H1540,Presupuesto!$B$11:$C$565,2,0)</f>
        <v>#N/A</v>
      </c>
      <c r="J1540" s="98" t="str">
        <f t="shared" si="95"/>
        <v>Vinculación Universidad-Sociedad</v>
      </c>
      <c r="K1540" s="98" t="s">
        <v>395</v>
      </c>
    </row>
    <row r="1541" spans="3:11">
      <c r="C1541" s="143"/>
      <c r="D1541" s="151"/>
      <c r="E1541" s="118"/>
      <c r="F1541" s="97">
        <f t="shared" si="94"/>
        <v>0</v>
      </c>
      <c r="G1541" s="161"/>
      <c r="H1541" s="144"/>
      <c r="I1541" s="130" t="e">
        <f>VLOOKUP(H1541,Presupuesto!$B$11:$C$565,2,0)</f>
        <v>#N/A</v>
      </c>
      <c r="J1541" s="98" t="str">
        <f t="shared" si="95"/>
        <v>Vinculación Universidad-Sociedad</v>
      </c>
      <c r="K1541" s="98" t="s">
        <v>395</v>
      </c>
    </row>
    <row r="1542" spans="3:11">
      <c r="C1542" s="143"/>
      <c r="D1542" s="151"/>
      <c r="E1542" s="118"/>
      <c r="F1542" s="97">
        <f t="shared" si="94"/>
        <v>0</v>
      </c>
      <c r="G1542" s="161"/>
      <c r="H1542" s="144"/>
      <c r="I1542" s="130" t="e">
        <f>VLOOKUP(H1542,Presupuesto!$B$11:$C$565,2,0)</f>
        <v>#N/A</v>
      </c>
      <c r="J1542" s="98" t="str">
        <f t="shared" si="95"/>
        <v>Vinculación Universidad-Sociedad</v>
      </c>
      <c r="K1542" s="98" t="s">
        <v>395</v>
      </c>
    </row>
    <row r="1543" spans="3:11">
      <c r="C1543" s="143"/>
      <c r="D1543" s="151"/>
      <c r="E1543" s="118"/>
      <c r="F1543" s="97">
        <f t="shared" si="94"/>
        <v>0</v>
      </c>
      <c r="G1543" s="161"/>
      <c r="H1543" s="144"/>
      <c r="I1543" s="130" t="e">
        <f>VLOOKUP(H1543,Presupuesto!$B$11:$C$565,2,0)</f>
        <v>#N/A</v>
      </c>
      <c r="J1543" s="98" t="str">
        <f t="shared" si="95"/>
        <v>Vinculación Universidad-Sociedad</v>
      </c>
      <c r="K1543" s="98" t="s">
        <v>395</v>
      </c>
    </row>
    <row r="1544" spans="3:11">
      <c r="C1544" s="145"/>
      <c r="D1544" s="151"/>
      <c r="E1544" s="118"/>
      <c r="F1544" s="97">
        <f t="shared" si="94"/>
        <v>0</v>
      </c>
      <c r="G1544" s="161"/>
      <c r="H1544" s="146"/>
      <c r="I1544" s="130" t="e">
        <f>VLOOKUP(H1544,Presupuesto!$B$11:$C$565,2,0)</f>
        <v>#N/A</v>
      </c>
      <c r="J1544" s="98" t="str">
        <f t="shared" si="95"/>
        <v>Vinculación Universidad-Sociedad</v>
      </c>
      <c r="K1544" s="98" t="s">
        <v>395</v>
      </c>
    </row>
    <row r="1545" spans="3:11">
      <c r="C1545" s="145"/>
      <c r="D1545" s="151"/>
      <c r="E1545" s="118"/>
      <c r="F1545" s="97">
        <f t="shared" si="94"/>
        <v>0</v>
      </c>
      <c r="G1545" s="161"/>
      <c r="H1545" s="146"/>
      <c r="I1545" s="130" t="e">
        <f>VLOOKUP(H1545,Presupuesto!$B$11:$C$565,2,0)</f>
        <v>#N/A</v>
      </c>
      <c r="J1545" s="98" t="str">
        <f t="shared" si="95"/>
        <v>Vinculación Universidad-Sociedad</v>
      </c>
      <c r="K1545" s="98" t="s">
        <v>395</v>
      </c>
    </row>
    <row r="1546" spans="3:11">
      <c r="C1546" s="145"/>
      <c r="D1546" s="151"/>
      <c r="E1546" s="118"/>
      <c r="F1546" s="97">
        <f t="shared" si="94"/>
        <v>0</v>
      </c>
      <c r="G1546" s="161"/>
      <c r="H1546" s="146"/>
      <c r="I1546" s="130" t="e">
        <f>VLOOKUP(H1546,Presupuesto!$B$11:$C$565,2,0)</f>
        <v>#N/A</v>
      </c>
      <c r="J1546" s="98" t="str">
        <f t="shared" si="95"/>
        <v>Vinculación Universidad-Sociedad</v>
      </c>
      <c r="K1546" s="98" t="s">
        <v>395</v>
      </c>
    </row>
    <row r="1547" spans="3:11">
      <c r="C1547" s="145"/>
      <c r="D1547" s="151"/>
      <c r="E1547" s="118"/>
      <c r="F1547" s="97">
        <f t="shared" si="94"/>
        <v>0</v>
      </c>
      <c r="G1547" s="161"/>
      <c r="H1547" s="146"/>
      <c r="I1547" s="130" t="e">
        <f>VLOOKUP(H1547,Presupuesto!$B$11:$C$565,2,0)</f>
        <v>#N/A</v>
      </c>
      <c r="J1547" s="98" t="str">
        <f t="shared" si="95"/>
        <v>Vinculación Universidad-Sociedad</v>
      </c>
      <c r="K1547" s="98" t="s">
        <v>395</v>
      </c>
    </row>
    <row r="1548" spans="3:11" ht="15.75" thickBot="1">
      <c r="C1548" s="147"/>
      <c r="D1548" s="159"/>
      <c r="E1548" s="103"/>
      <c r="F1548" s="105">
        <f t="shared" si="94"/>
        <v>0</v>
      </c>
      <c r="G1548" s="162"/>
      <c r="H1548" s="148"/>
      <c r="I1548" s="132" t="e">
        <f>VLOOKUP(H1548,Presupuesto!$B$11:$C$565,2,0)</f>
        <v>#N/A</v>
      </c>
      <c r="J1548" s="106" t="str">
        <f t="shared" si="95"/>
        <v>Vinculación Universidad-Sociedad</v>
      </c>
      <c r="K1548" s="98" t="s">
        <v>395</v>
      </c>
    </row>
    <row r="1550" spans="3:11" ht="15.75" thickBot="1"/>
    <row r="1551" spans="3:11" ht="15.75" thickBot="1">
      <c r="C1551" s="157" t="s">
        <v>53</v>
      </c>
      <c r="D1551" s="372">
        <f>SUM(F1558:F1592)</f>
        <v>2751.2</v>
      </c>
      <c r="E1551" s="464"/>
      <c r="F1551" s="70"/>
      <c r="G1551" s="79"/>
      <c r="H1551" s="70"/>
      <c r="I1551" s="70"/>
      <c r="J1551" s="464"/>
      <c r="K1551" s="464"/>
    </row>
    <row r="1552" spans="3:11">
      <c r="C1552" s="70"/>
      <c r="D1552" s="31"/>
      <c r="E1552" s="93"/>
      <c r="F1552" s="93"/>
      <c r="G1552" s="93"/>
      <c r="H1552" s="76"/>
      <c r="I1552" s="76"/>
      <c r="J1552" s="76"/>
      <c r="K1552" s="112"/>
    </row>
    <row r="1553" spans="3:11">
      <c r="C1553" s="70"/>
      <c r="D1553" s="31"/>
      <c r="E1553" s="93"/>
      <c r="F1553" s="93"/>
      <c r="G1553" s="93"/>
      <c r="H1553" s="76"/>
      <c r="I1553" s="76"/>
      <c r="J1553" s="76"/>
      <c r="K1553" s="112"/>
    </row>
    <row r="1554" spans="3:11" ht="15.75">
      <c r="C1554" s="202" t="s">
        <v>392</v>
      </c>
      <c r="D1554" s="368" t="str">
        <f>'3. Vinculación Univ. Sociedad'!E36</f>
        <v>3.1.3.6</v>
      </c>
      <c r="E1554" s="93"/>
      <c r="F1554" s="93"/>
      <c r="G1554" s="93"/>
      <c r="H1554" s="76"/>
      <c r="I1554" s="76"/>
      <c r="J1554" s="76"/>
      <c r="K1554" s="112"/>
    </row>
    <row r="1555" spans="3:11" ht="18.75">
      <c r="C1555" s="211" t="str">
        <f>IFERROR(VLOOKUP(D1554,'1. Desarrollo e Innov. Curricu.'!$E:$F,2,FALSE),IFERROR(VLOOKUP(D1554,'2. Investigación Científica'!$E:$F,2,FALSE),IFERROR(VLOOKUP(D1554,'3. Vinculación Univ. Sociedad'!$E:$F,2,FALSE),IFERROR(VLOOKUP(D1554,'4. Docencia y Profesorado Univ.'!$E:$F,2,FALSE),IFERROR(VLOOKUP(D1554,'5. Estudiantes y Graduados'!$E:$F,2,FALSE),IFERROR(VLOOKUP(D1554,'11. Gestion Administrativa'!$E:$F,2,FALSE),IFERROR(VLOOKUP(D1554,'13. Gestión Académica'!$E:$F,2,FALSE),IFERROR(VLOOKUP(D1554,'8. Asegura. de la Calid. y M'!$E:$F,2,FALSE),IFERROR(VLOOKUP(D1554,'6. Gestión del Conocimiento'!$E:$F,2,FALSE),IFERROR(VLOOKUP(D1554,'15. Gobernabilidad y Proceso...'!$E:$F,2,FALSE),IFERROR(VLOOKUP(D1554,'12. Gestión del Talento Humano'!$E:$F,2,FALSE),IFERROR(VLOOKUP(D1554,'14. Internacional... de la E.S.'!$E:$F,2,FALSE),IFERROR(VLOOKUP(D1554,'10. Posgrado'!$E:$F,2,FALSE),IFERROR(VLOOKUP(D1554,'17. Gestión TIC'!$E:$F,2,FALSE),IFERROR(VLOOKUP(D1554,'16. Desa. del Sistema Educ.Sup.'!$E:$F,2,FALSE),IFERROR(VLOOKUP(D1554,'9. Cultura de Inno. Insti...'!$E:$F,2,FALSE),VLOOKUP(D1554,'7. Lo Esencial de la Reforma U.'!$E:$F,2,0)))))))))))))))))</f>
        <v xml:space="preserve"> Visitas y Encuentros del Diplomado en Servicio Nacional de Facilitadores Judiciales</v>
      </c>
      <c r="D1555" s="31"/>
      <c r="E1555" s="93"/>
      <c r="F1555" s="93"/>
      <c r="G1555" s="93"/>
      <c r="H1555" s="76"/>
      <c r="I1555" s="76"/>
      <c r="J1555" s="76"/>
      <c r="K1555" s="112"/>
    </row>
    <row r="1556" spans="3:11" ht="15.75" thickBot="1">
      <c r="C1556" s="464"/>
      <c r="D1556" s="464"/>
      <c r="E1556" s="464"/>
      <c r="F1556" s="93"/>
      <c r="G1556" s="76"/>
      <c r="H1556" s="76"/>
      <c r="I1556" s="76"/>
      <c r="J1556" s="464"/>
      <c r="K1556" s="464"/>
    </row>
    <row r="1557" spans="3:11" ht="30.75" thickBot="1">
      <c r="C1557" s="129" t="s">
        <v>44</v>
      </c>
      <c r="D1557" s="129" t="s">
        <v>55</v>
      </c>
      <c r="E1557" s="136" t="s">
        <v>57</v>
      </c>
      <c r="F1557" s="135" t="s">
        <v>27</v>
      </c>
      <c r="G1557" s="133" t="s">
        <v>131</v>
      </c>
      <c r="H1557" s="136" t="s">
        <v>46</v>
      </c>
      <c r="I1557" s="133" t="s">
        <v>132</v>
      </c>
      <c r="J1557" s="133" t="s">
        <v>410</v>
      </c>
      <c r="K1557" s="133" t="s">
        <v>411</v>
      </c>
    </row>
    <row r="1558" spans="3:11">
      <c r="C1558" s="221" t="s">
        <v>439</v>
      </c>
      <c r="D1558" s="222"/>
      <c r="E1558" s="220">
        <f>HLOOKUP(C1558,$AH$2:$BU$3,2,0)</f>
        <v>620</v>
      </c>
      <c r="F1558" s="97">
        <f t="shared" ref="F1558:F1592" si="96">D1558*E1558</f>
        <v>0</v>
      </c>
      <c r="G1558" s="161"/>
      <c r="H1558" s="142"/>
      <c r="I1558" s="130" t="e">
        <f>VLOOKUP(H1558,Presupuesto!$B$11:$C$565,2,0)</f>
        <v>#N/A</v>
      </c>
      <c r="J1558" s="331" t="s">
        <v>471</v>
      </c>
      <c r="K1558" s="98" t="s">
        <v>398</v>
      </c>
    </row>
    <row r="1559" spans="3:11">
      <c r="C1559" s="141" t="s">
        <v>1569</v>
      </c>
      <c r="D1559" s="158">
        <v>2</v>
      </c>
      <c r="E1559" s="123">
        <v>76</v>
      </c>
      <c r="F1559" s="97">
        <f t="shared" si="96"/>
        <v>152</v>
      </c>
      <c r="G1559" s="161" t="s">
        <v>129</v>
      </c>
      <c r="H1559" s="142" t="s">
        <v>316</v>
      </c>
      <c r="I1559" s="130" t="str">
        <f>VLOOKUP(H1559,Presupuesto!$B$11:$C$565,2,0)</f>
        <v>PRODUCTOS DE PAPEL Y CARTON (33400-00)</v>
      </c>
      <c r="J1559" s="98" t="str">
        <f>$J$854</f>
        <v>Vinculación Universidad-Sociedad</v>
      </c>
      <c r="K1559" s="98" t="s">
        <v>398</v>
      </c>
    </row>
    <row r="1560" spans="3:11">
      <c r="C1560" s="141" t="s">
        <v>1570</v>
      </c>
      <c r="D1560" s="158">
        <v>1</v>
      </c>
      <c r="E1560" s="123">
        <v>85</v>
      </c>
      <c r="F1560" s="97">
        <f t="shared" si="96"/>
        <v>85</v>
      </c>
      <c r="G1560" s="161" t="s">
        <v>129</v>
      </c>
      <c r="H1560" s="142" t="s">
        <v>316</v>
      </c>
      <c r="I1560" s="130" t="str">
        <f>VLOOKUP(H1560,Presupuesto!$B$11:$C$565,2,0)</f>
        <v>PRODUCTOS DE PAPEL Y CARTON (33400-00)</v>
      </c>
      <c r="J1560" s="98" t="str">
        <f t="shared" ref="J1560:J1592" si="97">$J$854</f>
        <v>Vinculación Universidad-Sociedad</v>
      </c>
      <c r="K1560" s="98" t="s">
        <v>398</v>
      </c>
    </row>
    <row r="1561" spans="3:11">
      <c r="C1561" s="141" t="s">
        <v>1571</v>
      </c>
      <c r="D1561" s="158">
        <v>3</v>
      </c>
      <c r="E1561" s="123">
        <v>70</v>
      </c>
      <c r="F1561" s="97">
        <f t="shared" si="96"/>
        <v>210</v>
      </c>
      <c r="G1561" s="161" t="s">
        <v>129</v>
      </c>
      <c r="H1561" s="142" t="s">
        <v>815</v>
      </c>
      <c r="I1561" s="130" t="str">
        <f>VLOOKUP(H1561,Presupuesto!$B$11:$C$565,2,0)</f>
        <v>PAPEL DE ESCRITORIO</v>
      </c>
      <c r="J1561" s="98" t="str">
        <f t="shared" si="97"/>
        <v>Vinculación Universidad-Sociedad</v>
      </c>
      <c r="K1561" s="98" t="s">
        <v>398</v>
      </c>
    </row>
    <row r="1562" spans="3:11">
      <c r="C1562" s="141" t="s">
        <v>1572</v>
      </c>
      <c r="D1562" s="158">
        <v>3</v>
      </c>
      <c r="E1562" s="123">
        <v>75</v>
      </c>
      <c r="F1562" s="97">
        <f t="shared" si="96"/>
        <v>225</v>
      </c>
      <c r="G1562" s="161" t="s">
        <v>129</v>
      </c>
      <c r="H1562" s="142" t="s">
        <v>815</v>
      </c>
      <c r="I1562" s="130" t="str">
        <f>VLOOKUP(H1562,Presupuesto!$B$11:$C$565,2,0)</f>
        <v>PAPEL DE ESCRITORIO</v>
      </c>
      <c r="J1562" s="98" t="str">
        <f t="shared" si="97"/>
        <v>Vinculación Universidad-Sociedad</v>
      </c>
      <c r="K1562" s="98" t="s">
        <v>398</v>
      </c>
    </row>
    <row r="1563" spans="3:11">
      <c r="C1563" s="141" t="s">
        <v>1573</v>
      </c>
      <c r="D1563" s="158">
        <v>2</v>
      </c>
      <c r="E1563" s="123">
        <v>39.6</v>
      </c>
      <c r="F1563" s="97">
        <f t="shared" si="96"/>
        <v>79.2</v>
      </c>
      <c r="G1563" s="161" t="s">
        <v>129</v>
      </c>
      <c r="H1563" s="142" t="s">
        <v>327</v>
      </c>
      <c r="I1563" s="130" t="str">
        <f>VLOOKUP(H1563,Presupuesto!$B$11:$C$565,2,0)</f>
        <v>UTILES DE ESCRITORIO, OFICINA Y ENZE¥ANZA</v>
      </c>
      <c r="J1563" s="98" t="str">
        <f t="shared" si="97"/>
        <v>Vinculación Universidad-Sociedad</v>
      </c>
      <c r="K1563" s="98" t="s">
        <v>398</v>
      </c>
    </row>
    <row r="1564" spans="3:11">
      <c r="C1564" s="141" t="s">
        <v>1574</v>
      </c>
      <c r="D1564" s="158">
        <v>1</v>
      </c>
      <c r="E1564" s="123">
        <v>2000</v>
      </c>
      <c r="F1564" s="97">
        <f t="shared" si="96"/>
        <v>2000</v>
      </c>
      <c r="G1564" s="161" t="s">
        <v>129</v>
      </c>
      <c r="H1564" s="144" t="s">
        <v>955</v>
      </c>
      <c r="I1564" s="130" t="str">
        <f>VLOOKUP(H1564,Presupuesto!$B$11:$C$565,2,0)</f>
        <v>OTROS RESPUESTOS Y ACCESORIOS MENORES</v>
      </c>
      <c r="J1564" s="98" t="str">
        <f t="shared" si="97"/>
        <v>Vinculación Universidad-Sociedad</v>
      </c>
      <c r="K1564" s="98" t="s">
        <v>398</v>
      </c>
    </row>
    <row r="1565" spans="3:11">
      <c r="C1565" s="141"/>
      <c r="D1565" s="158"/>
      <c r="E1565" s="123"/>
      <c r="F1565" s="97">
        <f t="shared" si="96"/>
        <v>0</v>
      </c>
      <c r="G1565" s="161" t="s">
        <v>129</v>
      </c>
      <c r="H1565" s="142" t="s">
        <v>327</v>
      </c>
      <c r="I1565" s="130" t="str">
        <f>VLOOKUP(H1565,Presupuesto!$B$11:$C$565,2,0)</f>
        <v>UTILES DE ESCRITORIO, OFICINA Y ENZE¥ANZA</v>
      </c>
      <c r="J1565" s="98" t="str">
        <f t="shared" si="97"/>
        <v>Vinculación Universidad-Sociedad</v>
      </c>
      <c r="K1565" s="98" t="s">
        <v>398</v>
      </c>
    </row>
    <row r="1566" spans="3:11">
      <c r="C1566" s="141"/>
      <c r="D1566" s="158"/>
      <c r="E1566" s="123"/>
      <c r="F1566" s="97">
        <f t="shared" si="96"/>
        <v>0</v>
      </c>
      <c r="G1566" s="161" t="s">
        <v>129</v>
      </c>
      <c r="H1566" s="144" t="s">
        <v>955</v>
      </c>
      <c r="I1566" s="130" t="str">
        <f>VLOOKUP(H1566,Presupuesto!$B$11:$C$565,2,0)</f>
        <v>OTROS RESPUESTOS Y ACCESORIOS MENORES</v>
      </c>
      <c r="J1566" s="98" t="str">
        <f t="shared" si="97"/>
        <v>Vinculación Universidad-Sociedad</v>
      </c>
      <c r="K1566" s="98" t="s">
        <v>398</v>
      </c>
    </row>
    <row r="1567" spans="3:11">
      <c r="C1567" s="141"/>
      <c r="D1567" s="158"/>
      <c r="E1567" s="123"/>
      <c r="F1567" s="97">
        <f t="shared" si="96"/>
        <v>0</v>
      </c>
      <c r="G1567" s="161"/>
      <c r="H1567" s="142"/>
      <c r="I1567" s="130" t="e">
        <f>VLOOKUP(H1567,Presupuesto!$B$11:$C$565,2,0)</f>
        <v>#N/A</v>
      </c>
      <c r="J1567" s="98" t="str">
        <f t="shared" si="97"/>
        <v>Vinculación Universidad-Sociedad</v>
      </c>
      <c r="K1567" s="98" t="s">
        <v>398</v>
      </c>
    </row>
    <row r="1568" spans="3:11">
      <c r="C1568" s="141"/>
      <c r="D1568" s="158"/>
      <c r="E1568" s="123"/>
      <c r="F1568" s="97">
        <f t="shared" si="96"/>
        <v>0</v>
      </c>
      <c r="G1568" s="161"/>
      <c r="H1568" s="142"/>
      <c r="I1568" s="130" t="e">
        <f>VLOOKUP(H1568,Presupuesto!$B$11:$C$565,2,0)</f>
        <v>#N/A</v>
      </c>
      <c r="J1568" s="98" t="str">
        <f t="shared" si="97"/>
        <v>Vinculación Universidad-Sociedad</v>
      </c>
      <c r="K1568" s="98" t="s">
        <v>398</v>
      </c>
    </row>
    <row r="1569" spans="3:11">
      <c r="C1569" s="141"/>
      <c r="D1569" s="158"/>
      <c r="E1569" s="123"/>
      <c r="F1569" s="97">
        <f t="shared" si="96"/>
        <v>0</v>
      </c>
      <c r="G1569" s="161"/>
      <c r="H1569" s="142"/>
      <c r="I1569" s="130" t="e">
        <f>VLOOKUP(H1569,Presupuesto!$B$11:$C$565,2,0)</f>
        <v>#N/A</v>
      </c>
      <c r="J1569" s="98" t="str">
        <f t="shared" si="97"/>
        <v>Vinculación Universidad-Sociedad</v>
      </c>
      <c r="K1569" s="98" t="s">
        <v>398</v>
      </c>
    </row>
    <row r="1570" spans="3:11">
      <c r="C1570" s="141"/>
      <c r="D1570" s="158"/>
      <c r="E1570" s="123"/>
      <c r="F1570" s="97">
        <f t="shared" si="96"/>
        <v>0</v>
      </c>
      <c r="G1570" s="161"/>
      <c r="H1570" s="142"/>
      <c r="I1570" s="130" t="e">
        <f>VLOOKUP(H1570,Presupuesto!$B$11:$C$565,2,0)</f>
        <v>#N/A</v>
      </c>
      <c r="J1570" s="98" t="str">
        <f t="shared" si="97"/>
        <v>Vinculación Universidad-Sociedad</v>
      </c>
      <c r="K1570" s="98" t="s">
        <v>398</v>
      </c>
    </row>
    <row r="1571" spans="3:11">
      <c r="C1571" s="141"/>
      <c r="D1571" s="158"/>
      <c r="E1571" s="123"/>
      <c r="F1571" s="97">
        <f t="shared" si="96"/>
        <v>0</v>
      </c>
      <c r="G1571" s="161"/>
      <c r="H1571" s="142"/>
      <c r="I1571" s="130" t="e">
        <f>VLOOKUP(H1571,Presupuesto!$B$11:$C$565,2,0)</f>
        <v>#N/A</v>
      </c>
      <c r="J1571" s="98" t="str">
        <f t="shared" si="97"/>
        <v>Vinculación Universidad-Sociedad</v>
      </c>
      <c r="K1571" s="98" t="s">
        <v>398</v>
      </c>
    </row>
    <row r="1572" spans="3:11">
      <c r="C1572" s="141"/>
      <c r="D1572" s="158"/>
      <c r="E1572" s="123"/>
      <c r="F1572" s="97">
        <f t="shared" si="96"/>
        <v>0</v>
      </c>
      <c r="G1572" s="161"/>
      <c r="H1572" s="142"/>
      <c r="I1572" s="130" t="e">
        <f>VLOOKUP(H1572,Presupuesto!$B$11:$C$565,2,0)</f>
        <v>#N/A</v>
      </c>
      <c r="J1572" s="98" t="str">
        <f t="shared" si="97"/>
        <v>Vinculación Universidad-Sociedad</v>
      </c>
      <c r="K1572" s="98" t="s">
        <v>398</v>
      </c>
    </row>
    <row r="1573" spans="3:11">
      <c r="C1573" s="141"/>
      <c r="D1573" s="158"/>
      <c r="E1573" s="123"/>
      <c r="F1573" s="97">
        <f t="shared" si="96"/>
        <v>0</v>
      </c>
      <c r="G1573" s="161"/>
      <c r="H1573" s="142"/>
      <c r="I1573" s="130" t="e">
        <f>VLOOKUP(H1573,Presupuesto!$B$11:$C$565,2,0)</f>
        <v>#N/A</v>
      </c>
      <c r="J1573" s="98" t="str">
        <f t="shared" si="97"/>
        <v>Vinculación Universidad-Sociedad</v>
      </c>
      <c r="K1573" s="98" t="s">
        <v>398</v>
      </c>
    </row>
    <row r="1574" spans="3:11">
      <c r="C1574" s="141"/>
      <c r="D1574" s="158"/>
      <c r="E1574" s="123"/>
      <c r="F1574" s="97">
        <f t="shared" si="96"/>
        <v>0</v>
      </c>
      <c r="G1574" s="161"/>
      <c r="H1574" s="142"/>
      <c r="I1574" s="130" t="e">
        <f>VLOOKUP(H1574,Presupuesto!$B$11:$C$565,2,0)</f>
        <v>#N/A</v>
      </c>
      <c r="J1574" s="98" t="str">
        <f t="shared" si="97"/>
        <v>Vinculación Universidad-Sociedad</v>
      </c>
      <c r="K1574" s="98" t="s">
        <v>398</v>
      </c>
    </row>
    <row r="1575" spans="3:11">
      <c r="C1575" s="141"/>
      <c r="D1575" s="158"/>
      <c r="E1575" s="123"/>
      <c r="F1575" s="97">
        <f t="shared" si="96"/>
        <v>0</v>
      </c>
      <c r="G1575" s="161"/>
      <c r="H1575" s="142"/>
      <c r="I1575" s="130" t="e">
        <f>VLOOKUP(H1575,Presupuesto!$B$11:$C$565,2,0)</f>
        <v>#N/A</v>
      </c>
      <c r="J1575" s="98" t="str">
        <f t="shared" si="97"/>
        <v>Vinculación Universidad-Sociedad</v>
      </c>
      <c r="K1575" s="98" t="s">
        <v>398</v>
      </c>
    </row>
    <row r="1576" spans="3:11">
      <c r="C1576" s="141"/>
      <c r="D1576" s="158"/>
      <c r="E1576" s="123"/>
      <c r="F1576" s="97">
        <f t="shared" si="96"/>
        <v>0</v>
      </c>
      <c r="G1576" s="161"/>
      <c r="H1576" s="142"/>
      <c r="I1576" s="130" t="e">
        <f>VLOOKUP(H1576,Presupuesto!$B$11:$C$565,2,0)</f>
        <v>#N/A</v>
      </c>
      <c r="J1576" s="98" t="str">
        <f t="shared" si="97"/>
        <v>Vinculación Universidad-Sociedad</v>
      </c>
      <c r="K1576" s="98" t="s">
        <v>398</v>
      </c>
    </row>
    <row r="1577" spans="3:11">
      <c r="C1577" s="141"/>
      <c r="D1577" s="158"/>
      <c r="E1577" s="123"/>
      <c r="F1577" s="97">
        <f t="shared" si="96"/>
        <v>0</v>
      </c>
      <c r="G1577" s="161"/>
      <c r="H1577" s="142"/>
      <c r="I1577" s="130" t="e">
        <f>VLOOKUP(H1577,Presupuesto!$B$11:$C$565,2,0)</f>
        <v>#N/A</v>
      </c>
      <c r="J1577" s="98" t="str">
        <f t="shared" si="97"/>
        <v>Vinculación Universidad-Sociedad</v>
      </c>
      <c r="K1577" s="98" t="s">
        <v>398</v>
      </c>
    </row>
    <row r="1578" spans="3:11">
      <c r="C1578" s="141"/>
      <c r="D1578" s="158"/>
      <c r="E1578" s="123"/>
      <c r="F1578" s="97">
        <f t="shared" si="96"/>
        <v>0</v>
      </c>
      <c r="G1578" s="161"/>
      <c r="H1578" s="142"/>
      <c r="I1578" s="130" t="e">
        <f>VLOOKUP(H1578,Presupuesto!$B$11:$C$565,2,0)</f>
        <v>#N/A</v>
      </c>
      <c r="J1578" s="98" t="str">
        <f t="shared" si="97"/>
        <v>Vinculación Universidad-Sociedad</v>
      </c>
      <c r="K1578" s="98" t="s">
        <v>398</v>
      </c>
    </row>
    <row r="1579" spans="3:11">
      <c r="C1579" s="141"/>
      <c r="D1579" s="158"/>
      <c r="E1579" s="123"/>
      <c r="F1579" s="97">
        <f t="shared" si="96"/>
        <v>0</v>
      </c>
      <c r="G1579" s="161"/>
      <c r="H1579" s="142"/>
      <c r="I1579" s="130" t="e">
        <f>VLOOKUP(H1579,Presupuesto!$B$11:$C$565,2,0)</f>
        <v>#N/A</v>
      </c>
      <c r="J1579" s="98" t="str">
        <f t="shared" si="97"/>
        <v>Vinculación Universidad-Sociedad</v>
      </c>
      <c r="K1579" s="98" t="s">
        <v>398</v>
      </c>
    </row>
    <row r="1580" spans="3:11">
      <c r="C1580" s="143"/>
      <c r="D1580" s="151"/>
      <c r="E1580" s="118"/>
      <c r="F1580" s="97">
        <f t="shared" si="96"/>
        <v>0</v>
      </c>
      <c r="G1580" s="161"/>
      <c r="H1580" s="144"/>
      <c r="I1580" s="130" t="e">
        <f>VLOOKUP(H1580,Presupuesto!$B$11:$C$565,2,0)</f>
        <v>#N/A</v>
      </c>
      <c r="J1580" s="98" t="str">
        <f t="shared" si="97"/>
        <v>Vinculación Universidad-Sociedad</v>
      </c>
      <c r="K1580" s="98" t="s">
        <v>398</v>
      </c>
    </row>
    <row r="1581" spans="3:11">
      <c r="C1581" s="143"/>
      <c r="D1581" s="151"/>
      <c r="E1581" s="118"/>
      <c r="F1581" s="97">
        <f t="shared" si="96"/>
        <v>0</v>
      </c>
      <c r="G1581" s="161"/>
      <c r="H1581" s="144"/>
      <c r="I1581" s="130" t="e">
        <f>VLOOKUP(H1581,Presupuesto!$B$11:$C$565,2,0)</f>
        <v>#N/A</v>
      </c>
      <c r="J1581" s="98" t="str">
        <f t="shared" si="97"/>
        <v>Vinculación Universidad-Sociedad</v>
      </c>
      <c r="K1581" s="98" t="s">
        <v>398</v>
      </c>
    </row>
    <row r="1582" spans="3:11">
      <c r="C1582" s="143"/>
      <c r="D1582" s="151"/>
      <c r="E1582" s="118"/>
      <c r="F1582" s="97">
        <f t="shared" si="96"/>
        <v>0</v>
      </c>
      <c r="G1582" s="161"/>
      <c r="H1582" s="144"/>
      <c r="I1582" s="130" t="e">
        <f>VLOOKUP(H1582,Presupuesto!$B$11:$C$565,2,0)</f>
        <v>#N/A</v>
      </c>
      <c r="J1582" s="98" t="str">
        <f t="shared" si="97"/>
        <v>Vinculación Universidad-Sociedad</v>
      </c>
      <c r="K1582" s="98" t="s">
        <v>398</v>
      </c>
    </row>
    <row r="1583" spans="3:11">
      <c r="C1583" s="143"/>
      <c r="D1583" s="151"/>
      <c r="E1583" s="118"/>
      <c r="F1583" s="97">
        <f t="shared" si="96"/>
        <v>0</v>
      </c>
      <c r="G1583" s="161"/>
      <c r="H1583" s="144"/>
      <c r="I1583" s="130" t="e">
        <f>VLOOKUP(H1583,Presupuesto!$B$11:$C$565,2,0)</f>
        <v>#N/A</v>
      </c>
      <c r="J1583" s="98" t="str">
        <f t="shared" si="97"/>
        <v>Vinculación Universidad-Sociedad</v>
      </c>
      <c r="K1583" s="98" t="s">
        <v>398</v>
      </c>
    </row>
    <row r="1584" spans="3:11">
      <c r="C1584" s="143"/>
      <c r="D1584" s="151"/>
      <c r="E1584" s="118"/>
      <c r="F1584" s="97">
        <f t="shared" si="96"/>
        <v>0</v>
      </c>
      <c r="G1584" s="161"/>
      <c r="H1584" s="144"/>
      <c r="I1584" s="130" t="e">
        <f>VLOOKUP(H1584,Presupuesto!$B$11:$C$565,2,0)</f>
        <v>#N/A</v>
      </c>
      <c r="J1584" s="98" t="str">
        <f t="shared" si="97"/>
        <v>Vinculación Universidad-Sociedad</v>
      </c>
      <c r="K1584" s="98" t="s">
        <v>398</v>
      </c>
    </row>
    <row r="1585" spans="3:11">
      <c r="C1585" s="143"/>
      <c r="D1585" s="151"/>
      <c r="E1585" s="118"/>
      <c r="F1585" s="97">
        <f t="shared" si="96"/>
        <v>0</v>
      </c>
      <c r="G1585" s="161"/>
      <c r="H1585" s="144"/>
      <c r="I1585" s="130" t="e">
        <f>VLOOKUP(H1585,Presupuesto!$B$11:$C$565,2,0)</f>
        <v>#N/A</v>
      </c>
      <c r="J1585" s="98" t="str">
        <f t="shared" si="97"/>
        <v>Vinculación Universidad-Sociedad</v>
      </c>
      <c r="K1585" s="98" t="s">
        <v>398</v>
      </c>
    </row>
    <row r="1586" spans="3:11">
      <c r="C1586" s="143"/>
      <c r="D1586" s="151"/>
      <c r="E1586" s="118"/>
      <c r="F1586" s="97">
        <f t="shared" si="96"/>
        <v>0</v>
      </c>
      <c r="G1586" s="161"/>
      <c r="H1586" s="144"/>
      <c r="I1586" s="130" t="e">
        <f>VLOOKUP(H1586,Presupuesto!$B$11:$C$565,2,0)</f>
        <v>#N/A</v>
      </c>
      <c r="J1586" s="98" t="str">
        <f t="shared" si="97"/>
        <v>Vinculación Universidad-Sociedad</v>
      </c>
      <c r="K1586" s="98" t="s">
        <v>398</v>
      </c>
    </row>
    <row r="1587" spans="3:11">
      <c r="C1587" s="143"/>
      <c r="D1587" s="151"/>
      <c r="E1587" s="118"/>
      <c r="F1587" s="97">
        <f t="shared" si="96"/>
        <v>0</v>
      </c>
      <c r="G1587" s="161"/>
      <c r="H1587" s="144"/>
      <c r="I1587" s="130" t="e">
        <f>VLOOKUP(H1587,Presupuesto!$B$11:$C$565,2,0)</f>
        <v>#N/A</v>
      </c>
      <c r="J1587" s="98" t="str">
        <f t="shared" si="97"/>
        <v>Vinculación Universidad-Sociedad</v>
      </c>
      <c r="K1587" s="98" t="s">
        <v>398</v>
      </c>
    </row>
    <row r="1588" spans="3:11">
      <c r="C1588" s="145"/>
      <c r="D1588" s="151"/>
      <c r="E1588" s="118"/>
      <c r="F1588" s="97">
        <f t="shared" si="96"/>
        <v>0</v>
      </c>
      <c r="G1588" s="161"/>
      <c r="H1588" s="146"/>
      <c r="I1588" s="130" t="e">
        <f>VLOOKUP(H1588,Presupuesto!$B$11:$C$565,2,0)</f>
        <v>#N/A</v>
      </c>
      <c r="J1588" s="98" t="str">
        <f t="shared" si="97"/>
        <v>Vinculación Universidad-Sociedad</v>
      </c>
      <c r="K1588" s="98" t="s">
        <v>398</v>
      </c>
    </row>
    <row r="1589" spans="3:11">
      <c r="C1589" s="145"/>
      <c r="D1589" s="151"/>
      <c r="E1589" s="118"/>
      <c r="F1589" s="97">
        <f t="shared" si="96"/>
        <v>0</v>
      </c>
      <c r="G1589" s="161"/>
      <c r="H1589" s="146"/>
      <c r="I1589" s="130" t="e">
        <f>VLOOKUP(H1589,Presupuesto!$B$11:$C$565,2,0)</f>
        <v>#N/A</v>
      </c>
      <c r="J1589" s="98" t="str">
        <f t="shared" si="97"/>
        <v>Vinculación Universidad-Sociedad</v>
      </c>
      <c r="K1589" s="98" t="s">
        <v>398</v>
      </c>
    </row>
    <row r="1590" spans="3:11">
      <c r="C1590" s="145"/>
      <c r="D1590" s="151"/>
      <c r="E1590" s="118"/>
      <c r="F1590" s="97">
        <f t="shared" si="96"/>
        <v>0</v>
      </c>
      <c r="G1590" s="161"/>
      <c r="H1590" s="146"/>
      <c r="I1590" s="130" t="e">
        <f>VLOOKUP(H1590,Presupuesto!$B$11:$C$565,2,0)</f>
        <v>#N/A</v>
      </c>
      <c r="J1590" s="98" t="str">
        <f t="shared" si="97"/>
        <v>Vinculación Universidad-Sociedad</v>
      </c>
      <c r="K1590" s="98" t="s">
        <v>398</v>
      </c>
    </row>
    <row r="1591" spans="3:11">
      <c r="C1591" s="145"/>
      <c r="D1591" s="151"/>
      <c r="E1591" s="118"/>
      <c r="F1591" s="97">
        <f t="shared" si="96"/>
        <v>0</v>
      </c>
      <c r="G1591" s="161"/>
      <c r="H1591" s="146"/>
      <c r="I1591" s="130" t="e">
        <f>VLOOKUP(H1591,Presupuesto!$B$11:$C$565,2,0)</f>
        <v>#N/A</v>
      </c>
      <c r="J1591" s="98" t="str">
        <f t="shared" si="97"/>
        <v>Vinculación Universidad-Sociedad</v>
      </c>
      <c r="K1591" s="98" t="s">
        <v>398</v>
      </c>
    </row>
    <row r="1592" spans="3:11" ht="15.75" thickBot="1">
      <c r="C1592" s="147"/>
      <c r="D1592" s="159"/>
      <c r="E1592" s="103"/>
      <c r="F1592" s="105">
        <f t="shared" si="96"/>
        <v>0</v>
      </c>
      <c r="G1592" s="162"/>
      <c r="H1592" s="148"/>
      <c r="I1592" s="132" t="e">
        <f>VLOOKUP(H1592,Presupuesto!$B$11:$C$565,2,0)</f>
        <v>#N/A</v>
      </c>
      <c r="J1592" s="106" t="str">
        <f t="shared" si="97"/>
        <v>Vinculación Universidad-Sociedad</v>
      </c>
      <c r="K1592" s="98" t="s">
        <v>398</v>
      </c>
    </row>
    <row r="1594" spans="3:11" ht="15.75" thickBot="1"/>
    <row r="1595" spans="3:11" ht="15.75" thickBot="1">
      <c r="C1595" s="157" t="s">
        <v>53</v>
      </c>
      <c r="D1595" s="372">
        <f>SUM(F1602:F1636)</f>
        <v>2751.2</v>
      </c>
      <c r="E1595" s="464"/>
      <c r="F1595" s="70"/>
      <c r="G1595" s="79"/>
      <c r="H1595" s="70"/>
      <c r="I1595" s="70"/>
      <c r="J1595" s="464"/>
      <c r="K1595" s="464"/>
    </row>
    <row r="1596" spans="3:11">
      <c r="C1596" s="70"/>
      <c r="D1596" s="31"/>
      <c r="E1596" s="93"/>
      <c r="F1596" s="93"/>
      <c r="G1596" s="93"/>
      <c r="H1596" s="76"/>
      <c r="I1596" s="76"/>
      <c r="J1596" s="76"/>
      <c r="K1596" s="112"/>
    </row>
    <row r="1597" spans="3:11">
      <c r="C1597" s="70"/>
      <c r="D1597" s="31"/>
      <c r="E1597" s="93"/>
      <c r="F1597" s="93"/>
      <c r="G1597" s="93"/>
      <c r="H1597" s="76"/>
      <c r="I1597" s="76"/>
      <c r="J1597" s="76"/>
      <c r="K1597" s="112"/>
    </row>
    <row r="1598" spans="3:11" ht="15.75">
      <c r="C1598" s="202" t="s">
        <v>392</v>
      </c>
      <c r="D1598" s="368" t="str">
        <f>'3. Vinculación Univ. Sociedad'!E36</f>
        <v>3.1.3.6</v>
      </c>
      <c r="E1598" s="93"/>
      <c r="F1598" s="93"/>
      <c r="G1598" s="93"/>
      <c r="H1598" s="76"/>
      <c r="I1598" s="76"/>
      <c r="J1598" s="76"/>
      <c r="K1598" s="112"/>
    </row>
    <row r="1599" spans="3:11" ht="18.75">
      <c r="C1599" s="211" t="str">
        <f>IFERROR(VLOOKUP(D1598,'1. Desarrollo e Innov. Curricu.'!$E:$F,2,FALSE),IFERROR(VLOOKUP(D1598,'2. Investigación Científica'!$E:$F,2,FALSE),IFERROR(VLOOKUP(D1598,'3. Vinculación Univ. Sociedad'!$E:$F,2,FALSE),IFERROR(VLOOKUP(D1598,'4. Docencia y Profesorado Univ.'!$E:$F,2,FALSE),IFERROR(VLOOKUP(D1598,'5. Estudiantes y Graduados'!$E:$F,2,FALSE),IFERROR(VLOOKUP(D1598,'11. Gestion Administrativa'!$E:$F,2,FALSE),IFERROR(VLOOKUP(D1598,'13. Gestión Académica'!$E:$F,2,FALSE),IFERROR(VLOOKUP(D1598,'8. Asegura. de la Calid. y M'!$E:$F,2,FALSE),IFERROR(VLOOKUP(D1598,'6. Gestión del Conocimiento'!$E:$F,2,FALSE),IFERROR(VLOOKUP(D1598,'15. Gobernabilidad y Proceso...'!$E:$F,2,FALSE),IFERROR(VLOOKUP(D1598,'12. Gestión del Talento Humano'!$E:$F,2,FALSE),IFERROR(VLOOKUP(D1598,'14. Internacional... de la E.S.'!$E:$F,2,FALSE),IFERROR(VLOOKUP(D1598,'10. Posgrado'!$E:$F,2,FALSE),IFERROR(VLOOKUP(D1598,'17. Gestión TIC'!$E:$F,2,FALSE),IFERROR(VLOOKUP(D1598,'16. Desa. del Sistema Educ.Sup.'!$E:$F,2,FALSE),IFERROR(VLOOKUP(D1598,'9. Cultura de Inno. Insti...'!$E:$F,2,FALSE),VLOOKUP(D1598,'7. Lo Esencial de la Reforma U.'!$E:$F,2,0)))))))))))))))))</f>
        <v xml:space="preserve"> Visitas y Encuentros del Diplomado en Servicio Nacional de Facilitadores Judiciales</v>
      </c>
      <c r="D1599" s="31"/>
      <c r="E1599" s="93"/>
      <c r="F1599" s="93"/>
      <c r="G1599" s="93"/>
      <c r="H1599" s="76"/>
      <c r="I1599" s="76"/>
      <c r="J1599" s="76"/>
      <c r="K1599" s="112"/>
    </row>
    <row r="1600" spans="3:11" ht="15.75" thickBot="1">
      <c r="C1600" s="464"/>
      <c r="D1600" s="464"/>
      <c r="E1600" s="464"/>
      <c r="F1600" s="93"/>
      <c r="G1600" s="76"/>
      <c r="H1600" s="76"/>
      <c r="I1600" s="76"/>
      <c r="J1600" s="464"/>
      <c r="K1600" s="464"/>
    </row>
    <row r="1601" spans="3:11" ht="30.75" thickBot="1">
      <c r="C1601" s="129" t="s">
        <v>44</v>
      </c>
      <c r="D1601" s="129" t="s">
        <v>55</v>
      </c>
      <c r="E1601" s="136" t="s">
        <v>57</v>
      </c>
      <c r="F1601" s="135" t="s">
        <v>27</v>
      </c>
      <c r="G1601" s="133" t="s">
        <v>131</v>
      </c>
      <c r="H1601" s="136" t="s">
        <v>46</v>
      </c>
      <c r="I1601" s="133" t="s">
        <v>132</v>
      </c>
      <c r="J1601" s="133" t="s">
        <v>410</v>
      </c>
      <c r="K1601" s="133" t="s">
        <v>411</v>
      </c>
    </row>
    <row r="1602" spans="3:11">
      <c r="C1602" s="221" t="s">
        <v>439</v>
      </c>
      <c r="D1602" s="222"/>
      <c r="E1602" s="220">
        <f>HLOOKUP(C1602,$AH$2:$BU$3,2,0)</f>
        <v>620</v>
      </c>
      <c r="F1602" s="97">
        <f t="shared" ref="F1602:F1636" si="98">D1602*E1602</f>
        <v>0</v>
      </c>
      <c r="G1602" s="161"/>
      <c r="H1602" s="142"/>
      <c r="I1602" s="130" t="e">
        <f>VLOOKUP(H1602,Presupuesto!$B$11:$C$565,2,0)</f>
        <v>#N/A</v>
      </c>
      <c r="J1602" s="331" t="s">
        <v>471</v>
      </c>
      <c r="K1602" s="98" t="s">
        <v>401</v>
      </c>
    </row>
    <row r="1603" spans="3:11">
      <c r="C1603" s="141" t="s">
        <v>1569</v>
      </c>
      <c r="D1603" s="158">
        <v>2</v>
      </c>
      <c r="E1603" s="123">
        <v>76</v>
      </c>
      <c r="F1603" s="97">
        <f t="shared" si="98"/>
        <v>152</v>
      </c>
      <c r="G1603" s="161" t="s">
        <v>129</v>
      </c>
      <c r="H1603" s="142" t="s">
        <v>316</v>
      </c>
      <c r="I1603" s="130" t="str">
        <f>VLOOKUP(H1603,Presupuesto!$B$11:$C$565,2,0)</f>
        <v>PRODUCTOS DE PAPEL Y CARTON (33400-00)</v>
      </c>
      <c r="J1603" s="98" t="str">
        <f>$J$854</f>
        <v>Vinculación Universidad-Sociedad</v>
      </c>
      <c r="K1603" s="98" t="s">
        <v>401</v>
      </c>
    </row>
    <row r="1604" spans="3:11">
      <c r="C1604" s="141" t="s">
        <v>1570</v>
      </c>
      <c r="D1604" s="158">
        <v>1</v>
      </c>
      <c r="E1604" s="123">
        <v>85</v>
      </c>
      <c r="F1604" s="97">
        <f t="shared" si="98"/>
        <v>85</v>
      </c>
      <c r="G1604" s="161" t="s">
        <v>129</v>
      </c>
      <c r="H1604" s="142" t="s">
        <v>316</v>
      </c>
      <c r="I1604" s="130" t="str">
        <f>VLOOKUP(H1604,Presupuesto!$B$11:$C$565,2,0)</f>
        <v>PRODUCTOS DE PAPEL Y CARTON (33400-00)</v>
      </c>
      <c r="J1604" s="98" t="str">
        <f t="shared" ref="J1604:J1636" si="99">$J$854</f>
        <v>Vinculación Universidad-Sociedad</v>
      </c>
      <c r="K1604" s="98" t="s">
        <v>401</v>
      </c>
    </row>
    <row r="1605" spans="3:11">
      <c r="C1605" s="141" t="s">
        <v>1571</v>
      </c>
      <c r="D1605" s="158">
        <v>3</v>
      </c>
      <c r="E1605" s="123">
        <v>70</v>
      </c>
      <c r="F1605" s="97">
        <f t="shared" si="98"/>
        <v>210</v>
      </c>
      <c r="G1605" s="161" t="s">
        <v>129</v>
      </c>
      <c r="H1605" s="142" t="s">
        <v>815</v>
      </c>
      <c r="I1605" s="130" t="str">
        <f>VLOOKUP(H1605,Presupuesto!$B$11:$C$565,2,0)</f>
        <v>PAPEL DE ESCRITORIO</v>
      </c>
      <c r="J1605" s="98" t="str">
        <f t="shared" si="99"/>
        <v>Vinculación Universidad-Sociedad</v>
      </c>
      <c r="K1605" s="98" t="s">
        <v>401</v>
      </c>
    </row>
    <row r="1606" spans="3:11">
      <c r="C1606" s="141" t="s">
        <v>1572</v>
      </c>
      <c r="D1606" s="158">
        <v>3</v>
      </c>
      <c r="E1606" s="123">
        <v>75</v>
      </c>
      <c r="F1606" s="97">
        <f t="shared" si="98"/>
        <v>225</v>
      </c>
      <c r="G1606" s="161" t="s">
        <v>129</v>
      </c>
      <c r="H1606" s="142" t="s">
        <v>815</v>
      </c>
      <c r="I1606" s="130" t="str">
        <f>VLOOKUP(H1606,Presupuesto!$B$11:$C$565,2,0)</f>
        <v>PAPEL DE ESCRITORIO</v>
      </c>
      <c r="J1606" s="98" t="str">
        <f t="shared" si="99"/>
        <v>Vinculación Universidad-Sociedad</v>
      </c>
      <c r="K1606" s="98" t="s">
        <v>401</v>
      </c>
    </row>
    <row r="1607" spans="3:11">
      <c r="C1607" s="141" t="s">
        <v>1573</v>
      </c>
      <c r="D1607" s="158">
        <v>2</v>
      </c>
      <c r="E1607" s="123">
        <v>39.6</v>
      </c>
      <c r="F1607" s="97">
        <f t="shared" si="98"/>
        <v>79.2</v>
      </c>
      <c r="G1607" s="161" t="s">
        <v>129</v>
      </c>
      <c r="H1607" s="142" t="s">
        <v>327</v>
      </c>
      <c r="I1607" s="130" t="str">
        <f>VLOOKUP(H1607,Presupuesto!$B$11:$C$565,2,0)</f>
        <v>UTILES DE ESCRITORIO, OFICINA Y ENZE¥ANZA</v>
      </c>
      <c r="J1607" s="98" t="str">
        <f t="shared" si="99"/>
        <v>Vinculación Universidad-Sociedad</v>
      </c>
      <c r="K1607" s="98" t="s">
        <v>401</v>
      </c>
    </row>
    <row r="1608" spans="3:11">
      <c r="C1608" s="141" t="s">
        <v>1574</v>
      </c>
      <c r="D1608" s="158">
        <v>1</v>
      </c>
      <c r="E1608" s="123">
        <v>2000</v>
      </c>
      <c r="F1608" s="97">
        <f t="shared" si="98"/>
        <v>2000</v>
      </c>
      <c r="G1608" s="161" t="s">
        <v>129</v>
      </c>
      <c r="H1608" s="144" t="s">
        <v>955</v>
      </c>
      <c r="I1608" s="130" t="str">
        <f>VLOOKUP(H1608,Presupuesto!$B$11:$C$565,2,0)</f>
        <v>OTROS RESPUESTOS Y ACCESORIOS MENORES</v>
      </c>
      <c r="J1608" s="98" t="str">
        <f t="shared" si="99"/>
        <v>Vinculación Universidad-Sociedad</v>
      </c>
      <c r="K1608" s="98" t="s">
        <v>401</v>
      </c>
    </row>
    <row r="1609" spans="3:11">
      <c r="C1609" s="141"/>
      <c r="D1609" s="158"/>
      <c r="E1609" s="123"/>
      <c r="F1609" s="97">
        <f t="shared" si="98"/>
        <v>0</v>
      </c>
      <c r="G1609" s="161" t="s">
        <v>129</v>
      </c>
      <c r="H1609" s="142" t="s">
        <v>327</v>
      </c>
      <c r="I1609" s="130" t="str">
        <f>VLOOKUP(H1609,Presupuesto!$B$11:$C$565,2,0)</f>
        <v>UTILES DE ESCRITORIO, OFICINA Y ENZE¥ANZA</v>
      </c>
      <c r="J1609" s="98" t="str">
        <f t="shared" si="99"/>
        <v>Vinculación Universidad-Sociedad</v>
      </c>
      <c r="K1609" s="98" t="s">
        <v>401</v>
      </c>
    </row>
    <row r="1610" spans="3:11">
      <c r="C1610" s="141"/>
      <c r="D1610" s="158"/>
      <c r="E1610" s="123"/>
      <c r="F1610" s="97">
        <f t="shared" si="98"/>
        <v>0</v>
      </c>
      <c r="G1610" s="161" t="s">
        <v>129</v>
      </c>
      <c r="H1610" s="144" t="s">
        <v>955</v>
      </c>
      <c r="I1610" s="130" t="str">
        <f>VLOOKUP(H1610,Presupuesto!$B$11:$C$565,2,0)</f>
        <v>OTROS RESPUESTOS Y ACCESORIOS MENORES</v>
      </c>
      <c r="J1610" s="98" t="str">
        <f t="shared" si="99"/>
        <v>Vinculación Universidad-Sociedad</v>
      </c>
      <c r="K1610" s="98" t="s">
        <v>401</v>
      </c>
    </row>
    <row r="1611" spans="3:11">
      <c r="C1611" s="141"/>
      <c r="D1611" s="158"/>
      <c r="E1611" s="123"/>
      <c r="F1611" s="97">
        <f t="shared" si="98"/>
        <v>0</v>
      </c>
      <c r="G1611" s="161"/>
      <c r="H1611" s="142"/>
      <c r="I1611" s="130" t="e">
        <f>VLOOKUP(H1611,Presupuesto!$B$11:$C$565,2,0)</f>
        <v>#N/A</v>
      </c>
      <c r="J1611" s="98" t="str">
        <f t="shared" si="99"/>
        <v>Vinculación Universidad-Sociedad</v>
      </c>
      <c r="K1611" s="98" t="s">
        <v>401</v>
      </c>
    </row>
    <row r="1612" spans="3:11">
      <c r="C1612" s="141"/>
      <c r="D1612" s="158"/>
      <c r="E1612" s="123"/>
      <c r="F1612" s="97">
        <f t="shared" si="98"/>
        <v>0</v>
      </c>
      <c r="G1612" s="161"/>
      <c r="H1612" s="142"/>
      <c r="I1612" s="130" t="e">
        <f>VLOOKUP(H1612,Presupuesto!$B$11:$C$565,2,0)</f>
        <v>#N/A</v>
      </c>
      <c r="J1612" s="98" t="str">
        <f t="shared" si="99"/>
        <v>Vinculación Universidad-Sociedad</v>
      </c>
      <c r="K1612" s="98" t="s">
        <v>401</v>
      </c>
    </row>
    <row r="1613" spans="3:11">
      <c r="C1613" s="141"/>
      <c r="D1613" s="158"/>
      <c r="E1613" s="123"/>
      <c r="F1613" s="97">
        <f t="shared" si="98"/>
        <v>0</v>
      </c>
      <c r="G1613" s="161"/>
      <c r="H1613" s="142"/>
      <c r="I1613" s="130" t="e">
        <f>VLOOKUP(H1613,Presupuesto!$B$11:$C$565,2,0)</f>
        <v>#N/A</v>
      </c>
      <c r="J1613" s="98" t="str">
        <f t="shared" si="99"/>
        <v>Vinculación Universidad-Sociedad</v>
      </c>
      <c r="K1613" s="98" t="s">
        <v>401</v>
      </c>
    </row>
    <row r="1614" spans="3:11">
      <c r="C1614" s="141"/>
      <c r="D1614" s="158"/>
      <c r="E1614" s="123"/>
      <c r="F1614" s="97">
        <f t="shared" si="98"/>
        <v>0</v>
      </c>
      <c r="G1614" s="161"/>
      <c r="H1614" s="142"/>
      <c r="I1614" s="130" t="e">
        <f>VLOOKUP(H1614,Presupuesto!$B$11:$C$565,2,0)</f>
        <v>#N/A</v>
      </c>
      <c r="J1614" s="98" t="str">
        <f t="shared" si="99"/>
        <v>Vinculación Universidad-Sociedad</v>
      </c>
      <c r="K1614" s="98" t="s">
        <v>401</v>
      </c>
    </row>
    <row r="1615" spans="3:11">
      <c r="C1615" s="141"/>
      <c r="D1615" s="158"/>
      <c r="E1615" s="123"/>
      <c r="F1615" s="97">
        <f t="shared" si="98"/>
        <v>0</v>
      </c>
      <c r="G1615" s="161"/>
      <c r="H1615" s="142"/>
      <c r="I1615" s="130" t="e">
        <f>VLOOKUP(H1615,Presupuesto!$B$11:$C$565,2,0)</f>
        <v>#N/A</v>
      </c>
      <c r="J1615" s="98" t="str">
        <f t="shared" si="99"/>
        <v>Vinculación Universidad-Sociedad</v>
      </c>
      <c r="K1615" s="98" t="s">
        <v>401</v>
      </c>
    </row>
    <row r="1616" spans="3:11">
      <c r="C1616" s="141"/>
      <c r="D1616" s="158"/>
      <c r="E1616" s="123"/>
      <c r="F1616" s="97">
        <f t="shared" si="98"/>
        <v>0</v>
      </c>
      <c r="G1616" s="161"/>
      <c r="H1616" s="142"/>
      <c r="I1616" s="130" t="e">
        <f>VLOOKUP(H1616,Presupuesto!$B$11:$C$565,2,0)</f>
        <v>#N/A</v>
      </c>
      <c r="J1616" s="98" t="str">
        <f t="shared" si="99"/>
        <v>Vinculación Universidad-Sociedad</v>
      </c>
      <c r="K1616" s="98" t="s">
        <v>401</v>
      </c>
    </row>
    <row r="1617" spans="3:11">
      <c r="C1617" s="141"/>
      <c r="D1617" s="158"/>
      <c r="E1617" s="123"/>
      <c r="F1617" s="97">
        <f t="shared" si="98"/>
        <v>0</v>
      </c>
      <c r="G1617" s="161"/>
      <c r="H1617" s="142"/>
      <c r="I1617" s="130" t="e">
        <f>VLOOKUP(H1617,Presupuesto!$B$11:$C$565,2,0)</f>
        <v>#N/A</v>
      </c>
      <c r="J1617" s="98" t="str">
        <f t="shared" si="99"/>
        <v>Vinculación Universidad-Sociedad</v>
      </c>
      <c r="K1617" s="98" t="s">
        <v>401</v>
      </c>
    </row>
    <row r="1618" spans="3:11">
      <c r="C1618" s="141"/>
      <c r="D1618" s="158"/>
      <c r="E1618" s="123"/>
      <c r="F1618" s="97">
        <f t="shared" si="98"/>
        <v>0</v>
      </c>
      <c r="G1618" s="161"/>
      <c r="H1618" s="142"/>
      <c r="I1618" s="130" t="e">
        <f>VLOOKUP(H1618,Presupuesto!$B$11:$C$565,2,0)</f>
        <v>#N/A</v>
      </c>
      <c r="J1618" s="98" t="str">
        <f t="shared" si="99"/>
        <v>Vinculación Universidad-Sociedad</v>
      </c>
      <c r="K1618" s="98" t="s">
        <v>401</v>
      </c>
    </row>
    <row r="1619" spans="3:11">
      <c r="C1619" s="141"/>
      <c r="D1619" s="158"/>
      <c r="E1619" s="123"/>
      <c r="F1619" s="97">
        <f t="shared" si="98"/>
        <v>0</v>
      </c>
      <c r="G1619" s="161"/>
      <c r="H1619" s="142"/>
      <c r="I1619" s="130" t="e">
        <f>VLOOKUP(H1619,Presupuesto!$B$11:$C$565,2,0)</f>
        <v>#N/A</v>
      </c>
      <c r="J1619" s="98" t="str">
        <f t="shared" si="99"/>
        <v>Vinculación Universidad-Sociedad</v>
      </c>
      <c r="K1619" s="98" t="s">
        <v>401</v>
      </c>
    </row>
    <row r="1620" spans="3:11">
      <c r="C1620" s="141"/>
      <c r="D1620" s="158"/>
      <c r="E1620" s="123"/>
      <c r="F1620" s="97">
        <f t="shared" si="98"/>
        <v>0</v>
      </c>
      <c r="G1620" s="161"/>
      <c r="H1620" s="142"/>
      <c r="I1620" s="130" t="e">
        <f>VLOOKUP(H1620,Presupuesto!$B$11:$C$565,2,0)</f>
        <v>#N/A</v>
      </c>
      <c r="J1620" s="98" t="str">
        <f t="shared" si="99"/>
        <v>Vinculación Universidad-Sociedad</v>
      </c>
      <c r="K1620" s="98" t="s">
        <v>401</v>
      </c>
    </row>
    <row r="1621" spans="3:11">
      <c r="C1621" s="141"/>
      <c r="D1621" s="158"/>
      <c r="E1621" s="123"/>
      <c r="F1621" s="97">
        <f t="shared" si="98"/>
        <v>0</v>
      </c>
      <c r="G1621" s="161"/>
      <c r="H1621" s="142"/>
      <c r="I1621" s="130" t="e">
        <f>VLOOKUP(H1621,Presupuesto!$B$11:$C$565,2,0)</f>
        <v>#N/A</v>
      </c>
      <c r="J1621" s="98" t="str">
        <f t="shared" si="99"/>
        <v>Vinculación Universidad-Sociedad</v>
      </c>
      <c r="K1621" s="98" t="s">
        <v>401</v>
      </c>
    </row>
    <row r="1622" spans="3:11">
      <c r="C1622" s="141"/>
      <c r="D1622" s="158"/>
      <c r="E1622" s="123"/>
      <c r="F1622" s="97">
        <f t="shared" si="98"/>
        <v>0</v>
      </c>
      <c r="G1622" s="161"/>
      <c r="H1622" s="142"/>
      <c r="I1622" s="130" t="e">
        <f>VLOOKUP(H1622,Presupuesto!$B$11:$C$565,2,0)</f>
        <v>#N/A</v>
      </c>
      <c r="J1622" s="98" t="str">
        <f t="shared" si="99"/>
        <v>Vinculación Universidad-Sociedad</v>
      </c>
      <c r="K1622" s="98" t="s">
        <v>401</v>
      </c>
    </row>
    <row r="1623" spans="3:11">
      <c r="C1623" s="141"/>
      <c r="D1623" s="158"/>
      <c r="E1623" s="123"/>
      <c r="F1623" s="97">
        <f t="shared" si="98"/>
        <v>0</v>
      </c>
      <c r="G1623" s="161"/>
      <c r="H1623" s="142"/>
      <c r="I1623" s="130" t="e">
        <f>VLOOKUP(H1623,Presupuesto!$B$11:$C$565,2,0)</f>
        <v>#N/A</v>
      </c>
      <c r="J1623" s="98" t="str">
        <f t="shared" si="99"/>
        <v>Vinculación Universidad-Sociedad</v>
      </c>
      <c r="K1623" s="98" t="s">
        <v>401</v>
      </c>
    </row>
    <row r="1624" spans="3:11">
      <c r="C1624" s="143"/>
      <c r="D1624" s="151"/>
      <c r="E1624" s="118"/>
      <c r="F1624" s="97">
        <f t="shared" si="98"/>
        <v>0</v>
      </c>
      <c r="G1624" s="161"/>
      <c r="H1624" s="144"/>
      <c r="I1624" s="130" t="e">
        <f>VLOOKUP(H1624,Presupuesto!$B$11:$C$565,2,0)</f>
        <v>#N/A</v>
      </c>
      <c r="J1624" s="98" t="str">
        <f t="shared" si="99"/>
        <v>Vinculación Universidad-Sociedad</v>
      </c>
      <c r="K1624" s="98" t="s">
        <v>401</v>
      </c>
    </row>
    <row r="1625" spans="3:11">
      <c r="C1625" s="143"/>
      <c r="D1625" s="151"/>
      <c r="E1625" s="118"/>
      <c r="F1625" s="97">
        <f t="shared" si="98"/>
        <v>0</v>
      </c>
      <c r="G1625" s="161"/>
      <c r="H1625" s="144"/>
      <c r="I1625" s="130" t="e">
        <f>VLOOKUP(H1625,Presupuesto!$B$11:$C$565,2,0)</f>
        <v>#N/A</v>
      </c>
      <c r="J1625" s="98" t="str">
        <f t="shared" si="99"/>
        <v>Vinculación Universidad-Sociedad</v>
      </c>
      <c r="K1625" s="98" t="s">
        <v>401</v>
      </c>
    </row>
    <row r="1626" spans="3:11">
      <c r="C1626" s="143"/>
      <c r="D1626" s="151"/>
      <c r="E1626" s="118"/>
      <c r="F1626" s="97">
        <f t="shared" si="98"/>
        <v>0</v>
      </c>
      <c r="G1626" s="161"/>
      <c r="H1626" s="144"/>
      <c r="I1626" s="130" t="e">
        <f>VLOOKUP(H1626,Presupuesto!$B$11:$C$565,2,0)</f>
        <v>#N/A</v>
      </c>
      <c r="J1626" s="98" t="str">
        <f t="shared" si="99"/>
        <v>Vinculación Universidad-Sociedad</v>
      </c>
      <c r="K1626" s="98" t="s">
        <v>401</v>
      </c>
    </row>
    <row r="1627" spans="3:11">
      <c r="C1627" s="143"/>
      <c r="D1627" s="151"/>
      <c r="E1627" s="118"/>
      <c r="F1627" s="97">
        <f t="shared" si="98"/>
        <v>0</v>
      </c>
      <c r="G1627" s="161"/>
      <c r="H1627" s="144"/>
      <c r="I1627" s="130" t="e">
        <f>VLOOKUP(H1627,Presupuesto!$B$11:$C$565,2,0)</f>
        <v>#N/A</v>
      </c>
      <c r="J1627" s="98" t="str">
        <f t="shared" si="99"/>
        <v>Vinculación Universidad-Sociedad</v>
      </c>
      <c r="K1627" s="98" t="s">
        <v>401</v>
      </c>
    </row>
    <row r="1628" spans="3:11">
      <c r="C1628" s="143"/>
      <c r="D1628" s="151"/>
      <c r="E1628" s="118"/>
      <c r="F1628" s="97">
        <f t="shared" si="98"/>
        <v>0</v>
      </c>
      <c r="G1628" s="161"/>
      <c r="H1628" s="144"/>
      <c r="I1628" s="130" t="e">
        <f>VLOOKUP(H1628,Presupuesto!$B$11:$C$565,2,0)</f>
        <v>#N/A</v>
      </c>
      <c r="J1628" s="98" t="str">
        <f t="shared" si="99"/>
        <v>Vinculación Universidad-Sociedad</v>
      </c>
      <c r="K1628" s="98" t="s">
        <v>401</v>
      </c>
    </row>
    <row r="1629" spans="3:11">
      <c r="C1629" s="143"/>
      <c r="D1629" s="151"/>
      <c r="E1629" s="118"/>
      <c r="F1629" s="97">
        <f t="shared" si="98"/>
        <v>0</v>
      </c>
      <c r="G1629" s="161"/>
      <c r="H1629" s="144"/>
      <c r="I1629" s="130" t="e">
        <f>VLOOKUP(H1629,Presupuesto!$B$11:$C$565,2,0)</f>
        <v>#N/A</v>
      </c>
      <c r="J1629" s="98" t="str">
        <f t="shared" si="99"/>
        <v>Vinculación Universidad-Sociedad</v>
      </c>
      <c r="K1629" s="98" t="s">
        <v>401</v>
      </c>
    </row>
    <row r="1630" spans="3:11">
      <c r="C1630" s="143"/>
      <c r="D1630" s="151"/>
      <c r="E1630" s="118"/>
      <c r="F1630" s="97">
        <f t="shared" si="98"/>
        <v>0</v>
      </c>
      <c r="G1630" s="161"/>
      <c r="H1630" s="144"/>
      <c r="I1630" s="130" t="e">
        <f>VLOOKUP(H1630,Presupuesto!$B$11:$C$565,2,0)</f>
        <v>#N/A</v>
      </c>
      <c r="J1630" s="98" t="str">
        <f t="shared" si="99"/>
        <v>Vinculación Universidad-Sociedad</v>
      </c>
      <c r="K1630" s="98" t="s">
        <v>401</v>
      </c>
    </row>
    <row r="1631" spans="3:11">
      <c r="C1631" s="143"/>
      <c r="D1631" s="151"/>
      <c r="E1631" s="118"/>
      <c r="F1631" s="97">
        <f t="shared" si="98"/>
        <v>0</v>
      </c>
      <c r="G1631" s="161"/>
      <c r="H1631" s="144"/>
      <c r="I1631" s="130" t="e">
        <f>VLOOKUP(H1631,Presupuesto!$B$11:$C$565,2,0)</f>
        <v>#N/A</v>
      </c>
      <c r="J1631" s="98" t="str">
        <f t="shared" si="99"/>
        <v>Vinculación Universidad-Sociedad</v>
      </c>
      <c r="K1631" s="98" t="s">
        <v>401</v>
      </c>
    </row>
    <row r="1632" spans="3:11">
      <c r="C1632" s="145"/>
      <c r="D1632" s="151"/>
      <c r="E1632" s="118"/>
      <c r="F1632" s="97">
        <f t="shared" si="98"/>
        <v>0</v>
      </c>
      <c r="G1632" s="161"/>
      <c r="H1632" s="146"/>
      <c r="I1632" s="130" t="e">
        <f>VLOOKUP(H1632,Presupuesto!$B$11:$C$565,2,0)</f>
        <v>#N/A</v>
      </c>
      <c r="J1632" s="98" t="str">
        <f t="shared" si="99"/>
        <v>Vinculación Universidad-Sociedad</v>
      </c>
      <c r="K1632" s="98" t="s">
        <v>401</v>
      </c>
    </row>
    <row r="1633" spans="3:11">
      <c r="C1633" s="145"/>
      <c r="D1633" s="151"/>
      <c r="E1633" s="118"/>
      <c r="F1633" s="97">
        <f t="shared" si="98"/>
        <v>0</v>
      </c>
      <c r="G1633" s="161"/>
      <c r="H1633" s="146"/>
      <c r="I1633" s="130" t="e">
        <f>VLOOKUP(H1633,Presupuesto!$B$11:$C$565,2,0)</f>
        <v>#N/A</v>
      </c>
      <c r="J1633" s="98" t="str">
        <f t="shared" si="99"/>
        <v>Vinculación Universidad-Sociedad</v>
      </c>
      <c r="K1633" s="98" t="s">
        <v>401</v>
      </c>
    </row>
    <row r="1634" spans="3:11">
      <c r="C1634" s="145"/>
      <c r="D1634" s="151"/>
      <c r="E1634" s="118"/>
      <c r="F1634" s="97">
        <f t="shared" si="98"/>
        <v>0</v>
      </c>
      <c r="G1634" s="161"/>
      <c r="H1634" s="146"/>
      <c r="I1634" s="130" t="e">
        <f>VLOOKUP(H1634,Presupuesto!$B$11:$C$565,2,0)</f>
        <v>#N/A</v>
      </c>
      <c r="J1634" s="98" t="str">
        <f t="shared" si="99"/>
        <v>Vinculación Universidad-Sociedad</v>
      </c>
      <c r="K1634" s="98" t="s">
        <v>401</v>
      </c>
    </row>
    <row r="1635" spans="3:11">
      <c r="C1635" s="145"/>
      <c r="D1635" s="151"/>
      <c r="E1635" s="118"/>
      <c r="F1635" s="97">
        <f t="shared" si="98"/>
        <v>0</v>
      </c>
      <c r="G1635" s="161"/>
      <c r="H1635" s="146"/>
      <c r="I1635" s="130" t="e">
        <f>VLOOKUP(H1635,Presupuesto!$B$11:$C$565,2,0)</f>
        <v>#N/A</v>
      </c>
      <c r="J1635" s="98" t="str">
        <f t="shared" si="99"/>
        <v>Vinculación Universidad-Sociedad</v>
      </c>
      <c r="K1635" s="98" t="s">
        <v>401</v>
      </c>
    </row>
    <row r="1636" spans="3:11" ht="15.75" thickBot="1">
      <c r="C1636" s="147"/>
      <c r="D1636" s="159"/>
      <c r="E1636" s="103"/>
      <c r="F1636" s="105">
        <f t="shared" si="98"/>
        <v>0</v>
      </c>
      <c r="G1636" s="162"/>
      <c r="H1636" s="148"/>
      <c r="I1636" s="132" t="e">
        <f>VLOOKUP(H1636,Presupuesto!$B$11:$C$565,2,0)</f>
        <v>#N/A</v>
      </c>
      <c r="J1636" s="106" t="str">
        <f t="shared" si="99"/>
        <v>Vinculación Universidad-Sociedad</v>
      </c>
      <c r="K1636" s="98" t="s">
        <v>401</v>
      </c>
    </row>
    <row r="1637" spans="3:11">
      <c r="C1637" s="464"/>
      <c r="D1637" s="464"/>
      <c r="E1637" s="464"/>
      <c r="F1637" s="464"/>
      <c r="G1637" s="451"/>
      <c r="H1637" s="464"/>
      <c r="I1637" s="464"/>
      <c r="J1637" s="464"/>
      <c r="K1637" s="464"/>
    </row>
    <row r="1638" spans="3:11" ht="15.75" thickBot="1">
      <c r="C1638" s="464"/>
      <c r="D1638" s="464"/>
      <c r="E1638" s="464"/>
      <c r="F1638" s="464"/>
      <c r="G1638" s="451"/>
      <c r="H1638" s="464"/>
      <c r="I1638" s="464"/>
      <c r="J1638" s="464"/>
      <c r="K1638" s="464"/>
    </row>
    <row r="1639" spans="3:11" ht="15.75" thickBot="1">
      <c r="C1639" s="157" t="s">
        <v>53</v>
      </c>
      <c r="D1639" s="372">
        <f>SUM(F1646:F1680)</f>
        <v>2751.2</v>
      </c>
      <c r="E1639" s="464"/>
      <c r="F1639" s="70"/>
      <c r="G1639" s="79"/>
      <c r="H1639" s="70"/>
      <c r="I1639" s="70"/>
      <c r="J1639" s="464"/>
      <c r="K1639" s="464"/>
    </row>
    <row r="1640" spans="3:11">
      <c r="C1640" s="70"/>
      <c r="D1640" s="31"/>
      <c r="E1640" s="93"/>
      <c r="F1640" s="93"/>
      <c r="G1640" s="93"/>
      <c r="H1640" s="76"/>
      <c r="I1640" s="76"/>
      <c r="J1640" s="76"/>
      <c r="K1640" s="112"/>
    </row>
    <row r="1641" spans="3:11">
      <c r="C1641" s="70"/>
      <c r="D1641" s="31"/>
      <c r="E1641" s="93"/>
      <c r="F1641" s="93"/>
      <c r="G1641" s="93"/>
      <c r="H1641" s="76"/>
      <c r="I1641" s="76"/>
      <c r="J1641" s="76"/>
      <c r="K1641" s="112"/>
    </row>
    <row r="1642" spans="3:11" ht="15.75">
      <c r="C1642" s="202" t="s">
        <v>392</v>
      </c>
      <c r="D1642" s="368" t="str">
        <f>'3. Vinculación Univ. Sociedad'!E36</f>
        <v>3.1.3.6</v>
      </c>
      <c r="E1642" s="93"/>
      <c r="F1642" s="93"/>
      <c r="G1642" s="93"/>
      <c r="H1642" s="76"/>
      <c r="I1642" s="76"/>
      <c r="J1642" s="76"/>
      <c r="K1642" s="112"/>
    </row>
    <row r="1643" spans="3:11" ht="18.75">
      <c r="C1643" s="211" t="str">
        <f>IFERROR(VLOOKUP(D1642,'1. Desarrollo e Innov. Curricu.'!$E:$F,2,FALSE),IFERROR(VLOOKUP(D1642,'2. Investigación Científica'!$E:$F,2,FALSE),IFERROR(VLOOKUP(D1642,'3. Vinculación Univ. Sociedad'!$E:$F,2,FALSE),IFERROR(VLOOKUP(D1642,'4. Docencia y Profesorado Univ.'!$E:$F,2,FALSE),IFERROR(VLOOKUP(D1642,'5. Estudiantes y Graduados'!$E:$F,2,FALSE),IFERROR(VLOOKUP(D1642,'11. Gestion Administrativa'!$E:$F,2,FALSE),IFERROR(VLOOKUP(D1642,'13. Gestión Académica'!$E:$F,2,FALSE),IFERROR(VLOOKUP(D1642,'8. Asegura. de la Calid. y M'!$E:$F,2,FALSE),IFERROR(VLOOKUP(D1642,'6. Gestión del Conocimiento'!$E:$F,2,FALSE),IFERROR(VLOOKUP(D1642,'15. Gobernabilidad y Proceso...'!$E:$F,2,FALSE),IFERROR(VLOOKUP(D1642,'12. Gestión del Talento Humano'!$E:$F,2,FALSE),IFERROR(VLOOKUP(D1642,'14. Internacional... de la E.S.'!$E:$F,2,FALSE),IFERROR(VLOOKUP(D1642,'10. Posgrado'!$E:$F,2,FALSE),IFERROR(VLOOKUP(D1642,'17. Gestión TIC'!$E:$F,2,FALSE),IFERROR(VLOOKUP(D1642,'16. Desa. del Sistema Educ.Sup.'!$E:$F,2,FALSE),IFERROR(VLOOKUP(D1642,'9. Cultura de Inno. Insti...'!$E:$F,2,FALSE),VLOOKUP(D1642,'7. Lo Esencial de la Reforma U.'!$E:$F,2,0)))))))))))))))))</f>
        <v xml:space="preserve"> Visitas y Encuentros del Diplomado en Servicio Nacional de Facilitadores Judiciales</v>
      </c>
      <c r="D1643" s="31"/>
      <c r="E1643" s="93"/>
      <c r="F1643" s="93"/>
      <c r="G1643" s="93"/>
      <c r="H1643" s="76"/>
      <c r="I1643" s="76"/>
      <c r="J1643" s="76"/>
      <c r="K1643" s="112"/>
    </row>
    <row r="1644" spans="3:11" ht="15.75" thickBot="1">
      <c r="C1644" s="464"/>
      <c r="D1644" s="464"/>
      <c r="E1644" s="464"/>
      <c r="F1644" s="93"/>
      <c r="G1644" s="76"/>
      <c r="H1644" s="76"/>
      <c r="I1644" s="76"/>
      <c r="J1644" s="464"/>
      <c r="K1644" s="464"/>
    </row>
    <row r="1645" spans="3:11" ht="30.75" thickBot="1">
      <c r="C1645" s="129" t="s">
        <v>44</v>
      </c>
      <c r="D1645" s="129" t="s">
        <v>55</v>
      </c>
      <c r="E1645" s="136" t="s">
        <v>57</v>
      </c>
      <c r="F1645" s="135" t="s">
        <v>27</v>
      </c>
      <c r="G1645" s="133" t="s">
        <v>131</v>
      </c>
      <c r="H1645" s="136" t="s">
        <v>46</v>
      </c>
      <c r="I1645" s="133" t="s">
        <v>132</v>
      </c>
      <c r="J1645" s="133" t="s">
        <v>410</v>
      </c>
      <c r="K1645" s="133" t="s">
        <v>411</v>
      </c>
    </row>
    <row r="1646" spans="3:11">
      <c r="C1646" s="221" t="s">
        <v>439</v>
      </c>
      <c r="D1646" s="222"/>
      <c r="E1646" s="220">
        <f>HLOOKUP(C1646,$AH$2:$BU$3,2,0)</f>
        <v>620</v>
      </c>
      <c r="F1646" s="97">
        <f t="shared" ref="F1646:F1680" si="100">D1646*E1646</f>
        <v>0</v>
      </c>
      <c r="G1646" s="161"/>
      <c r="H1646" s="142"/>
      <c r="I1646" s="130" t="e">
        <f>VLOOKUP(H1646,Presupuesto!$B$11:$C$565,2,0)</f>
        <v>#N/A</v>
      </c>
      <c r="J1646" s="331" t="s">
        <v>471</v>
      </c>
      <c r="K1646" s="98" t="s">
        <v>404</v>
      </c>
    </row>
    <row r="1647" spans="3:11">
      <c r="C1647" s="141" t="s">
        <v>1569</v>
      </c>
      <c r="D1647" s="158">
        <v>2</v>
      </c>
      <c r="E1647" s="123">
        <v>76</v>
      </c>
      <c r="F1647" s="97">
        <f t="shared" si="100"/>
        <v>152</v>
      </c>
      <c r="G1647" s="161" t="s">
        <v>129</v>
      </c>
      <c r="H1647" s="142" t="s">
        <v>316</v>
      </c>
      <c r="I1647" s="130" t="str">
        <f>VLOOKUP(H1647,Presupuesto!$B$11:$C$565,2,0)</f>
        <v>PRODUCTOS DE PAPEL Y CARTON (33400-00)</v>
      </c>
      <c r="J1647" s="98" t="str">
        <f>$J$854</f>
        <v>Vinculación Universidad-Sociedad</v>
      </c>
      <c r="K1647" s="98" t="s">
        <v>404</v>
      </c>
    </row>
    <row r="1648" spans="3:11">
      <c r="C1648" s="141" t="s">
        <v>1570</v>
      </c>
      <c r="D1648" s="158">
        <v>1</v>
      </c>
      <c r="E1648" s="123">
        <v>85</v>
      </c>
      <c r="F1648" s="97">
        <f t="shared" si="100"/>
        <v>85</v>
      </c>
      <c r="G1648" s="161" t="s">
        <v>129</v>
      </c>
      <c r="H1648" s="142" t="s">
        <v>316</v>
      </c>
      <c r="I1648" s="130" t="str">
        <f>VLOOKUP(H1648,Presupuesto!$B$11:$C$565,2,0)</f>
        <v>PRODUCTOS DE PAPEL Y CARTON (33400-00)</v>
      </c>
      <c r="J1648" s="98" t="str">
        <f t="shared" ref="J1648:J1680" si="101">$J$854</f>
        <v>Vinculación Universidad-Sociedad</v>
      </c>
      <c r="K1648" s="98" t="s">
        <v>404</v>
      </c>
    </row>
    <row r="1649" spans="3:11">
      <c r="C1649" s="141" t="s">
        <v>1571</v>
      </c>
      <c r="D1649" s="158">
        <v>3</v>
      </c>
      <c r="E1649" s="123">
        <v>70</v>
      </c>
      <c r="F1649" s="97">
        <f t="shared" si="100"/>
        <v>210</v>
      </c>
      <c r="G1649" s="161" t="s">
        <v>129</v>
      </c>
      <c r="H1649" s="142" t="s">
        <v>815</v>
      </c>
      <c r="I1649" s="130" t="str">
        <f>VLOOKUP(H1649,Presupuesto!$B$11:$C$565,2,0)</f>
        <v>PAPEL DE ESCRITORIO</v>
      </c>
      <c r="J1649" s="98" t="str">
        <f t="shared" si="101"/>
        <v>Vinculación Universidad-Sociedad</v>
      </c>
      <c r="K1649" s="98" t="s">
        <v>404</v>
      </c>
    </row>
    <row r="1650" spans="3:11">
      <c r="C1650" s="141" t="s">
        <v>1572</v>
      </c>
      <c r="D1650" s="158">
        <v>3</v>
      </c>
      <c r="E1650" s="123">
        <v>75</v>
      </c>
      <c r="F1650" s="97">
        <f t="shared" si="100"/>
        <v>225</v>
      </c>
      <c r="G1650" s="161" t="s">
        <v>129</v>
      </c>
      <c r="H1650" s="142" t="s">
        <v>815</v>
      </c>
      <c r="I1650" s="130" t="str">
        <f>VLOOKUP(H1650,Presupuesto!$B$11:$C$565,2,0)</f>
        <v>PAPEL DE ESCRITORIO</v>
      </c>
      <c r="J1650" s="98" t="str">
        <f t="shared" si="101"/>
        <v>Vinculación Universidad-Sociedad</v>
      </c>
      <c r="K1650" s="98" t="s">
        <v>404</v>
      </c>
    </row>
    <row r="1651" spans="3:11">
      <c r="C1651" s="141" t="s">
        <v>1573</v>
      </c>
      <c r="D1651" s="158">
        <v>2</v>
      </c>
      <c r="E1651" s="123">
        <v>39.6</v>
      </c>
      <c r="F1651" s="97">
        <f t="shared" si="100"/>
        <v>79.2</v>
      </c>
      <c r="G1651" s="161" t="s">
        <v>129</v>
      </c>
      <c r="H1651" s="142" t="s">
        <v>327</v>
      </c>
      <c r="I1651" s="130" t="str">
        <f>VLOOKUP(H1651,Presupuesto!$B$11:$C$565,2,0)</f>
        <v>UTILES DE ESCRITORIO, OFICINA Y ENZE¥ANZA</v>
      </c>
      <c r="J1651" s="98" t="str">
        <f t="shared" si="101"/>
        <v>Vinculación Universidad-Sociedad</v>
      </c>
      <c r="K1651" s="98" t="s">
        <v>404</v>
      </c>
    </row>
    <row r="1652" spans="3:11">
      <c r="C1652" s="141" t="s">
        <v>1574</v>
      </c>
      <c r="D1652" s="158">
        <v>1</v>
      </c>
      <c r="E1652" s="123">
        <v>2000</v>
      </c>
      <c r="F1652" s="97">
        <f t="shared" si="100"/>
        <v>2000</v>
      </c>
      <c r="G1652" s="161" t="s">
        <v>129</v>
      </c>
      <c r="H1652" s="144" t="s">
        <v>955</v>
      </c>
      <c r="I1652" s="130" t="str">
        <f>VLOOKUP(H1652,Presupuesto!$B$11:$C$565,2,0)</f>
        <v>OTROS RESPUESTOS Y ACCESORIOS MENORES</v>
      </c>
      <c r="J1652" s="98" t="str">
        <f t="shared" si="101"/>
        <v>Vinculación Universidad-Sociedad</v>
      </c>
      <c r="K1652" s="98" t="s">
        <v>404</v>
      </c>
    </row>
    <row r="1653" spans="3:11">
      <c r="C1653" s="141"/>
      <c r="D1653" s="158"/>
      <c r="E1653" s="123"/>
      <c r="F1653" s="97">
        <f t="shared" si="100"/>
        <v>0</v>
      </c>
      <c r="G1653" s="161" t="s">
        <v>129</v>
      </c>
      <c r="H1653" s="142" t="s">
        <v>327</v>
      </c>
      <c r="I1653" s="130" t="str">
        <f>VLOOKUP(H1653,Presupuesto!$B$11:$C$565,2,0)</f>
        <v>UTILES DE ESCRITORIO, OFICINA Y ENZE¥ANZA</v>
      </c>
      <c r="J1653" s="98" t="str">
        <f t="shared" si="101"/>
        <v>Vinculación Universidad-Sociedad</v>
      </c>
      <c r="K1653" s="98" t="s">
        <v>404</v>
      </c>
    </row>
    <row r="1654" spans="3:11">
      <c r="C1654" s="141"/>
      <c r="D1654" s="158"/>
      <c r="E1654" s="123"/>
      <c r="F1654" s="97">
        <f t="shared" si="100"/>
        <v>0</v>
      </c>
      <c r="G1654" s="161" t="s">
        <v>129</v>
      </c>
      <c r="H1654" s="144" t="s">
        <v>955</v>
      </c>
      <c r="I1654" s="130" t="str">
        <f>VLOOKUP(H1654,Presupuesto!$B$11:$C$565,2,0)</f>
        <v>OTROS RESPUESTOS Y ACCESORIOS MENORES</v>
      </c>
      <c r="J1654" s="98" t="str">
        <f t="shared" si="101"/>
        <v>Vinculación Universidad-Sociedad</v>
      </c>
      <c r="K1654" s="98" t="s">
        <v>404</v>
      </c>
    </row>
    <row r="1655" spans="3:11">
      <c r="C1655" s="141"/>
      <c r="D1655" s="158"/>
      <c r="E1655" s="123"/>
      <c r="F1655" s="97">
        <f t="shared" si="100"/>
        <v>0</v>
      </c>
      <c r="G1655" s="161"/>
      <c r="H1655" s="142"/>
      <c r="I1655" s="130" t="e">
        <f>VLOOKUP(H1655,Presupuesto!$B$11:$C$565,2,0)</f>
        <v>#N/A</v>
      </c>
      <c r="J1655" s="98" t="str">
        <f t="shared" si="101"/>
        <v>Vinculación Universidad-Sociedad</v>
      </c>
      <c r="K1655" s="98" t="s">
        <v>404</v>
      </c>
    </row>
    <row r="1656" spans="3:11">
      <c r="C1656" s="141"/>
      <c r="D1656" s="158"/>
      <c r="E1656" s="123"/>
      <c r="F1656" s="97">
        <f t="shared" si="100"/>
        <v>0</v>
      </c>
      <c r="G1656" s="161"/>
      <c r="H1656" s="142"/>
      <c r="I1656" s="130" t="e">
        <f>VLOOKUP(H1656,Presupuesto!$B$11:$C$565,2,0)</f>
        <v>#N/A</v>
      </c>
      <c r="J1656" s="98" t="str">
        <f t="shared" si="101"/>
        <v>Vinculación Universidad-Sociedad</v>
      </c>
      <c r="K1656" s="98" t="s">
        <v>404</v>
      </c>
    </row>
    <row r="1657" spans="3:11">
      <c r="C1657" s="141"/>
      <c r="D1657" s="158"/>
      <c r="E1657" s="123"/>
      <c r="F1657" s="97">
        <f t="shared" si="100"/>
        <v>0</v>
      </c>
      <c r="G1657" s="161"/>
      <c r="H1657" s="142"/>
      <c r="I1657" s="130" t="e">
        <f>VLOOKUP(H1657,Presupuesto!$B$11:$C$565,2,0)</f>
        <v>#N/A</v>
      </c>
      <c r="J1657" s="98" t="str">
        <f t="shared" si="101"/>
        <v>Vinculación Universidad-Sociedad</v>
      </c>
      <c r="K1657" s="98" t="s">
        <v>404</v>
      </c>
    </row>
    <row r="1658" spans="3:11">
      <c r="C1658" s="141"/>
      <c r="D1658" s="158"/>
      <c r="E1658" s="123"/>
      <c r="F1658" s="97">
        <f t="shared" si="100"/>
        <v>0</v>
      </c>
      <c r="G1658" s="161"/>
      <c r="H1658" s="142"/>
      <c r="I1658" s="130" t="e">
        <f>VLOOKUP(H1658,Presupuesto!$B$11:$C$565,2,0)</f>
        <v>#N/A</v>
      </c>
      <c r="J1658" s="98" t="str">
        <f t="shared" si="101"/>
        <v>Vinculación Universidad-Sociedad</v>
      </c>
      <c r="K1658" s="98" t="s">
        <v>404</v>
      </c>
    </row>
    <row r="1659" spans="3:11">
      <c r="C1659" s="141"/>
      <c r="D1659" s="158"/>
      <c r="E1659" s="123"/>
      <c r="F1659" s="97">
        <f t="shared" si="100"/>
        <v>0</v>
      </c>
      <c r="G1659" s="161"/>
      <c r="H1659" s="142"/>
      <c r="I1659" s="130" t="e">
        <f>VLOOKUP(H1659,Presupuesto!$B$11:$C$565,2,0)</f>
        <v>#N/A</v>
      </c>
      <c r="J1659" s="98" t="str">
        <f t="shared" si="101"/>
        <v>Vinculación Universidad-Sociedad</v>
      </c>
      <c r="K1659" s="98" t="s">
        <v>404</v>
      </c>
    </row>
    <row r="1660" spans="3:11">
      <c r="C1660" s="141"/>
      <c r="D1660" s="158"/>
      <c r="E1660" s="123"/>
      <c r="F1660" s="97">
        <f t="shared" si="100"/>
        <v>0</v>
      </c>
      <c r="G1660" s="161"/>
      <c r="H1660" s="142"/>
      <c r="I1660" s="130" t="e">
        <f>VLOOKUP(H1660,Presupuesto!$B$11:$C$565,2,0)</f>
        <v>#N/A</v>
      </c>
      <c r="J1660" s="98" t="str">
        <f t="shared" si="101"/>
        <v>Vinculación Universidad-Sociedad</v>
      </c>
      <c r="K1660" s="98" t="s">
        <v>404</v>
      </c>
    </row>
    <row r="1661" spans="3:11">
      <c r="C1661" s="141"/>
      <c r="D1661" s="158"/>
      <c r="E1661" s="123"/>
      <c r="F1661" s="97">
        <f t="shared" si="100"/>
        <v>0</v>
      </c>
      <c r="G1661" s="161"/>
      <c r="H1661" s="142"/>
      <c r="I1661" s="130" t="e">
        <f>VLOOKUP(H1661,Presupuesto!$B$11:$C$565,2,0)</f>
        <v>#N/A</v>
      </c>
      <c r="J1661" s="98" t="str">
        <f t="shared" si="101"/>
        <v>Vinculación Universidad-Sociedad</v>
      </c>
      <c r="K1661" s="98" t="s">
        <v>404</v>
      </c>
    </row>
    <row r="1662" spans="3:11">
      <c r="C1662" s="141"/>
      <c r="D1662" s="158"/>
      <c r="E1662" s="123"/>
      <c r="F1662" s="97">
        <f t="shared" si="100"/>
        <v>0</v>
      </c>
      <c r="G1662" s="161"/>
      <c r="H1662" s="142"/>
      <c r="I1662" s="130" t="e">
        <f>VLOOKUP(H1662,Presupuesto!$B$11:$C$565,2,0)</f>
        <v>#N/A</v>
      </c>
      <c r="J1662" s="98" t="str">
        <f t="shared" si="101"/>
        <v>Vinculación Universidad-Sociedad</v>
      </c>
      <c r="K1662" s="98" t="s">
        <v>404</v>
      </c>
    </row>
    <row r="1663" spans="3:11">
      <c r="C1663" s="141"/>
      <c r="D1663" s="158"/>
      <c r="E1663" s="123"/>
      <c r="F1663" s="97">
        <f t="shared" si="100"/>
        <v>0</v>
      </c>
      <c r="G1663" s="161"/>
      <c r="H1663" s="142"/>
      <c r="I1663" s="130" t="e">
        <f>VLOOKUP(H1663,Presupuesto!$B$11:$C$565,2,0)</f>
        <v>#N/A</v>
      </c>
      <c r="J1663" s="98" t="str">
        <f t="shared" si="101"/>
        <v>Vinculación Universidad-Sociedad</v>
      </c>
      <c r="K1663" s="98" t="s">
        <v>404</v>
      </c>
    </row>
    <row r="1664" spans="3:11">
      <c r="C1664" s="141"/>
      <c r="D1664" s="158"/>
      <c r="E1664" s="123"/>
      <c r="F1664" s="97">
        <f t="shared" si="100"/>
        <v>0</v>
      </c>
      <c r="G1664" s="161"/>
      <c r="H1664" s="142"/>
      <c r="I1664" s="130" t="e">
        <f>VLOOKUP(H1664,Presupuesto!$B$11:$C$565,2,0)</f>
        <v>#N/A</v>
      </c>
      <c r="J1664" s="98" t="str">
        <f t="shared" si="101"/>
        <v>Vinculación Universidad-Sociedad</v>
      </c>
      <c r="K1664" s="98" t="s">
        <v>404</v>
      </c>
    </row>
    <row r="1665" spans="3:11">
      <c r="C1665" s="141"/>
      <c r="D1665" s="158"/>
      <c r="E1665" s="123"/>
      <c r="F1665" s="97">
        <f t="shared" si="100"/>
        <v>0</v>
      </c>
      <c r="G1665" s="161"/>
      <c r="H1665" s="142"/>
      <c r="I1665" s="130" t="e">
        <f>VLOOKUP(H1665,Presupuesto!$B$11:$C$565,2,0)</f>
        <v>#N/A</v>
      </c>
      <c r="J1665" s="98" t="str">
        <f t="shared" si="101"/>
        <v>Vinculación Universidad-Sociedad</v>
      </c>
      <c r="K1665" s="98" t="s">
        <v>404</v>
      </c>
    </row>
    <row r="1666" spans="3:11">
      <c r="C1666" s="141"/>
      <c r="D1666" s="158"/>
      <c r="E1666" s="123"/>
      <c r="F1666" s="97">
        <f t="shared" si="100"/>
        <v>0</v>
      </c>
      <c r="G1666" s="161"/>
      <c r="H1666" s="142"/>
      <c r="I1666" s="130" t="e">
        <f>VLOOKUP(H1666,Presupuesto!$B$11:$C$565,2,0)</f>
        <v>#N/A</v>
      </c>
      <c r="J1666" s="98" t="str">
        <f t="shared" si="101"/>
        <v>Vinculación Universidad-Sociedad</v>
      </c>
      <c r="K1666" s="98" t="s">
        <v>404</v>
      </c>
    </row>
    <row r="1667" spans="3:11">
      <c r="C1667" s="141"/>
      <c r="D1667" s="158"/>
      <c r="E1667" s="123"/>
      <c r="F1667" s="97">
        <f t="shared" si="100"/>
        <v>0</v>
      </c>
      <c r="G1667" s="161"/>
      <c r="H1667" s="142"/>
      <c r="I1667" s="130" t="e">
        <f>VLOOKUP(H1667,Presupuesto!$B$11:$C$565,2,0)</f>
        <v>#N/A</v>
      </c>
      <c r="J1667" s="98" t="str">
        <f t="shared" si="101"/>
        <v>Vinculación Universidad-Sociedad</v>
      </c>
      <c r="K1667" s="98" t="s">
        <v>404</v>
      </c>
    </row>
    <row r="1668" spans="3:11">
      <c r="C1668" s="143"/>
      <c r="D1668" s="151"/>
      <c r="E1668" s="118"/>
      <c r="F1668" s="97">
        <f t="shared" si="100"/>
        <v>0</v>
      </c>
      <c r="G1668" s="161"/>
      <c r="H1668" s="144"/>
      <c r="I1668" s="130" t="e">
        <f>VLOOKUP(H1668,Presupuesto!$B$11:$C$565,2,0)</f>
        <v>#N/A</v>
      </c>
      <c r="J1668" s="98" t="str">
        <f t="shared" si="101"/>
        <v>Vinculación Universidad-Sociedad</v>
      </c>
      <c r="K1668" s="98" t="s">
        <v>404</v>
      </c>
    </row>
    <row r="1669" spans="3:11">
      <c r="C1669" s="143"/>
      <c r="D1669" s="151"/>
      <c r="E1669" s="118"/>
      <c r="F1669" s="97">
        <f t="shared" si="100"/>
        <v>0</v>
      </c>
      <c r="G1669" s="161"/>
      <c r="H1669" s="144"/>
      <c r="I1669" s="130" t="e">
        <f>VLOOKUP(H1669,Presupuesto!$B$11:$C$565,2,0)</f>
        <v>#N/A</v>
      </c>
      <c r="J1669" s="98" t="str">
        <f t="shared" si="101"/>
        <v>Vinculación Universidad-Sociedad</v>
      </c>
      <c r="K1669" s="98" t="s">
        <v>404</v>
      </c>
    </row>
    <row r="1670" spans="3:11">
      <c r="C1670" s="143"/>
      <c r="D1670" s="151"/>
      <c r="E1670" s="118"/>
      <c r="F1670" s="97">
        <f t="shared" si="100"/>
        <v>0</v>
      </c>
      <c r="G1670" s="161"/>
      <c r="H1670" s="144"/>
      <c r="I1670" s="130" t="e">
        <f>VLOOKUP(H1670,Presupuesto!$B$11:$C$565,2,0)</f>
        <v>#N/A</v>
      </c>
      <c r="J1670" s="98" t="str">
        <f t="shared" si="101"/>
        <v>Vinculación Universidad-Sociedad</v>
      </c>
      <c r="K1670" s="98" t="s">
        <v>404</v>
      </c>
    </row>
    <row r="1671" spans="3:11">
      <c r="C1671" s="143"/>
      <c r="D1671" s="151"/>
      <c r="E1671" s="118"/>
      <c r="F1671" s="97">
        <f t="shared" si="100"/>
        <v>0</v>
      </c>
      <c r="G1671" s="161"/>
      <c r="H1671" s="144"/>
      <c r="I1671" s="130" t="e">
        <f>VLOOKUP(H1671,Presupuesto!$B$11:$C$565,2,0)</f>
        <v>#N/A</v>
      </c>
      <c r="J1671" s="98" t="str">
        <f t="shared" si="101"/>
        <v>Vinculación Universidad-Sociedad</v>
      </c>
      <c r="K1671" s="98" t="s">
        <v>404</v>
      </c>
    </row>
    <row r="1672" spans="3:11">
      <c r="C1672" s="143"/>
      <c r="D1672" s="151"/>
      <c r="E1672" s="118"/>
      <c r="F1672" s="97">
        <f t="shared" si="100"/>
        <v>0</v>
      </c>
      <c r="G1672" s="161"/>
      <c r="H1672" s="144"/>
      <c r="I1672" s="130" t="e">
        <f>VLOOKUP(H1672,Presupuesto!$B$11:$C$565,2,0)</f>
        <v>#N/A</v>
      </c>
      <c r="J1672" s="98" t="str">
        <f t="shared" si="101"/>
        <v>Vinculación Universidad-Sociedad</v>
      </c>
      <c r="K1672" s="98" t="s">
        <v>404</v>
      </c>
    </row>
    <row r="1673" spans="3:11">
      <c r="C1673" s="143"/>
      <c r="D1673" s="151"/>
      <c r="E1673" s="118"/>
      <c r="F1673" s="97">
        <f t="shared" si="100"/>
        <v>0</v>
      </c>
      <c r="G1673" s="161"/>
      <c r="H1673" s="144"/>
      <c r="I1673" s="130" t="e">
        <f>VLOOKUP(H1673,Presupuesto!$B$11:$C$565,2,0)</f>
        <v>#N/A</v>
      </c>
      <c r="J1673" s="98" t="str">
        <f t="shared" si="101"/>
        <v>Vinculación Universidad-Sociedad</v>
      </c>
      <c r="K1673" s="98" t="s">
        <v>404</v>
      </c>
    </row>
    <row r="1674" spans="3:11">
      <c r="C1674" s="143"/>
      <c r="D1674" s="151"/>
      <c r="E1674" s="118"/>
      <c r="F1674" s="97">
        <f t="shared" si="100"/>
        <v>0</v>
      </c>
      <c r="G1674" s="161"/>
      <c r="H1674" s="144"/>
      <c r="I1674" s="130" t="e">
        <f>VLOOKUP(H1674,Presupuesto!$B$11:$C$565,2,0)</f>
        <v>#N/A</v>
      </c>
      <c r="J1674" s="98" t="str">
        <f t="shared" si="101"/>
        <v>Vinculación Universidad-Sociedad</v>
      </c>
      <c r="K1674" s="98" t="s">
        <v>404</v>
      </c>
    </row>
    <row r="1675" spans="3:11">
      <c r="C1675" s="143"/>
      <c r="D1675" s="151"/>
      <c r="E1675" s="118"/>
      <c r="F1675" s="97">
        <f t="shared" si="100"/>
        <v>0</v>
      </c>
      <c r="G1675" s="161"/>
      <c r="H1675" s="144"/>
      <c r="I1675" s="130" t="e">
        <f>VLOOKUP(H1675,Presupuesto!$B$11:$C$565,2,0)</f>
        <v>#N/A</v>
      </c>
      <c r="J1675" s="98" t="str">
        <f t="shared" si="101"/>
        <v>Vinculación Universidad-Sociedad</v>
      </c>
      <c r="K1675" s="98" t="s">
        <v>404</v>
      </c>
    </row>
    <row r="1676" spans="3:11">
      <c r="C1676" s="145"/>
      <c r="D1676" s="151"/>
      <c r="E1676" s="118"/>
      <c r="F1676" s="97">
        <f t="shared" si="100"/>
        <v>0</v>
      </c>
      <c r="G1676" s="161"/>
      <c r="H1676" s="146"/>
      <c r="I1676" s="130" t="e">
        <f>VLOOKUP(H1676,Presupuesto!$B$11:$C$565,2,0)</f>
        <v>#N/A</v>
      </c>
      <c r="J1676" s="98" t="str">
        <f t="shared" si="101"/>
        <v>Vinculación Universidad-Sociedad</v>
      </c>
      <c r="K1676" s="98" t="s">
        <v>404</v>
      </c>
    </row>
    <row r="1677" spans="3:11">
      <c r="C1677" s="145"/>
      <c r="D1677" s="151"/>
      <c r="E1677" s="118"/>
      <c r="F1677" s="97">
        <f t="shared" si="100"/>
        <v>0</v>
      </c>
      <c r="G1677" s="161"/>
      <c r="H1677" s="146"/>
      <c r="I1677" s="130" t="e">
        <f>VLOOKUP(H1677,Presupuesto!$B$11:$C$565,2,0)</f>
        <v>#N/A</v>
      </c>
      <c r="J1677" s="98" t="str">
        <f t="shared" si="101"/>
        <v>Vinculación Universidad-Sociedad</v>
      </c>
      <c r="K1677" s="98" t="s">
        <v>404</v>
      </c>
    </row>
    <row r="1678" spans="3:11">
      <c r="C1678" s="145"/>
      <c r="D1678" s="151"/>
      <c r="E1678" s="118"/>
      <c r="F1678" s="97">
        <f t="shared" si="100"/>
        <v>0</v>
      </c>
      <c r="G1678" s="161"/>
      <c r="H1678" s="146"/>
      <c r="I1678" s="130" t="e">
        <f>VLOOKUP(H1678,Presupuesto!$B$11:$C$565,2,0)</f>
        <v>#N/A</v>
      </c>
      <c r="J1678" s="98" t="str">
        <f t="shared" si="101"/>
        <v>Vinculación Universidad-Sociedad</v>
      </c>
      <c r="K1678" s="98" t="s">
        <v>404</v>
      </c>
    </row>
    <row r="1679" spans="3:11">
      <c r="C1679" s="145"/>
      <c r="D1679" s="151"/>
      <c r="E1679" s="118"/>
      <c r="F1679" s="97">
        <f t="shared" si="100"/>
        <v>0</v>
      </c>
      <c r="G1679" s="161"/>
      <c r="H1679" s="146"/>
      <c r="I1679" s="130" t="e">
        <f>VLOOKUP(H1679,Presupuesto!$B$11:$C$565,2,0)</f>
        <v>#N/A</v>
      </c>
      <c r="J1679" s="98" t="str">
        <f t="shared" si="101"/>
        <v>Vinculación Universidad-Sociedad</v>
      </c>
      <c r="K1679" s="98" t="s">
        <v>404</v>
      </c>
    </row>
    <row r="1680" spans="3:11" ht="15.75" thickBot="1">
      <c r="C1680" s="147"/>
      <c r="D1680" s="159"/>
      <c r="E1680" s="103"/>
      <c r="F1680" s="105">
        <f t="shared" si="100"/>
        <v>0</v>
      </c>
      <c r="G1680" s="162"/>
      <c r="H1680" s="148"/>
      <c r="I1680" s="132" t="e">
        <f>VLOOKUP(H1680,Presupuesto!$B$11:$C$565,2,0)</f>
        <v>#N/A</v>
      </c>
      <c r="J1680" s="106" t="str">
        <f t="shared" si="101"/>
        <v>Vinculación Universidad-Sociedad</v>
      </c>
      <c r="K1680" s="98" t="s">
        <v>404</v>
      </c>
    </row>
  </sheetData>
  <protectedRanges>
    <protectedRange password="DE9D" sqref="J105" name="bloqueo"/>
    <protectedRange password="DE9D" sqref="J149" name="bloqueo_1"/>
    <protectedRange password="DE9D" sqref="J193" name="bloqueo_3"/>
    <protectedRange password="DE9D" sqref="J237" name="bloqueo_4"/>
    <protectedRange password="DE9D" sqref="J281" name="bloqueo_6"/>
    <protectedRange password="DE9D" sqref="J325" name="bloqueo_7"/>
    <protectedRange password="DE9D" sqref="J370" name="bloqueo_8"/>
    <protectedRange password="DE9D" sqref="J414" name="bloqueo_9"/>
    <protectedRange password="DE9D" sqref="J458" name="bloqueo_10"/>
    <protectedRange password="DE9D" sqref="J502" name="bloqueo_11"/>
    <protectedRange password="DE9D" sqref="J546" name="bloqueo_12"/>
    <protectedRange password="DE9D" sqref="J590" name="bloqueo_14"/>
    <protectedRange password="DE9D" sqref="J634" name="bloqueo_15"/>
    <protectedRange password="DE9D" sqref="J678" name="bloqueo_16"/>
    <protectedRange password="DE9D" sqref="J722" name="bloqueo_17"/>
    <protectedRange password="DE9D" sqref="J766" name="bloqueo_18"/>
    <protectedRange password="DE9D" sqref="J810" name="bloqueo_19"/>
    <protectedRange password="DE9D" sqref="J854" name="bloqueo_20"/>
    <protectedRange password="DE9D" sqref="J898" name="bloqueo_21"/>
    <protectedRange password="DE9D" sqref="J942" name="bloqueo_22"/>
    <protectedRange password="DE9D" sqref="J986" name="bloqueo_23"/>
    <protectedRange password="DE9D" sqref="J1030" name="bloqueo_24"/>
    <protectedRange password="DE9D" sqref="J1074" name="bloqueo_25"/>
    <protectedRange password="DE9D" sqref="J1118" name="bloqueo_26"/>
    <protectedRange password="DE9D" sqref="J1162" name="bloqueo_27"/>
    <protectedRange password="DE9D" sqref="J1206" name="bloqueo_28"/>
    <protectedRange password="DE9D" sqref="J1250" name="bloqueo_29"/>
    <protectedRange password="DE9D" sqref="J1294" name="bloqueo_30"/>
    <protectedRange password="DE9D" sqref="J1338" name="bloqueo_31"/>
    <protectedRange password="DE9D" sqref="J1382" name="bloqueo_32"/>
    <protectedRange password="DE9D" sqref="J1426" name="bloqueo_33"/>
    <protectedRange password="DE9D" sqref="J1470" name="bloqueo_34"/>
    <protectedRange password="DE9D" sqref="J1514" name="bloqueo_36"/>
    <protectedRange password="DE9D" sqref="J1558" name="bloqueo_37"/>
    <protectedRange password="DE9D" sqref="J1602" name="bloqueo_38"/>
    <protectedRange password="DE9D" sqref="J1646" name="bloqueo_39"/>
  </protectedRanges>
  <dataConsolidate/>
  <dataValidations count="6">
    <dataValidation type="list" allowBlank="1" showInputMessage="1" showErrorMessage="1" errorTitle="¡Ingreso Inválido!" error="Seleccione una opción de la lista." promptTitle="Tipo de Presupuesto" prompt="Seleccione una opción de la lista." sqref="G810:G844 G17:G51 G61:G95 G105:G139 G149:G183 G193:G227 G237:G271 G281:G315 G325:G359 G370:G404 G414:G448 G458:G492 G502:G536 G546:G580 G590:G624 G634:G668 G678:G712 G722:G756 G766:G800 G854:G888 G898:G932 G942:G976 G1294:G1328 G986:G1020 G1030:G1064 G1074:G1108 G1162:G1196 G1206:G1240 G1250:G1284 G1118:G1152 G1338:G1372 G1382:G1416 G1426:G1460 G1470:G1504 G1514:G1548 G1558:G1592 G1602:G1636 G1646:G1680">
      <formula1>$R$2:$S$2</formula1>
    </dataValidation>
    <dataValidation type="list" allowBlank="1" showInputMessage="1" showErrorMessage="1" errorTitle="¡Ingreso Inválido!" error="Seleccione una opción de la lista" promptTitle="Mes Requerido" prompt="Seleccione el mes en el que requiere el recurso." sqref="K766:K800 K1558:K1592 K17:K51 K61:K95 K105:K139 K149:K183 K193:K227 K237:K271 K414:K448 K281:K315 K325:K359 K370:K404 K590:K624 K458:K492 K502:K537 K546:K580 K634:K668 K678:K712 K1206:K1240 K722:K756 K810:K844 K854:K888 K898:K932 K942:K976 K986:K1020 K1030:K1064 K1074:K1108 K1118:K1152 K1162:K1196 K1250:K1284 K1470:K1504 K1294:K1328 K1338:K1372 K1426:K1460 K1514:K1548 K1382:K1416 K1602:K1636 K1646:K1680">
      <formula1>$U$2:$AF$2</formula1>
    </dataValidation>
    <dataValidation type="list" allowBlank="1" showInputMessage="1" showErrorMessage="1" errorTitle="¡Ingreso Invalido!" error="Seleccione una opción de la lista." promptTitle="Categoria/Zona de Viáticos" prompt="Seleccione una opción de la lista" sqref="C17 C23:C27 C105:C106 C67:C71 C149:C150 C193:C194 C237:C238 C281:C292 C325:C336 C370:C381 C458 C414:C425 C502 C546 C634 C678 C722 C766 C810 C854 C61 C590 C898 C942 C986 C1030 C1074 C1118 C1162 C1206 C1250 C1294 C1338 C1382 C1426 C1470 C1514 C1558 C1602 C1646">
      <formula1>$AH$2:$BU$2</formula1>
    </dataValidation>
    <dataValidation type="list" allowBlank="1" showInputMessage="1" showErrorMessage="1" errorTitle="¡Ingreso Inválido!" error="Verifique el valor ingresado." promptTitle="Ingrese el Objeto de Gasto" prompt="Ingrese el Objeto de Gasto" sqref="H810:H844 H17:H51 H61:H95 H105:H139 H149:H183 H193:H227 H237:H271 H281:H315 H325:H359 H370:H404 H414:H448 H458:H492 H502:H536 H546:H580 H590:H624 H634:H668 H678:H712 H722:H756 H766:H800 H854:H888 H898:H932 H942:H976 H1294:H1328 H986:H1020 H1030:H1064 H1074:H1108 H1162:H1196 H1206:H1240 H1250:H1284 H1118:H1152 H1338:H1372 H1382:H1416 H1426:H1460 H1470:H1504 H1514:H1548 H1558:H1592 H1602:H1636 H1646:H1680">
      <formula1>$A$1:$UI$1</formula1>
    </dataValidation>
    <dataValidation type="list" allowBlank="1" showInputMessage="1" showErrorMessage="1" errorTitle="¡Ingreso Inválido!" error="Seleccione una opción de la lista." promptTitle="Dimensión Estratégica" prompt="Seleccione una opción de la lista." sqref="J18:J51 J106:J139 J62:J95 J150:J183 J194:J227 J282:J315 J238:J271 J326:J359 J371:J404 J459:J492 J415:J448 J503:J536 J547:J580 J635:J668 J679:J712 J723:J756 J767:J800 J811:J844 J855:J888 J591:J624 J899:J932 J943:J976 J987:J1020 J1031:J1064 J1075:J1108 J1119:J1152 J1163:J1196 J1207:J1240 J1251:J1284 J1295:J1328 J1339:J1372 J1383:J1416 J1427:J1460 J1471:J1504 J1515:J1548 J1559:J1592 J1603:J1636 J1647:J1680">
      <formula1>$A$2:$P$2</formula1>
    </dataValidation>
    <dataValidation type="list" allowBlank="1" showInputMessage="1" showErrorMessage="1" errorTitle="¡Ingreso Inválido!" error="Seleccione una opción de la lista." promptTitle="Dimensión Estratégica" prompt="Seleccione una opción de la lista." sqref="J17 J810 J1602 J61 J105 J149 J237 J193 J281 J325 J414 J370 J458 J502 J590 J634 J678 J722 J766 J546 J854 J898 J942 J986 J1030 J1074 J1118 J1162 J1206 J1250 J1294 J1338 J1382 J1426 J1470 J1514 J1558 J1646">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1511</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2">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8"/>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9"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2">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8"/>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9"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2">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8"/>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9"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2">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8"/>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9"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2015-10-08T16:25:38Z</dcterms:modified>
</cp:coreProperties>
</file>