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1" r:id="rId29"/>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OFICINA'!$C$12:$C$49</definedName>
    <definedName name="_xlnm._FilterDatabase" localSheetId="6" hidden="1">'4. EQUIPO TECNOLÓGICOS'!$J$11:$J$33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26" i="9" l="1"/>
  <c r="I25" i="9"/>
  <c r="I24" i="9"/>
  <c r="I23" i="9"/>
  <c r="I22" i="9"/>
  <c r="I21" i="9"/>
  <c r="I20" i="9"/>
  <c r="I19" i="9"/>
  <c r="I18" i="9"/>
  <c r="I17" i="9"/>
  <c r="F17" i="10"/>
  <c r="I19" i="12" l="1"/>
  <c r="J26" i="9" l="1"/>
  <c r="F26" i="9"/>
  <c r="J25" i="9"/>
  <c r="F25" i="9"/>
  <c r="J24" i="9"/>
  <c r="F24" i="9"/>
  <c r="J23" i="9"/>
  <c r="F23" i="9"/>
  <c r="J22" i="9"/>
  <c r="F22" i="9"/>
  <c r="J21" i="9"/>
  <c r="F21" i="9"/>
  <c r="J20" i="9"/>
  <c r="F20" i="9"/>
  <c r="J19" i="9"/>
  <c r="F19" i="9"/>
  <c r="J18" i="9"/>
  <c r="F18" i="9"/>
  <c r="F17" i="9"/>
  <c r="F30" i="10"/>
  <c r="F29" i="10"/>
  <c r="F28" i="10"/>
  <c r="F26" i="10"/>
  <c r="F25" i="10"/>
  <c r="F24" i="10"/>
  <c r="F23" i="10"/>
  <c r="F22" i="10"/>
  <c r="F21" i="10"/>
  <c r="F20" i="10"/>
  <c r="F19" i="10"/>
  <c r="E18" i="10"/>
  <c r="F18" i="10" s="1"/>
  <c r="D10" i="10" l="1"/>
  <c r="P10" i="34" s="1"/>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14" i="10"/>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J45" i="9"/>
  <c r="J44" i="9"/>
  <c r="J43" i="9"/>
  <c r="J42" i="9"/>
  <c r="J41" i="9"/>
  <c r="J40" i="9"/>
  <c r="J39" i="9"/>
  <c r="J38" i="9"/>
  <c r="J37"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72" i="40" l="1"/>
  <c r="D103" i="40"/>
  <c r="F420" i="8"/>
  <c r="G420" i="8" s="1"/>
  <c r="F180" i="8"/>
  <c r="G180" i="8" s="1"/>
  <c r="D96" i="43"/>
  <c r="D40" i="42"/>
  <c r="D160" i="42"/>
  <c r="D70" i="42"/>
  <c r="D41" i="40"/>
  <c r="D54" i="12"/>
  <c r="D142" i="12"/>
  <c r="D230" i="12"/>
  <c r="D495" i="12"/>
  <c r="D583" i="12"/>
  <c r="D671" i="12"/>
  <c r="D847" i="12"/>
  <c r="D363" i="12"/>
  <c r="D715" i="12"/>
  <c r="D803" i="12"/>
  <c r="D29"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Y201" i="38"/>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8" i="12"/>
  <c r="I17" i="12"/>
  <c r="I17" i="10"/>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100" i="27"/>
  <c r="D98" i="27"/>
  <c r="D95" i="27"/>
  <c r="D94" i="27"/>
  <c r="D93" i="27"/>
  <c r="E366" i="38"/>
  <c r="D74" i="27"/>
  <c r="D73" i="27"/>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5" i="10"/>
  <c r="C7" i="27" s="1"/>
  <c r="AD312" i="38" l="1"/>
  <c r="AD222" i="38" s="1"/>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<sst xmlns="http://schemas.openxmlformats.org/spreadsheetml/2006/main" count="12595" uniqueCount="1565">
  <si>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</si>
  <si>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</si>
  <si>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</si>
  <si>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</si>
  <si>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</si>
  <si>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</si>
  <si>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</si>
  <si>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</si>
  <si>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</si>
  <si>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</si>
  <si>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</si>
  <si>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</si>
  <si>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</si>
  <si>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</si>
  <si>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</si>
  <si>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</si>
  <si>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</si>
  <si>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</si>
  <si>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</si>
  <si>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</si>
  <si>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</si>
  <si>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</si>
  <si>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</si>
  <si>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</si>
  <si>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</si>
  <si>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</si>
  <si>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</si>
  <si>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</si>
  <si>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</si>
  <si>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</si>
  <si>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</si>
  <si>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</si>
  <si>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</si>
  <si>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</si>
  <si>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</si>
  <si>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</si>
  <si>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</si>
  <si>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</si>
  <si>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</si>
  <si>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</si>
  <si>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</si>
  <si>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</si>
  <si>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</si>
  <si>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</si>
  <si>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</si>
  <si>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</si>
  <si>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</si>
  <si>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</si>
  <si>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</si>
  <si>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</si>
  <si>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</si>
  <si>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</si>
  <si>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</si>
  <si>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</si>
  <si>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</si>
  <si>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</si>
  <si>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</si>
  <si>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</si>
  <si>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</si>
  <si>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</si>
  <si>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</si>
  <si>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</si>
  <si>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</si>
  <si>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</si>
  <si>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</si>
  <si>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</si>
  <si>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</si>
  <si>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</si>
  <si>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</si>
  <si>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</si>
  <si>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</si>
  <si>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</si>
  <si>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</si>
  <si>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</si>
  <si>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</si>
  <si>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</si>
  <si>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</si>
  <si>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</si>
  <si>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</si>
  <si>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</si>
  <si>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</si>
  <si>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</si>
  <si>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</si>
  <si>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</si>
  <si>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</si>
  <si>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</si>
  <si>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</si>
  <si>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</si>
  <si>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</si>
  <si>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</si>
  <si>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</si>
  <si>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</si>
  <si>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</si>
  <si>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</si>
  <si>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</si>
  <si>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</si>
  <si>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</si>
  <si>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</si>
  <si>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</si>
  <si>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</si>
  <si>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</si>
  <si>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</si>
  <si>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</si>
  <si>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</si>
  <si>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</si>
  <si>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</si>
  <si>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</si>
  <si>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</si>
  <si>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</si>
  <si>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</si>
  <si>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</si>
  <si>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</si>
  <si>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</si>
  <si>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</si>
  <si>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</si>
  <si>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</si>
  <si>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</si>
  <si>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</si>
  <si>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</si>
  <si>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</si>
  <si>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</si>
  <si>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</si>
  <si>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</si>
  <si>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</si>
  <si>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</si>
  <si>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</si>
  <si>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</si>
  <si>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</si>
  <si>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</si>
  <si>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</si>
  <si>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</si>
  <si>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</si>
  <si>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</si>
  <si>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</si>
  <si>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</si>
  <si>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</si>
  <si>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</si>
  <si>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</si>
  <si>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</si>
  <si>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</si>
  <si>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</si>
  <si>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</si>
  <si>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</si>
  <si>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</si>
  <si>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</si>
  <si>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</si>
  <si>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</si>
  <si>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</si>
  <si>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</si>
  <si>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</si>
  <si>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</si>
  <si>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</si>
  <si>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</si>
  <si>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</si>
  <si>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</si>
  <si>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</si>
  <si>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</si>
  <si>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</si>
  <si>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</si>
  <si>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</si>
  <si>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</si>
  <si>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</si>
  <si>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</si>
  <si>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</si>
  <si>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</si>
  <si>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</si>
  <si>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</si>
  <si>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</si>
  <si>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</si>
  <si>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</si>
  <si>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</si>
  <si>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</si>
  <si>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</si>
  <si>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</si>
  <si>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</si>
  <si>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</si>
  <si>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</si>
  <si>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</si>
  <si>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</si>
  <si>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</si>
  <si>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</si>
  <si>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</si>
  <si>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</si>
  <si>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</si>
  <si>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</si>
  <si>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</si>
  <si>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</si>
  <si>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</si>
  <si>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</si>
  <si>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</si>
  <si>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</si>
  <si>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</si>
  <si>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</si>
  <si>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</si>
  <si>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</si>
  <si>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</si>
  <si>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</si>
  <si>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</si>
  <si>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</si>
  <si>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</si>
  <si>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</si>
  <si>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</si>
  <si>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</si>
  <si>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</si>
  <si>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</si>
  <si>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</si>
  <si>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</si>
  <si>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</si>
  <si>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</si>
  <si>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</si>
  <si>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</si>
  <si>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</si>
  <si>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</si>
  <si>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</si>
  <si>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</si>
  <si>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</si>
  <si>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</si>
  <si>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</si>
  <si>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</si>
  <si>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</si>
  <si>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</si>
  <si>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</si>
  <si>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</si>
  <si>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</si>
  <si>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</si>
  <si>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</si>
  <si>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</si>
  <si>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</si>
  <si>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</si>
  <si>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</si>
  <si>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</si>
  <si>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</si>
  <si>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</si>
  <si>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</si>
  <si>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</si>
  <si>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</si>
  <si>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</si>
  <si>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</si>
  <si>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</si>
  <si>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</si>
  <si>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</si>
  <si>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</si>
  <si>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</si>
  <si>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</si>
  <si>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</si>
  <si>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</si>
  <si>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</si>
  <si>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</si>
  <si>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</si>
  <si>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</si>
  <si>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</si>
  <si>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</si>
  <si>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</si>
  <si>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</si>
  <si>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</si>
  <si>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</si>
  <si>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</si>
  <si>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</si>
  <si>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</si>
  <si>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</si>
  <si>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</si>
  <si>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</si>
  <si>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</si>
  <si>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</si>
  <si>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</si>
  <si>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</si>
  <si>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</si>
  <si>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</si>
  <si>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</si>
  <si>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</si>
  <si>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</si>
  <si>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</si>
  <si>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</si>
  <si>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</si>
  <si>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</si>
  <si>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</si>
  <si>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</si>
  <si>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</si>
  <si>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</si>
  <si>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</si>
  <si>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</si>
  <si>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</si>
  <si>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</si>
  <si>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</si>
  <si>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</si>
  <si>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</si>
  <si>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</si>
  <si>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</si>
  <si>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</si>
  <si>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</si>
  <si>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</si>
  <si>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</si>
  <si>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</si>
  <si>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</si>
  <si>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</si>
  <si>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</si>
  <si>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</si>
  <si>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</si>
  <si>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</si>
  <si>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</si>
  <si>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</si>
  <si>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</si>
  <si>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</si>
  <si>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</si>
  <si>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</si>
  <si>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</si>
  <si>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</si>
  <si>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</si>
  <si>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</si>
  <si>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</si>
  <si>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</si>
  <si>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</si>
  <si>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</si>
  <si>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</si>
  <si>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</si>
  <si>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</si>
  <si>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</si>
  <si>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</si>
  <si>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</si>
  <si>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</si>
  <si>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</si>
  <si>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</si>
  <si>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</si>
  <si>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</si>
  <si>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</si>
  <si>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</si>
  <si>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</si>
  <si>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</si>
  <si>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</si>
  <si>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</si>
  <si>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</si>
  <si>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</si>
  <si>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</si>
  <si>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</si>
  <si>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</si>
  <si>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</si>
  <si>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</si>
  <si>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</si>
  <si>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</si>
  <si>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</si>
  <si>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</si>
  <si>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</si>
  <si>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</si>
  <si>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</si>
  <si>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</si>
  <si>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</si>
  <si>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</si>
  <si>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</si>
  <si>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</si>
  <si>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</si>
  <si>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</si>
  <si>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</si>
  <si>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</si>
  <si>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</si>
  <si>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</si>
  <si>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</si>
  <si>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</si>
  <si>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</si>
  <si>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</si>
  <si>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</si>
  <si>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</si>
  <si>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</si>
  <si>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</si>
  <si>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</si>
  <si>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</si>
  <si>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</si>
  <si>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</si>
  <si>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</si>
  <si>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</si>
  <si>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</si>
  <si>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</si>
  <si>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</si>
  <si>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</si>
  <si>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</si>
  <si>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</si>
  <si>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</si>
  <si>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</si>
  <si>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</si>
  <si>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</si>
  <si>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</si>
  <si>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</si>
  <si>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</si>
  <si>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</si>
  <si>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</si>
  <si>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</si>
  <si>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</si>
  <si>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</si>
  <si>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</si>
  <si>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</si>
  <si>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</si>
  <si>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</si>
  <si>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</si>
  <si>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</si>
  <si>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</si>
  <si>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</si>
  <si>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</si>
  <si>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</si>
  <si>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</si>
  <si>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</si>
  <si>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</si>
  <si>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</si>
  <si>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</si>
  <si>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</si>
  <si>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</si>
  <si>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</si>
  <si>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</si>
  <si>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</si>
  <si>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</si>
  <si>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</si>
  <si>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</si>
  <si>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</si>
  <si>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</si>
  <si>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</si>
  <si>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</si>
  <si>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</si>
  <si>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</si>
  <si>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</si>
  <si>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</si>
  <si>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</si>
  <si>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</si>
  <si>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</si>
  <si>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</si>
  <si>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</si>
  <si>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</si>
  <si>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</si>
  <si>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</si>
  <si>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</si>
  <si>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</si>
  <si>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</si>
  <si>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</si>
  <si>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</si>
  <si>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</si>
  <si>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</si>
  <si>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</si>
  <si>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</si>
  <si>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</si>
  <si>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</si>
  <si>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</si>
  <si>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</si>
  <si>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</si>
  <si>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</si>
  <si>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</si>
  <si>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</si>
  <si>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</si>
  <si>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</si>
  <si>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</si>
  <si>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</si>
  <si>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</si>
  <si>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</si>
  <si>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</si>
  <si>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</si>
  <si>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</si>
  <si>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</si>
  <si>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</si>
  <si>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</si>
  <si>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</si>
  <si>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</si>
  <si>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</si>
  <si>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</si>
  <si>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</si>
  <si>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</si>
  <si>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</si>
  <si>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</si>
  <si>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</si>
  <si>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</si>
  <si>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</si>
  <si>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</si>
  <si>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</si>
  <si>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</si>
  <si>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</si>
  <si>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</si>
  <si>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</si>
  <si>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</si>
  <si>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</si>
  <si>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</si>
  <si>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</si>
  <si>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</si>
  <si>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</si>
  <si>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</si>
  <si>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</si>
  <si>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</si>
  <si>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</si>
  <si>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</si>
  <si>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</si>
  <si>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</si>
  <si>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</si>
  <si>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</si>
  <si>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</si>
  <si>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</si>
  <si>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</si>
  <si>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</si>
  <si>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</si>
  <si>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</si>
  <si>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</si>
  <si>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</si>
  <si>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</si>
  <si>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</si>
  <si>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</si>
  <si>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</si>
  <si>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</si>
  <si>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</si>
  <si>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</si>
  <si>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</si>
  <si>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</si>
  <si>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</si>
  <si>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</si>
  <si>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</si>
  <si>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</si>
  <si>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</si>
  <si>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</si>
  <si>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</si>
  <si>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</si>
  <si>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</si>
  <si>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</si>
  <si>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</si>
  <si>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</si>
  <si>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</si>
  <si>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</si>
  <si>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</si>
  <si>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</si>
  <si>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</si>
  <si>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</si>
  <si>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</si>
  <si>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</si>
  <si>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</si>
  <si>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</si>
  <si>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</si>
  <si>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</si>
  <si>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</si>
  <si>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</si>
  <si>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</si>
  <si>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</si>
  <si>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</si>
  <si>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</si>
  <si>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</si>
  <si>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</si>
  <si>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</si>
  <si>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</si>
  <si>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</si>
  <si>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</si>
  <si>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</si>
  <si>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</si>
  <si>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</si>
  <si>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</si>
  <si>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</si>
  <si>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</si>
  <si>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</si>
  <si>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</si>
  <si>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</si>
  <si>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</si>
  <si>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</si>
  <si>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</si>
  <si>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</si>
  <si>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</si>
  <si>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</si>
  <si>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</si>
  <si>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</si>
  <si>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</si>
  <si>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</si>
  <si>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</si>
  <si>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</si>
  <si>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</si>
  <si>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</si>
  <si>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</si>
  <si>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</si>
  <si>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</si>
  <si>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</si>
  <si>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</si>
  <si>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</si>
  <si>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</si>
  <si>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</si>
  <si>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</si>
  <si>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</si>
  <si>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</si>
  <si>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</si>
  <si>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</si>
  <si>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</si>
  <si>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</si>
  <si>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</si>
  <si>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</si>
  <si>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</si>
  <si>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</si>
  <si>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</si>
  <si>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</si>
  <si>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</si>
  <si>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</si>
  <si>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</si>
  <si>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</si>
  <si>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</si>
  <si>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</si>
  <si>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</si>
  <si>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</si>
  <si>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</si>
  <si>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</si>
  <si>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</si>
  <si>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</si>
  <si>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</si>
  <si>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</si>
  <si>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</si>
  <si>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</si>
  <si>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</si>
  <si>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</si>
  <si>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</si>
  <si>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</si>
  <si>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</si>
  <si>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</si>
  <si>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</si>
  <si>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</si>
  <si>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</si>
  <si>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</si>
  <si>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</si>
  <si>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</si>
  <si>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</si>
  <si>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</si>
  <si>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</si>
  <si>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</si>
  <si>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</si>
  <si>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</si>
  <si>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</si>
  <si>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</si>
  <si>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</si>
  <si>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</si>
  <si>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</si>
  <si>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</si>
  <si>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</si>
  <si>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</si>
  <si>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</si>
  <si>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</si>
  <si>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</si>
  <si>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</si>
  <si>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</si>
  <si>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</si>
  <si>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</si>
  <si>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</si>
  <si>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</si>
  <si>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</si>
  <si>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</si>
  <si>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</si>
  <si>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</si>
  <si>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</si>
  <si>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</si>
  <si>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</si>
  <si>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</si>
  <si>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</si>
  <si>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</si>
  <si>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</si>
  <si>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</si>
  <si>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</si>
  <si>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</si>
  <si>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</si>
  <si>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</si>
  <si>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</si>
  <si>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</si>
  <si>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</si>
  <si>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</si>
  <si>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</si>
  <si>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</si>
  <si>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</si>
  <si>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</si>
  <si>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</si>
  <si>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</si>
  <si>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</si>
  <si>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</si>
  <si>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</si>
  <si>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</si>
  <si>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</si>
  <si>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</si>
  <si>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</si>
  <si>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</si>
  <si>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</si>
  <si>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</si>
  <si>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</si>
  <si>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</si>
  <si>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</si>
  <si>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</si>
  <si>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</si>
  <si>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</si>
  <si>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</si>
  <si>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</si>
  <si>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</si>
  <si>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</si>
  <si>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</si>
  <si>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</si>
  <si>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</si>
  <si>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</si>
  <si>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</si>
  <si>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</si>
  <si>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</si>
  <si>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</si>
  <si>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</si>
  <si>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</si>
  <si>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</si>
  <si>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</si>
  <si>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</si>
  <si>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</si>
  <si>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</si>
  <si>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</si>
  <si>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</si>
  <si>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</si>
  <si>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</si>
  <si>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</si>
  <si>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</si>
  <si>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</si>
  <si>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</si>
  <si>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</si>
  <si>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</si>
  <si>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</si>
  <si>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</si>
  <si>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</si>
  <si>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</si>
  <si>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</si>
  <si>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</si>
  <si>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</si>
  <si>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</si>
  <si>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</si>
  <si>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</si>
  <si>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</si>
  <si>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</si>
  <si>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</si>
  <si>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</si>
  <si>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</si>
  <si>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</si>
  <si>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</si>
  <si>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</si>
  <si>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</si>
  <si>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</si>
  <si>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</si>
  <si>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</si>
  <si>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</si>
  <si>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</si>
  <si>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</si>
  <si>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</si>
  <si>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</si>
  <si>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</si>
  <si>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</si>
  <si>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</si>
  <si>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</si>
  <si>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</si>
  <si>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</si>
  <si>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</si>
  <si>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</si>
  <si>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</si>
  <si>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</si>
  <si>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</si>
  <si>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</si>
  <si>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</si>
  <si>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</si>
  <si>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</si>
  <si>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</si>
  <si>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</si>
  <si>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</si>
  <si>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</si>
  <si>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</si>
  <si>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</si>
  <si>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</si>
  <si>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</si>
  <si>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</si>
  <si>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</si>
  <si>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</si>
  <si>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</si>
  <si>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</si>
  <si>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</si>
  <si>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</si>
  <si>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</si>
  <si>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</si>
  <si>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</si>
  <si>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</si>
  <si>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</si>
  <si>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</si>
  <si>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</si>
  <si>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</si>
  <si>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</si>
  <si>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</si>
  <si>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</si>
  <si>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</si>
  <si>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</si>
  <si>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</si>
  <si>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</si>
  <si>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</si>
  <si>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</si>
  <si>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</si>
  <si>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</si>
  <si>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</si>
  <si>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</si>
  <si>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</si>
  <si>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</si>
  <si>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</si>
  <si>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</si>
  <si>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</si>
  <si>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</si>
  <si>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</si>
  <si>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</si>
  <si>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</si>
  <si>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</si>
  <si>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</si>
  <si>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</si>
  <si>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</si>
  <si>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</si>
  <si>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</si>
  <si>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</si>
  <si>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</si>
  <si>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</si>
  <si>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</si>
  <si>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</si>
  <si>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</si>
  <si>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</si>
  <si>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</si>
  <si>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</si>
  <si>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</si>
  <si>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</si>
  <si>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</si>
  <si>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</si>
  <si>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</si>
  <si>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</si>
  <si>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</si>
  <si>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</si>
  <si>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</si>
  <si>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</si>
  <si>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</si>
  <si>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</si>
  <si>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</si>
  <si>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</si>
  <si>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</si>
  <si>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</si>
  <si>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</si>
  <si>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</si>
  <si>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</si>
  <si>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</si>
  <si>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</si>
  <si>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</si>
  <si>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</si>
  <si>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</si>
  <si>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</si>
  <si>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</si>
  <si>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</si>
  <si>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</si>
  <si>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</si>
  <si>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</si>
  <si>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</si>
  <si>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</si>
  <si>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</si>
  <si>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</si>
  <si>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</si>
  <si>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</si>
  <si>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</si>
  <si>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</si>
  <si>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</si>
  <si>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</si>
  <si>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</si>
  <si>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</si>
  <si>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</si>
  <si>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</si>
  <si>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</si>
  <si>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</si>
  <si>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</si>
  <si>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</si>
  <si>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</si>
  <si>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</si>
  <si>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</si>
  <si>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</si>
  <si>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</si>
  <si>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</si>
  <si>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</si>
  <si>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</si>
  <si>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</si>
  <si>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</si>
  <si>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</si>
  <si>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</si>
  <si>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</si>
  <si>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</si>
  <si>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</si>
  <si>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</si>
  <si>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</si>
  <si>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</si>
  <si>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</si>
  <si>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</si>
  <si>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</si>
  <si>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</si>
  <si>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</si>
  <si>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</si>
  <si>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</si>
  <si>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</si>
  <si>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</si>
  <si>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</si>
  <si>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</si>
  <si>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</si>
  <si>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</si>
  <si>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</si>
  <si>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</si>
  <si>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</si>
  <si>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</si>
  <si>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</si>
  <si>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</si>
  <si>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</si>
  <si>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</si>
  <si>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</si>
  <si>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</si>
  <si>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</si>
  <si>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</si>
  <si>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</si>
  <si>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</si>
  <si>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</si>
  <si>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</si>
  <si>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</si>
  <si>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</si>
  <si>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</si>
  <si>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</si>
  <si>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</si>
  <si>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</si>
  <si>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</si>
  <si>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</si>
  <si>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</si>
  <si>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</si>
  <si>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</si>
  <si>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</si>
  <si>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</si>
  <si>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</si>
  <si>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</si>
  <si>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</si>
  <si>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</si>
  <si>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</si>
  <si>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</si>
  <si>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</si>
  <si>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</si>
  <si>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</si>
  <si>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</si>
  <si>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</si>
  <si>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</si>
  <si>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</si>
  <si>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</si>
  <si>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</si>
  <si>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</si>
  <si>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</si>
  <si>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</si>
  <si>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</si>
  <si>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</si>
  <si>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</si>
  <si>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</si>
  <si>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</si>
  <si>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</si>
  <si>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</si>
  <si>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</si>
  <si>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</si>
  <si>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</si>
  <si>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</si>
  <si>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</si>
  <si>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</si>
  <si>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</si>
  <si>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</si>
  <si>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</si>
  <si>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</si>
  <si>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</si>
  <si>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</si>
  <si>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</si>
  <si>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</si>
  <si>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</si>
  <si>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</si>
  <si>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</si>
  <si>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</si>
  <si>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</si>
  <si>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</si>
  <si>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</si>
  <si>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</si>
  <si>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</si>
  <si>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</si>
  <si>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</si>
  <si>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</si>
  <si>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</si>
  <si>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</si>
  <si>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</si>
  <si>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</si>
  <si>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</si>
  <si>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</si>
  <si>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</si>
  <si>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</si>
  <si>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</si>
  <si>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</si>
  <si>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</si>
  <si>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</si>
  <si>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</si>
  <si>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</si>
  <si>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</si>
  <si>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</si>
  <si>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</si>
  <si>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</si>
  <si>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</si>
  <si>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</si>
  <si>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</si>
  <si>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</si>
  <si>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</si>
  <si>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</si>
  <si>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</si>
  <si>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</si>
  <si>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</si>
  <si>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</si>
  <si>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</si>
  <si>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</si>
  <si>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</si>
  <si>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</si>
  <si>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</si>
  <si>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</si>
  <si>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</si>
  <si>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</si>
  <si>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</si>
  <si>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</si>
  <si>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</si>
  <si>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</si>
  <si>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</si>
  <si>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</si>
  <si>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</si>
  <si>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</si>
  <si>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</si>
  <si>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</si>
  <si>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</si>
  <si>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</si>
  <si>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</si>
  <si>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</si>
  <si>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</si>
  <si>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</si>
  <si>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</si>
  <si>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</si>
  <si>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</si>
  <si>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</si>
  <si>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</si>
  <si>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</si>
  <si>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</si>
  <si>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</si>
  <si>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</si>
  <si>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</si>
  <si>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</si>
  <si>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</si>
  <si>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</si>
  <si>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</si>
  <si>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</si>
  <si>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</si>
  <si>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</si>
  <si>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</si>
  <si>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</si>
  <si>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</si>
  <si>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</si>
  <si>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</si>
  <si>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</si>
  <si>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</si>
  <si>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</si>
  <si>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</si>
  <si>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</si>
  <si>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</si>
  <si>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</si>
  <si>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</si>
  <si>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</si>
  <si>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</si>
  <si>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</si>
  <si>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</si>
  <si>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</si>
  <si>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</si>
  <si>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</si>
  <si>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</si>
  <si>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</si>
  <si>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</si>
  <si>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</si>
  <si>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</si>
  <si>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</si>
  <si>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</si>
  <si>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</si>
  <si>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</si>
  <si>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</si>
  <si>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</si>
  <si>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</si>
  <si>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</si>
  <si>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</si>
  <si>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</si>
  <si>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</si>
  <si>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</si>
  <si>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</si>
  <si>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</si>
  <si>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</si>
  <si>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</si>
  <si>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</si>
  <si>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</si>
  <si>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</si>
  <si>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</si>
  <si>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</si>
  <si>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</si>
  <si>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</si>
  <si>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</si>
  <si>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</si>
  <si>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</si>
  <si>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</si>
  <si>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</si>
  <si>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</si>
  <si>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</si>
  <si>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</si>
  <si>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</si>
  <si>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</si>
  <si>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</si>
  <si>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</si>
  <si>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</si>
  <si>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</si>
  <si>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</si>
  <si>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</si>
  <si>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</si>
  <si>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</si>
  <si>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</si>
  <si>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</si>
  <si>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</si>
  <si>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</si>
  <si>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</si>
  <si>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</si>
  <si>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</si>
  <si>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</si>
  <si>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</si>
  <si>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</si>
  <si>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</si>
  <si>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</si>
  <si>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</si>
  <si>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</si>
  <si>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</si>
  <si>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</si>
  <si>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</si>
  <si>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</si>
  <si>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</si>
  <si>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</si>
  <si>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</si>
  <si>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</si>
  <si>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</si>
  <si>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</si>
  <si>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</si>
  <si>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</si>
  <si>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</si>
  <si>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</si>
  <si>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</si>
  <si>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</si>
  <si>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</si>
  <si>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</si>
  <si>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</si>
  <si>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</si>
  <si>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</si>
  <si>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</si>
  <si>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</si>
  <si>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</si>
  <si>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</si>
  <si>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</si>
  <si>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</si>
  <si>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</si>
  <si>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</si>
  <si>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</si>
  <si>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</si>
  <si>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</si>
  <si>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</si>
  <si>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</si>
  <si>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</si>
  <si>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</si>
  <si>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</si>
  <si>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</si>
  <si>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</si>
  <si>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</si>
  <si>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</si>
  <si>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</si>
  <si>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</si>
  <si>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</si>
  <si>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</si>
  <si>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</si>
  <si>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</si>
  <si>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</si>
  <si>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</si>
  <si>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</si>
  <si>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</si>
  <si>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</si>
  <si>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</si>
  <si>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</si>
  <si>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</si>
  <si>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</si>
  <si>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</si>
  <si>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</si>
  <si>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</si>
  <si>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</si>
  <si>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</si>
  <si>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</si>
  <si>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</si>
  <si>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</si>
  <si>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</si>
  <si>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</si>
  <si>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</si>
  <si>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</si>
  <si>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</si>
  <si>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</si>
  <si>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</si>
  <si>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</si>
  <si>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</si>
  <si>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</si>
  <si>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</si>
  <si>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</si>
  <si>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</si>
  <si>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</si>
  <si>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</si>
  <si>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</si>
  <si>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</si>
  <si>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</si>
  <si>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</si>
  <si>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</si>
  <si>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</si>
  <si>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</si>
  <si>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</si>
  <si>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</si>
  <si>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</si>
  <si>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</si>
  <si>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</si>
  <si>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</si>
  <si>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</si>
  <si>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</si>
  <si>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</si>
  <si>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</si>
  <si>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</si>
  <si>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</si>
  <si>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</si>
  <si>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</si>
  <si>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</si>
  <si>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</si>
  <si>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</si>
  <si>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</si>
  <si>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</si>
  <si>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</si>
  <si>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</si>
  <si>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</si>
  <si>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</si>
  <si>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</si>
  <si>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</si>
  <si>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</si>
  <si>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</si>
  <si>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</si>
  <si>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</si>
  <si>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</si>
  <si>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</si>
  <si>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</si>
  <si>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</si>
  <si>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</si>
  <si>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</si>
  <si>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</si>
  <si>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</si>
  <si>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</si>
  <si>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</si>
  <si>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</si>
  <si>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</si>
  <si>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</si>
  <si>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</si>
  <si>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</si>
  <si>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</si>
  <si>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</si>
  <si>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</si>
  <si>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</si>
  <si>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</si>
  <si>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</si>
  <si>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</si>
  <si>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</si>
  <si>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</si>
  <si>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</si>
  <si>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</si>
  <si>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</si>
  <si>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</si>
  <si>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</si>
  <si>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</si>
  <si>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</si>
  <si>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</si>
  <si>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</si>
  <si>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</si>
  <si>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</si>
  <si>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</si>
  <si>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</si>
  <si>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</si>
  <si>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</si>
  <si>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</si>
  <si>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</si>
  <si>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</si>
  <si>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</si>
  <si>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</si>
  <si>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</si>
  <si>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</si>
  <si>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</si>
  <si>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</si>
  <si>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</si>
  <si>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</si>
  <si>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</si>
  <si>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</si>
  <si>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</si>
  <si>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</si>
  <si>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</si>
  <si>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</si>
  <si>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</si>
  <si>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</si>
  <si>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</si>
  <si>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</si>
  <si>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</si>
  <si>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</si>
  <si>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</si>
  <si>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</si>
  <si>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</si>
  <si>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</si>
  <si>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</si>
  <si>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</si>
  <si>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</si>
  <si>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</si>
  <si>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</si>
  <si>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</si>
  <si>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</si>
  <si>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</si>
  <si>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</si>
  <si>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</si>
  <si>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</si>
  <si>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</si>
  <si>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</si>
  <si>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</si>
  <si>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</si>
  <si>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</si>
  <si>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</si>
  <si>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</si>
  <si>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</si>
  <si>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</si>
  <si>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</si>
  <si>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</si>
  <si>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</si>
  <si>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</si>
  <si>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</si>
  <si>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</si>
  <si>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</si>
  <si>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</si>
  <si>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</si>
  <si>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</si>
  <si>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</si>
  <si>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</si>
  <si>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</si>
  <si>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</si>
  <si>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</si>
  <si>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</si>
  <si>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</si>
  <si>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</si>
  <si>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</si>
  <si>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</si>
  <si>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</si>
  <si>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</si>
  <si>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</si>
  <si>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</si>
  <si>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</si>
  <si>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</si>
  <si>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</si>
  <si>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</si>
  <si>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</si>
  <si>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</si>
  <si>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</si>
  <si>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</si>
  <si>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</si>
  <si>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</si>
  <si>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</si>
  <si>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</si>
  <si>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</si>
  <si>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</si>
  <si>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</si>
  <si>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</si>
  <si>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</si>
  <si>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</si>
  <si>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</si>
  <si>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</si>
  <si>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</si>
  <si>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</si>
  <si>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</si>
  <si>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</si>
  <si>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</si>
  <si>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</si>
  <si>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</si>
  <si>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</si>
  <si>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</si>
  <si>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</si>
  <si>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</si>
  <si>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</si>
  <si>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</si>
  <si>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</si>
  <si>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</si>
  <si>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</si>
  <si>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</si>
  <si>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</si>
  <si>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</si>
  <si>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</si>
  <si>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</si>
  <si>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</si>
  <si>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</si>
  <si>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</si>
  <si>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</si>
  <si>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</si>
  <si>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</si>
  <si>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</si>
  <si>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</si>
  <si>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</si>
  <si>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</si>
  <si>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</si>
  <si>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</si>
  <si>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</si>
  <si>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</si>
  <si>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</si>
  <si>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</si>
  <si>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</si>
  <si>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</si>
  <si>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</si>
  <si>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</si>
  <si>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</si>
  <si>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</si>
  <si>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</si>
  <si>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</si>
  <si>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</si>
  <si>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</si>
  <si>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</si>
  <si>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</si>
  <si>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</si>
  <si>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</si>
  <si>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</si>
  <si>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</si>
  <si>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</si>
  <si>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</si>
  <si>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</si>
  <si>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</si>
  <si>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</si>
  <si>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</si>
  <si>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</si>
  <si>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</si>
  <si>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</si>
  <si>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</si>
  <si>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</si>
  <si>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</si>
  <si>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</si>
  <si>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</si>
  <si>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</si>
  <si>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</si>
  <si>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</si>
  <si>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</si>
  <si>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</si>
  <si>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</si>
  <si>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</si>
  <si>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</si>
  <si>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</si>
  <si>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</si>
  <si>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</si>
  <si>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</si>
  <si>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</si>
  <si>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</si>
  <si>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</si>
  <si>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</si>
  <si>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</si>
  <si>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</si>
  <si>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</si>
  <si>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</si>
  <si>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</si>
  <si>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</si>
  <si>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</si>
  <si>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</si>
  <si>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</si>
  <si>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</si>
  <si>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</si>
  <si>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</si>
  <si>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</si>
  <si>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</si>
  <si>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</si>
  <si>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</si>
  <si>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</si>
  <si>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</si>
  <si>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</si>
  <si>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</si>
  <si>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</si>
  <si>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</si>
  <si>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</si>
  <si>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</si>
  <si>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</si>
  <si>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</si>
  <si>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</si>
  <si>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</si>
  <si>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</si>
  <si>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</si>
  <si>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</si>
  <si>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</si>
  <si>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</si>
  <si>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</si>
  <si>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</si>
  <si>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</si>
  <si>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</si>
  <si>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</si>
  <si>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</si>
  <si>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</si>
  <si>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</si>
  <si>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</si>
  <si>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</si>
  <si>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</si>
  <si>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</si>
  <si>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</si>
  <si>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</si>
  <si>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</si>
  <si>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</si>
  <si>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</si>
  <si>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</si>
  <si>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</si>
  <si>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</si>
  <si>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</si>
  <si>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</si>
  <si>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</si>
  <si>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</si>
  <si>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</si>
  <si>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</si>
  <si>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</si>
  <si>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</si>
  <si>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</si>
  <si>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</si>
  <si>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</si>
  <si>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</si>
  <si>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</si>
  <si>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</si>
  <si>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</si>
  <si>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</si>
  <si>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</si>
  <si>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</si>
  <si>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</si>
  <si>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</si>
  <si>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</si>
  <si>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</si>
  <si>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</si>
  <si>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</si>
  <si>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</si>
  <si>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</si>
  <si>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</si>
  <si>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</si>
  <si>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</si>
  <si>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</si>
  <si>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</si>
  <si>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</si>
  <si>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</si>
  <si>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</si>
  <si>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</si>
  <si>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</si>
  <si>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</si>
  <si>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</si>
  <si>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</si>
  <si>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</si>
  <si>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</si>
  <si>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</si>
  <si>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</si>
  <si>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El Consejo Universitario es el responsable de liberar y concentar las politicas y estrategias Universitaria con vision a largo plazo </t>
  </si>
  <si>
    <t>10.10.10</t>
  </si>
  <si>
    <t>1,500.200.00</t>
  </si>
  <si>
    <t xml:space="preserve">Darle seguimiento a la reforma Universitaria para el bien de la comunidad Universitaria </t>
  </si>
  <si>
    <t xml:space="preserve">Listas de asistencia de los Miembros de Consejo Universitario </t>
  </si>
  <si>
    <t xml:space="preserve">Comunidad Universitaria </t>
  </si>
  <si>
    <t xml:space="preserve"> Miembros del Consejo Universitario </t>
  </si>
  <si>
    <t>abril</t>
  </si>
  <si>
    <t>mayo</t>
  </si>
  <si>
    <t>junio</t>
  </si>
  <si>
    <t>julio</t>
  </si>
  <si>
    <t>agosto</t>
  </si>
  <si>
    <t xml:space="preserve">PASAJES NACIONALES </t>
  </si>
  <si>
    <t>ALIMENTOS Y BEBIDAS</t>
  </si>
  <si>
    <t xml:space="preserve">PAPEL ESCRITORIO </t>
  </si>
  <si>
    <t xml:space="preserve">LAPICES </t>
  </si>
  <si>
    <t xml:space="preserve">MARCADORES </t>
  </si>
  <si>
    <t xml:space="preserve">LIBRETAS </t>
  </si>
  <si>
    <t xml:space="preserve">ALQUILER DE EQUIPO DE COMUNICACIÓN </t>
  </si>
  <si>
    <t xml:space="preserve">OTROS REPUESTOS Y ACCESORIOS </t>
  </si>
  <si>
    <t xml:space="preserve">TRANSPORTE EVENTUALES </t>
  </si>
  <si>
    <t xml:space="preserve">OTROS ALQUILERES </t>
  </si>
  <si>
    <t xml:space="preserve">PRODUCTO PAPEL CARTON </t>
  </si>
  <si>
    <t xml:space="preserve">1.- EL Consejo Universitario en la  aprobacion del calendario aprueba en  la ultima Sesion  Ordinaria del mes de diciembre  de 2015 ,    12  sesiones  Ordinarias y 8  Extraordinarias  cuantas veces sean necesarias   y  realiza  trabajo con  las diferentes  comisiones nombrada por el Consejo  </t>
  </si>
  <si>
    <t xml:space="preserve">Aprobacion de los diferentes acuerdos, derivados  según sus atribuciones en la gestion Universitaria, aprobados por el Consejo Universitario en las Sesiones ordinaria y extraordinaria que se llevan acabo cada viernes ultimo del mes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</si>
</sst>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2" fillId="0" borderId="26" xfId="0" applyFont="1" applyBorder="1" applyAlignment="1">
      <alignment horizontal="center" vertical="top" wrapText="1"/>
    </xf>
    <xf numFmtId="0" fontId="32" fillId="0" borderId="26" xfId="0" applyFont="1" applyBorder="1" applyAlignment="1">
      <alignment vertical="top" wrapText="1"/>
    </xf>
    <xf numFmtId="9" fontId="32" fillId="0" borderId="26" xfId="0" applyNumberFormat="1" applyFont="1" applyBorder="1" applyAlignment="1">
      <alignment horizontal="center" vertical="top" wrapText="1"/>
    </xf>
    <xf numFmtId="43" fontId="32" fillId="0" borderId="26" xfId="18" applyFont="1" applyBorder="1" applyAlignment="1">
      <alignment horizontal="center" vertical="top" wrapText="1"/>
    </xf>
    <xf numFmtId="9" fontId="33" fillId="0" borderId="26" xfId="19" applyNumberFormat="1" applyFont="1" applyFill="1" applyBorder="1" applyAlignment="1">
      <alignment horizontal="center" vertical="top" wrapText="1"/>
    </xf>
    <xf numFmtId="2" fontId="32" fillId="0" borderId="26" xfId="18" applyNumberFormat="1" applyFont="1" applyBorder="1" applyAlignment="1">
      <alignment horizontal="center" vertical="top" wrapText="1"/>
    </xf>
    <xf numFmtId="0" fontId="22" fillId="5" borderId="34" xfId="0" applyNumberFormat="1" applyFont="1" applyFill="1" applyBorder="1" applyAlignment="1">
      <alignment horizontal="center" vertical="center"/>
    </xf>
    <xf numFmtId="41" fontId="22" fillId="2" borderId="34" xfId="0" applyNumberFormat="1" applyFont="1" applyFill="1" applyBorder="1" applyAlignment="1">
      <alignment horizontal="center" vertical="center"/>
    </xf>
    <xf numFmtId="0" fontId="22" fillId="2" borderId="2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30" xfId="19" applyFont="1" applyBorder="1" applyAlignment="1">
      <alignment horizontal="center" vertical="top" wrapText="1"/>
    </xf>
    <xf numFmtId="0" fontId="66" fillId="0" borderId="28" xfId="19" applyFont="1" applyBorder="1" applyAlignment="1">
      <alignment horizontal="center" vertical="top" wrapText="1"/>
    </xf>
    <xf numFmtId="0" fontId="66" fillId="0" borderId="27" xfId="19" applyFont="1" applyBorder="1" applyAlignment="1">
      <alignment horizontal="center" vertical="top" wrapText="1"/>
    </xf>
    <xf numFmtId="0" fontId="64"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67464320"/>
        <c:axId val="167470208"/>
        <c:axId val="0"/>
      </c:bar3DChart>
      <c:catAx>
        <c:axId val="167464320"/>
        <c:scaling>
          <c:orientation val="minMax"/>
        </c:scaling>
        <c:delete val="0"/>
        <c:axPos val="b"/>
        <c:numFmt formatCode="General" sourceLinked="0"/>
        <c:majorTickMark val="none"/>
        <c:minorTickMark val="none"/>
        <c:tickLblPos val="nextTo"/>
        <c:txPr>
          <a:bodyPr/>
          <a:lstStyle/>
          <a:p>
            <a:pPr>
              <a:defRPr lang="es-HN"/>
            </a:pPr>
            <a:endParaRPr lang="es-HN"/>
          </a:p>
        </c:txPr>
        <c:crossAx val="167470208"/>
        <c:crosses val="autoZero"/>
        <c:auto val="1"/>
        <c:lblAlgn val="ctr"/>
        <c:lblOffset val="100"/>
        <c:noMultiLvlLbl val="0"/>
      </c:catAx>
      <c:valAx>
        <c:axId val="1674702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4643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c:v>
                </c:pt>
                <c:pt idx="1">
                  <c:v>5</c:v>
                </c:pt>
                <c:pt idx="2">
                  <c:v>0</c:v>
                </c:pt>
                <c:pt idx="3">
                  <c:v>2</c:v>
                </c:pt>
                <c:pt idx="4">
                  <c:v>5</c:v>
                </c:pt>
                <c:pt idx="5">
                  <c:v>10</c:v>
                </c:pt>
                <c:pt idx="6">
                  <c:v>4</c:v>
                </c:pt>
                <c:pt idx="7">
                  <c:v>0</c:v>
                </c:pt>
                <c:pt idx="8">
                  <c:v>1</c:v>
                </c:pt>
                <c:pt idx="9">
                  <c:v>1</c:v>
                </c:pt>
              </c:numCache>
            </c:numRef>
          </c:val>
        </c:ser>
        <c:dLbls>
          <c:showLegendKey val="0"/>
          <c:showVal val="0"/>
          <c:showCatName val="0"/>
          <c:showSerName val="0"/>
          <c:showPercent val="0"/>
          <c:showBubbleSize val="0"/>
        </c:dLbls>
        <c:gapWidth val="150"/>
        <c:shape val="box"/>
        <c:axId val="167492608"/>
        <c:axId val="167506688"/>
        <c:axId val="0"/>
      </c:bar3DChart>
      <c:catAx>
        <c:axId val="167492608"/>
        <c:scaling>
          <c:orientation val="minMax"/>
        </c:scaling>
        <c:delete val="0"/>
        <c:axPos val="b"/>
        <c:numFmt formatCode="General" sourceLinked="0"/>
        <c:majorTickMark val="none"/>
        <c:minorTickMark val="none"/>
        <c:tickLblPos val="nextTo"/>
        <c:txPr>
          <a:bodyPr/>
          <a:lstStyle/>
          <a:p>
            <a:pPr>
              <a:defRPr lang="es-HN"/>
            </a:pPr>
            <a:endParaRPr lang="es-HN"/>
          </a:p>
        </c:txPr>
        <c:crossAx val="167506688"/>
        <c:crosses val="autoZero"/>
        <c:auto val="1"/>
        <c:lblAlgn val="ctr"/>
        <c:lblOffset val="100"/>
        <c:noMultiLvlLbl val="0"/>
      </c:catAx>
      <c:valAx>
        <c:axId val="1675066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49260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3</c:v>
                </c:pt>
                <c:pt idx="4">
                  <c:v>0</c:v>
                </c:pt>
                <c:pt idx="5">
                  <c:v>1</c:v>
                </c:pt>
                <c:pt idx="6">
                  <c:v>2</c:v>
                </c:pt>
                <c:pt idx="7">
                  <c:v>1</c:v>
                </c:pt>
                <c:pt idx="8">
                  <c:v>2</c:v>
                </c:pt>
                <c:pt idx="9">
                  <c:v>2</c:v>
                </c:pt>
                <c:pt idx="10">
                  <c:v>0</c:v>
                </c:pt>
                <c:pt idx="11">
                  <c:v>0</c:v>
                </c:pt>
                <c:pt idx="12">
                  <c:v>2</c:v>
                </c:pt>
                <c:pt idx="13">
                  <c:v>3</c:v>
                </c:pt>
                <c:pt idx="14">
                  <c:v>1</c:v>
                </c:pt>
                <c:pt idx="15">
                  <c:v>4</c:v>
                </c:pt>
                <c:pt idx="16">
                  <c:v>100</c:v>
                </c:pt>
              </c:numCache>
            </c:numRef>
          </c:val>
        </c:ser>
        <c:dLbls>
          <c:showLegendKey val="0"/>
          <c:showVal val="0"/>
          <c:showCatName val="0"/>
          <c:showSerName val="0"/>
          <c:showPercent val="0"/>
          <c:showBubbleSize val="0"/>
        </c:dLbls>
        <c:gapWidth val="150"/>
        <c:shape val="box"/>
        <c:axId val="167385728"/>
        <c:axId val="167395712"/>
        <c:axId val="0"/>
      </c:bar3DChart>
      <c:catAx>
        <c:axId val="167385728"/>
        <c:scaling>
          <c:orientation val="minMax"/>
        </c:scaling>
        <c:delete val="0"/>
        <c:axPos val="b"/>
        <c:numFmt formatCode="General" sourceLinked="0"/>
        <c:majorTickMark val="none"/>
        <c:minorTickMark val="none"/>
        <c:tickLblPos val="nextTo"/>
        <c:txPr>
          <a:bodyPr/>
          <a:lstStyle/>
          <a:p>
            <a:pPr>
              <a:defRPr lang="es-HN"/>
            </a:pPr>
            <a:endParaRPr lang="es-HN"/>
          </a:p>
        </c:txPr>
        <c:crossAx val="167395712"/>
        <c:crosses val="autoZero"/>
        <c:auto val="1"/>
        <c:lblAlgn val="ctr"/>
        <c:lblOffset val="100"/>
        <c:noMultiLvlLbl val="0"/>
      </c:catAx>
      <c:valAx>
        <c:axId val="1673957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38572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383043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616</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22"/>
      <c r="U2" s="522"/>
      <c r="V2" s="522"/>
      <c r="W2" s="522"/>
      <c r="X2" s="522"/>
      <c r="Y2" s="522"/>
      <c r="Z2" s="522"/>
      <c r="AA2" s="522"/>
      <c r="AB2" s="522"/>
      <c r="AC2" s="522" t="s">
        <v>25</v>
      </c>
      <c r="AD2" s="522"/>
      <c r="AE2" s="522"/>
      <c r="AF2" s="522"/>
      <c r="AG2" s="522"/>
      <c r="AH2" s="522"/>
      <c r="AI2" s="522"/>
      <c r="AJ2" s="522"/>
    </row>
    <row r="3" spans="2:36" ht="16.5" customHeight="1" x14ac:dyDescent="0.25">
      <c r="B3" s="33" t="s">
        <v>7</v>
      </c>
      <c r="C3" s="33"/>
      <c r="D3" s="33"/>
      <c r="E3" s="33"/>
      <c r="F3" s="33"/>
      <c r="G3" s="33"/>
      <c r="H3" s="33"/>
      <c r="I3" s="33"/>
      <c r="J3" s="33"/>
      <c r="K3" s="33"/>
      <c r="L3" s="33"/>
      <c r="M3" s="33"/>
      <c r="N3" s="33"/>
      <c r="O3" s="33"/>
      <c r="P3" s="33"/>
      <c r="Q3" s="33"/>
      <c r="R3" s="33"/>
      <c r="S3" s="33"/>
      <c r="T3" s="522"/>
      <c r="U3" s="522"/>
      <c r="V3" s="522"/>
      <c r="W3" s="522"/>
      <c r="X3" s="522"/>
      <c r="Y3" s="522"/>
      <c r="Z3" s="522"/>
      <c r="AA3" s="522"/>
      <c r="AB3" s="522"/>
      <c r="AC3" s="522" t="s">
        <v>7</v>
      </c>
      <c r="AD3" s="522"/>
      <c r="AE3" s="522"/>
      <c r="AF3" s="522"/>
      <c r="AG3" s="522"/>
      <c r="AH3" s="522"/>
      <c r="AI3" s="522"/>
      <c r="AJ3" s="522"/>
    </row>
    <row r="4" spans="2:36" ht="12.75" customHeight="1" x14ac:dyDescent="0.25">
      <c r="B4" s="33" t="s">
        <v>36</v>
      </c>
      <c r="C4" s="33"/>
      <c r="D4" s="33"/>
      <c r="E4" s="33"/>
      <c r="F4" s="33"/>
      <c r="G4" s="33"/>
      <c r="H4" s="33"/>
      <c r="I4" s="33"/>
      <c r="J4" s="33"/>
      <c r="K4" s="33"/>
      <c r="L4" s="33"/>
      <c r="M4" s="33"/>
      <c r="N4" s="33"/>
      <c r="O4" s="33"/>
      <c r="P4" s="33"/>
      <c r="Q4" s="33"/>
      <c r="R4" s="33"/>
      <c r="S4" s="33"/>
      <c r="T4" s="522"/>
      <c r="U4" s="522"/>
      <c r="V4" s="522"/>
      <c r="W4" s="522"/>
      <c r="X4" s="522"/>
      <c r="Y4" s="522"/>
      <c r="Z4" s="522"/>
      <c r="AA4" s="522"/>
      <c r="AB4" s="522"/>
      <c r="AC4" s="522" t="s">
        <v>36</v>
      </c>
      <c r="AD4" s="522"/>
      <c r="AE4" s="522"/>
      <c r="AF4" s="522"/>
      <c r="AG4" s="522"/>
      <c r="AH4" s="522"/>
      <c r="AI4" s="522"/>
      <c r="AJ4" s="522"/>
    </row>
    <row r="5" spans="2:36" ht="15.75" x14ac:dyDescent="0.25">
      <c r="B5" s="2"/>
      <c r="C5" s="2"/>
      <c r="D5" s="2"/>
    </row>
    <row r="6" spans="2:36" ht="16.5" thickBot="1" x14ac:dyDescent="0.3">
      <c r="B6" s="2"/>
      <c r="C6" s="2"/>
      <c r="D6" s="2"/>
    </row>
    <row r="7" spans="2:36" ht="75.75" customHeight="1" x14ac:dyDescent="0.25">
      <c r="B7" s="517" t="s">
        <v>20</v>
      </c>
      <c r="C7" s="517" t="s">
        <v>38</v>
      </c>
      <c r="D7" s="517" t="s">
        <v>39</v>
      </c>
      <c r="E7" s="519" t="s">
        <v>40</v>
      </c>
      <c r="F7" s="517" t="s">
        <v>37</v>
      </c>
      <c r="G7" s="519" t="s">
        <v>9</v>
      </c>
      <c r="H7" s="521" t="s">
        <v>0</v>
      </c>
      <c r="I7" s="521" t="s">
        <v>8</v>
      </c>
      <c r="J7" s="521" t="s">
        <v>16</v>
      </c>
      <c r="K7" s="521"/>
      <c r="L7" s="521" t="s">
        <v>13</v>
      </c>
      <c r="M7" s="521"/>
      <c r="N7" s="521"/>
      <c r="O7" s="521"/>
      <c r="P7" s="521"/>
      <c r="Q7" s="521"/>
      <c r="R7" s="521"/>
      <c r="S7" s="521"/>
      <c r="T7" s="517" t="s">
        <v>14</v>
      </c>
      <c r="U7" s="521" t="s">
        <v>18</v>
      </c>
      <c r="V7" s="521" t="s">
        <v>26</v>
      </c>
      <c r="W7" s="521"/>
      <c r="X7" s="521" t="s">
        <v>15</v>
      </c>
      <c r="Y7" s="521" t="s">
        <v>17</v>
      </c>
      <c r="Z7" s="521"/>
      <c r="AA7" s="521" t="s">
        <v>22</v>
      </c>
      <c r="AB7" s="521" t="s">
        <v>32</v>
      </c>
      <c r="AC7" s="523" t="s">
        <v>31</v>
      </c>
      <c r="AD7" s="523"/>
      <c r="AE7" s="523"/>
      <c r="AF7" s="523"/>
      <c r="AG7" s="521" t="s">
        <v>28</v>
      </c>
      <c r="AH7" s="521" t="s">
        <v>29</v>
      </c>
      <c r="AI7" s="521" t="s">
        <v>1</v>
      </c>
      <c r="AJ7" s="521" t="s">
        <v>2</v>
      </c>
    </row>
    <row r="8" spans="2:36" ht="15.75" customHeight="1" x14ac:dyDescent="0.25">
      <c r="B8" s="518"/>
      <c r="C8" s="518"/>
      <c r="D8" s="518"/>
      <c r="E8" s="520"/>
      <c r="F8" s="518"/>
      <c r="G8" s="520"/>
      <c r="H8" s="516"/>
      <c r="I8" s="516"/>
      <c r="J8" s="516" t="s">
        <v>33</v>
      </c>
      <c r="K8" s="516" t="s">
        <v>19</v>
      </c>
      <c r="L8" s="524" t="s">
        <v>3</v>
      </c>
      <c r="M8" s="524"/>
      <c r="N8" s="524" t="s">
        <v>4</v>
      </c>
      <c r="O8" s="524"/>
      <c r="P8" s="524" t="s">
        <v>5</v>
      </c>
      <c r="Q8" s="524"/>
      <c r="R8" s="524" t="s">
        <v>6</v>
      </c>
      <c r="S8" s="524"/>
      <c r="T8" s="518"/>
      <c r="U8" s="516"/>
      <c r="V8" s="516" t="s">
        <v>23</v>
      </c>
      <c r="W8" s="516" t="s">
        <v>21</v>
      </c>
      <c r="X8" s="516"/>
      <c r="Y8" s="516" t="s">
        <v>23</v>
      </c>
      <c r="Z8" s="516" t="s">
        <v>21</v>
      </c>
      <c r="AA8" s="516"/>
      <c r="AB8" s="516"/>
      <c r="AC8" s="14" t="s">
        <v>3</v>
      </c>
      <c r="AD8" s="14" t="s">
        <v>4</v>
      </c>
      <c r="AE8" s="14" t="s">
        <v>5</v>
      </c>
      <c r="AF8" s="14" t="s">
        <v>6</v>
      </c>
      <c r="AG8" s="516"/>
      <c r="AH8" s="516"/>
      <c r="AI8" s="516"/>
      <c r="AJ8" s="516"/>
    </row>
    <row r="9" spans="2:36" ht="78.75" x14ac:dyDescent="0.25">
      <c r="B9" s="518"/>
      <c r="C9" s="518"/>
      <c r="D9" s="518"/>
      <c r="E9" s="520"/>
      <c r="F9" s="518"/>
      <c r="G9" s="520"/>
      <c r="H9" s="516"/>
      <c r="I9" s="516"/>
      <c r="J9" s="516"/>
      <c r="K9" s="516"/>
      <c r="L9" s="32" t="s">
        <v>11</v>
      </c>
      <c r="M9" s="32" t="s">
        <v>12</v>
      </c>
      <c r="N9" s="32" t="s">
        <v>11</v>
      </c>
      <c r="O9" s="32" t="s">
        <v>12</v>
      </c>
      <c r="P9" s="32" t="s">
        <v>11</v>
      </c>
      <c r="Q9" s="32" t="s">
        <v>12</v>
      </c>
      <c r="R9" s="32" t="s">
        <v>11</v>
      </c>
      <c r="S9" s="32" t="s">
        <v>12</v>
      </c>
      <c r="T9" s="518"/>
      <c r="U9" s="516"/>
      <c r="V9" s="516"/>
      <c r="W9" s="516"/>
      <c r="X9" s="516"/>
      <c r="Y9" s="516"/>
      <c r="Z9" s="516"/>
      <c r="AA9" s="516"/>
      <c r="AB9" s="516"/>
      <c r="AC9" s="14" t="s">
        <v>24</v>
      </c>
      <c r="AD9" s="14" t="s">
        <v>24</v>
      </c>
      <c r="AE9" s="14" t="s">
        <v>24</v>
      </c>
      <c r="AF9" s="14" t="s">
        <v>24</v>
      </c>
      <c r="AG9" s="516"/>
      <c r="AH9" s="516"/>
      <c r="AI9" s="516"/>
      <c r="AJ9" s="516"/>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4" t="s">
        <v>10</v>
      </c>
      <c r="K31" s="515"/>
      <c r="L31" s="512"/>
      <c r="M31" s="513"/>
      <c r="N31" s="512"/>
      <c r="O31" s="513"/>
      <c r="P31" s="512"/>
      <c r="Q31" s="513"/>
      <c r="R31" s="512"/>
      <c r="S31" s="51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1454</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G9" sqref="G9"/>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33" t="s">
        <v>97</v>
      </c>
      <c r="B5" s="535" t="s">
        <v>111</v>
      </c>
      <c r="C5" s="545" t="s">
        <v>86</v>
      </c>
      <c r="D5" s="545" t="s">
        <v>87</v>
      </c>
      <c r="E5" s="545" t="s">
        <v>392</v>
      </c>
      <c r="F5" s="545" t="s">
        <v>88</v>
      </c>
      <c r="G5" s="548" t="s">
        <v>100</v>
      </c>
      <c r="H5" s="550"/>
      <c r="I5" s="550"/>
      <c r="J5" s="550"/>
      <c r="K5" s="550"/>
      <c r="L5" s="550"/>
      <c r="M5" s="550"/>
      <c r="N5" s="549"/>
      <c r="O5" s="554" t="s">
        <v>101</v>
      </c>
      <c r="P5" s="555"/>
      <c r="Q5" s="535" t="s">
        <v>102</v>
      </c>
      <c r="R5" s="535" t="s">
        <v>103</v>
      </c>
      <c r="S5" s="535" t="s">
        <v>110</v>
      </c>
      <c r="T5" s="535" t="s">
        <v>109</v>
      </c>
      <c r="U5" s="551" t="s">
        <v>89</v>
      </c>
    </row>
    <row r="6" spans="1:21" ht="14.45" customHeight="1" x14ac:dyDescent="0.25">
      <c r="A6" s="533"/>
      <c r="B6" s="533"/>
      <c r="C6" s="546"/>
      <c r="D6" s="546"/>
      <c r="E6" s="546"/>
      <c r="F6" s="546"/>
      <c r="G6" s="548" t="s">
        <v>104</v>
      </c>
      <c r="H6" s="549"/>
      <c r="I6" s="548" t="s">
        <v>105</v>
      </c>
      <c r="J6" s="549"/>
      <c r="K6" s="548" t="s">
        <v>106</v>
      </c>
      <c r="L6" s="549"/>
      <c r="M6" s="548" t="s">
        <v>107</v>
      </c>
      <c r="N6" s="549"/>
      <c r="O6" s="556"/>
      <c r="P6" s="557"/>
      <c r="Q6" s="533"/>
      <c r="R6" s="533"/>
      <c r="S6" s="533"/>
      <c r="T6" s="533"/>
      <c r="U6" s="552"/>
    </row>
    <row r="7" spans="1:21" ht="25.5" x14ac:dyDescent="0.25">
      <c r="A7" s="534"/>
      <c r="B7" s="534"/>
      <c r="C7" s="547"/>
      <c r="D7" s="547"/>
      <c r="E7" s="547"/>
      <c r="F7" s="547"/>
      <c r="G7" s="442" t="s">
        <v>108</v>
      </c>
      <c r="H7" s="442" t="s">
        <v>12</v>
      </c>
      <c r="I7" s="442" t="s">
        <v>108</v>
      </c>
      <c r="J7" s="442" t="s">
        <v>12</v>
      </c>
      <c r="K7" s="442" t="s">
        <v>108</v>
      </c>
      <c r="L7" s="442" t="s">
        <v>12</v>
      </c>
      <c r="M7" s="442" t="s">
        <v>108</v>
      </c>
      <c r="N7" s="442" t="s">
        <v>12</v>
      </c>
      <c r="O7" s="442" t="s">
        <v>108</v>
      </c>
      <c r="P7" s="442" t="s">
        <v>12</v>
      </c>
      <c r="Q7" s="534"/>
      <c r="R7" s="534"/>
      <c r="S7" s="534"/>
      <c r="T7" s="534"/>
      <c r="U7" s="553"/>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42" t="s">
        <v>1374</v>
      </c>
      <c r="B9" s="539"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43"/>
      <c r="B10" s="540"/>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43"/>
      <c r="B11" s="540"/>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43"/>
      <c r="B12" s="540"/>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43"/>
      <c r="B13" s="540"/>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43"/>
      <c r="B14" s="540"/>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43"/>
      <c r="B15" s="540"/>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43"/>
      <c r="B16" s="540"/>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43"/>
      <c r="B17" s="540"/>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44"/>
      <c r="B18" s="541"/>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36" t="s">
        <v>1376</v>
      </c>
      <c r="B19" s="536"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37"/>
      <c r="B20" s="537"/>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37"/>
      <c r="B21" s="537"/>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37"/>
      <c r="B22" s="537"/>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37"/>
      <c r="B23" s="537"/>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37"/>
      <c r="B24" s="537"/>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37"/>
      <c r="B25" s="537"/>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37"/>
      <c r="B26" s="537"/>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38"/>
      <c r="B27" s="538"/>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s="67" customFormat="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s="67" customFormat="1" ht="24" customHeight="1"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58" t="s">
        <v>1378</v>
      </c>
      <c r="B8" s="558"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59"/>
      <c r="B9" s="559"/>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59"/>
      <c r="B10" s="559"/>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59"/>
      <c r="B11" s="559"/>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59"/>
      <c r="B12" s="559"/>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59"/>
      <c r="B13" s="560"/>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59"/>
      <c r="B14" s="558"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59"/>
      <c r="B15" s="559"/>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59"/>
      <c r="B16" s="559"/>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59"/>
      <c r="B17" s="559"/>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59"/>
      <c r="B18" s="559"/>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59"/>
      <c r="B19" s="560"/>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59"/>
      <c r="B20" s="558"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59"/>
      <c r="B21" s="559"/>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59"/>
      <c r="B22" s="559"/>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59"/>
      <c r="B23" s="559"/>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59"/>
      <c r="B24" s="559"/>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59"/>
      <c r="B25" s="559"/>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59"/>
      <c r="B26" s="559"/>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59"/>
      <c r="B27" s="560"/>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59"/>
      <c r="B28" s="561"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59"/>
      <c r="B29" s="561"/>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59"/>
      <c r="B30" s="561"/>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59"/>
      <c r="B31" s="561"/>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59"/>
      <c r="B32" s="561"/>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59"/>
      <c r="B33" s="561"/>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59"/>
      <c r="B34" s="561"/>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59"/>
      <c r="B35" s="561"/>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59"/>
      <c r="B36" s="561"/>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59"/>
      <c r="B37" s="561"/>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59"/>
      <c r="B38" s="561"/>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59"/>
      <c r="B39" s="561"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59"/>
      <c r="B40" s="561"/>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59"/>
      <c r="B41" s="561"/>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59"/>
      <c r="B42" s="561"/>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59"/>
      <c r="B43" s="561"/>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59"/>
      <c r="B44" s="561"/>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59"/>
      <c r="B45" s="561"/>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59"/>
      <c r="B46" s="561"/>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33" t="s">
        <v>97</v>
      </c>
      <c r="B5" s="535" t="s">
        <v>111</v>
      </c>
      <c r="C5" s="545" t="s">
        <v>86</v>
      </c>
      <c r="D5" s="545" t="s">
        <v>87</v>
      </c>
      <c r="E5" s="545" t="s">
        <v>392</v>
      </c>
      <c r="F5" s="545" t="s">
        <v>88</v>
      </c>
      <c r="G5" s="548" t="s">
        <v>100</v>
      </c>
      <c r="H5" s="550"/>
      <c r="I5" s="550"/>
      <c r="J5" s="550"/>
      <c r="K5" s="550"/>
      <c r="L5" s="550"/>
      <c r="M5" s="550"/>
      <c r="N5" s="549"/>
      <c r="O5" s="554" t="s">
        <v>101</v>
      </c>
      <c r="P5" s="555"/>
      <c r="Q5" s="535" t="s">
        <v>102</v>
      </c>
      <c r="R5" s="535" t="s">
        <v>103</v>
      </c>
      <c r="S5" s="535" t="s">
        <v>110</v>
      </c>
      <c r="T5" s="535" t="s">
        <v>109</v>
      </c>
      <c r="U5" s="551" t="s">
        <v>89</v>
      </c>
    </row>
    <row r="6" spans="1:27" s="66" customFormat="1" ht="15" customHeight="1" x14ac:dyDescent="0.25">
      <c r="A6" s="533"/>
      <c r="B6" s="533"/>
      <c r="C6" s="546"/>
      <c r="D6" s="546"/>
      <c r="E6" s="546"/>
      <c r="F6" s="546"/>
      <c r="G6" s="548" t="s">
        <v>104</v>
      </c>
      <c r="H6" s="549"/>
      <c r="I6" s="548" t="s">
        <v>105</v>
      </c>
      <c r="J6" s="549"/>
      <c r="K6" s="548" t="s">
        <v>106</v>
      </c>
      <c r="L6" s="549"/>
      <c r="M6" s="548" t="s">
        <v>107</v>
      </c>
      <c r="N6" s="549"/>
      <c r="O6" s="556"/>
      <c r="P6" s="557"/>
      <c r="Q6" s="533"/>
      <c r="R6" s="533"/>
      <c r="S6" s="533"/>
      <c r="T6" s="533"/>
      <c r="U6" s="552"/>
    </row>
    <row r="7" spans="1:27" s="66" customFormat="1" ht="24" customHeight="1" x14ac:dyDescent="0.25">
      <c r="A7" s="534"/>
      <c r="B7" s="534"/>
      <c r="C7" s="547"/>
      <c r="D7" s="547"/>
      <c r="E7" s="547"/>
      <c r="F7" s="547"/>
      <c r="G7" s="442" t="s">
        <v>108</v>
      </c>
      <c r="H7" s="442" t="s">
        <v>12</v>
      </c>
      <c r="I7" s="442" t="s">
        <v>108</v>
      </c>
      <c r="J7" s="442" t="s">
        <v>12</v>
      </c>
      <c r="K7" s="442" t="s">
        <v>108</v>
      </c>
      <c r="L7" s="442" t="s">
        <v>12</v>
      </c>
      <c r="M7" s="442" t="s">
        <v>108</v>
      </c>
      <c r="N7" s="442" t="s">
        <v>12</v>
      </c>
      <c r="O7" s="442" t="s">
        <v>108</v>
      </c>
      <c r="P7" s="442" t="s">
        <v>12</v>
      </c>
      <c r="Q7" s="534"/>
      <c r="R7" s="534"/>
      <c r="S7" s="534"/>
      <c r="T7" s="534"/>
      <c r="U7" s="553"/>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66" t="s">
        <v>1461</v>
      </c>
      <c r="B9" s="561"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67"/>
      <c r="B10" s="561"/>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67"/>
      <c r="B11" s="561"/>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67"/>
      <c r="B12" s="561"/>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67"/>
      <c r="B13" s="561"/>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67"/>
      <c r="B14" s="561"/>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67"/>
      <c r="B15" s="561"/>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68"/>
      <c r="B16" s="561"/>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58" t="s">
        <v>1460</v>
      </c>
      <c r="B17" s="558"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59"/>
      <c r="B18" s="559"/>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59"/>
      <c r="B19" s="559"/>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59"/>
      <c r="B20" s="559"/>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59"/>
      <c r="B21" s="559"/>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59"/>
      <c r="B22" s="560"/>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59"/>
      <c r="B23" s="558"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59"/>
      <c r="B24" s="559"/>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59"/>
      <c r="B25" s="559"/>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59"/>
      <c r="B26" s="559"/>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59"/>
      <c r="B27" s="559"/>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59"/>
      <c r="B28" s="559"/>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59"/>
      <c r="B29" s="561"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59"/>
      <c r="B30" s="561"/>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59"/>
      <c r="B31" s="561"/>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59"/>
      <c r="B32" s="561"/>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59"/>
      <c r="B33" s="561"/>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59"/>
      <c r="B34" s="561"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59"/>
      <c r="B35" s="561"/>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59"/>
      <c r="B36" s="561"/>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59"/>
      <c r="B37" s="561"/>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59"/>
      <c r="B38" s="561"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59"/>
      <c r="B39" s="561"/>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59"/>
      <c r="B40" s="561"/>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59"/>
      <c r="B41" s="561"/>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59"/>
      <c r="B42" s="561"/>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58" t="s">
        <v>1461</v>
      </c>
      <c r="B43" s="561"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59"/>
      <c r="B44" s="561"/>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59"/>
      <c r="B45" s="561"/>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59"/>
      <c r="B46" s="561"/>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59"/>
      <c r="B47" s="561"/>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59"/>
      <c r="B48" s="561"/>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59"/>
      <c r="B49" s="561"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59"/>
      <c r="B50" s="561"/>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59"/>
      <c r="B51" s="561"/>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59"/>
      <c r="B52" s="561"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59"/>
      <c r="B53" s="561"/>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59"/>
      <c r="B54" s="561"/>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59"/>
      <c r="B55" s="561"/>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59"/>
      <c r="B56" s="561"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59"/>
      <c r="B57" s="561"/>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59"/>
      <c r="B58" s="561"/>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59"/>
      <c r="B59" s="561"/>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59"/>
      <c r="B60" s="561"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59"/>
      <c r="B61" s="561"/>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59"/>
      <c r="B62" s="561"/>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59"/>
      <c r="B63" s="561"/>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59"/>
      <c r="B64" s="563"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59"/>
      <c r="B65" s="564"/>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59"/>
      <c r="B66" s="564"/>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59"/>
      <c r="B67" s="565"/>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59"/>
      <c r="B68" s="562"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59"/>
      <c r="B69" s="562"/>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59"/>
      <c r="B70" s="562"/>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59"/>
      <c r="B71" s="563"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59"/>
      <c r="B72" s="564"/>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59"/>
      <c r="B73" s="565"/>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69" t="s">
        <v>1349</v>
      </c>
      <c r="B3" s="569"/>
      <c r="C3" s="569"/>
      <c r="D3" s="569"/>
      <c r="E3" s="569"/>
      <c r="F3" s="569"/>
      <c r="G3" s="569"/>
      <c r="H3" s="569"/>
      <c r="I3" s="569"/>
      <c r="J3" s="569"/>
      <c r="K3" s="569"/>
      <c r="L3" s="569"/>
      <c r="M3" s="569"/>
      <c r="N3" s="569"/>
      <c r="O3" s="569"/>
      <c r="P3" s="569"/>
      <c r="Q3" s="569"/>
      <c r="R3" s="569"/>
      <c r="S3" s="569"/>
      <c r="T3" s="569"/>
      <c r="U3" s="569"/>
    </row>
    <row r="4" spans="1:21" ht="1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ht="25.5"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8" t="s">
        <v>1381</v>
      </c>
      <c r="B8" s="558"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59"/>
      <c r="B9" s="559"/>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59"/>
      <c r="B10" s="559"/>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59"/>
      <c r="B11" s="559"/>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59"/>
      <c r="B12" s="559"/>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59"/>
      <c r="B13" s="559"/>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59"/>
      <c r="B14" s="559"/>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59"/>
      <c r="B15" s="559"/>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59"/>
      <c r="B16" s="559"/>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59"/>
      <c r="B17" s="559"/>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59"/>
      <c r="B18" s="559"/>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59"/>
      <c r="B19" s="559"/>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60"/>
      <c r="B20" s="560"/>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33" t="s">
        <v>97</v>
      </c>
      <c r="B6" s="535" t="s">
        <v>111</v>
      </c>
      <c r="C6" s="545" t="s">
        <v>86</v>
      </c>
      <c r="D6" s="545" t="s">
        <v>87</v>
      </c>
      <c r="E6" s="545" t="s">
        <v>392</v>
      </c>
      <c r="F6" s="545" t="s">
        <v>88</v>
      </c>
      <c r="G6" s="548" t="s">
        <v>100</v>
      </c>
      <c r="H6" s="550"/>
      <c r="I6" s="550"/>
      <c r="J6" s="550"/>
      <c r="K6" s="550"/>
      <c r="L6" s="550"/>
      <c r="M6" s="550"/>
      <c r="N6" s="549"/>
      <c r="O6" s="554" t="s">
        <v>101</v>
      </c>
      <c r="P6" s="555"/>
      <c r="Q6" s="535" t="s">
        <v>102</v>
      </c>
      <c r="R6" s="535" t="s">
        <v>103</v>
      </c>
      <c r="S6" s="535" t="s">
        <v>110</v>
      </c>
      <c r="T6" s="535" t="s">
        <v>109</v>
      </c>
      <c r="U6" s="551" t="s">
        <v>89</v>
      </c>
    </row>
    <row r="7" spans="1:27" ht="15" customHeight="1" x14ac:dyDescent="0.25">
      <c r="A7" s="533"/>
      <c r="B7" s="533"/>
      <c r="C7" s="546"/>
      <c r="D7" s="546"/>
      <c r="E7" s="546"/>
      <c r="F7" s="546"/>
      <c r="G7" s="548" t="s">
        <v>104</v>
      </c>
      <c r="H7" s="549"/>
      <c r="I7" s="548" t="s">
        <v>105</v>
      </c>
      <c r="J7" s="549"/>
      <c r="K7" s="548" t="s">
        <v>106</v>
      </c>
      <c r="L7" s="549"/>
      <c r="M7" s="548" t="s">
        <v>107</v>
      </c>
      <c r="N7" s="549"/>
      <c r="O7" s="556"/>
      <c r="P7" s="557"/>
      <c r="Q7" s="533"/>
      <c r="R7" s="533"/>
      <c r="S7" s="533"/>
      <c r="T7" s="533"/>
      <c r="U7" s="552"/>
    </row>
    <row r="8" spans="1:27" ht="25.5" x14ac:dyDescent="0.25">
      <c r="A8" s="534"/>
      <c r="B8" s="534"/>
      <c r="C8" s="547"/>
      <c r="D8" s="547"/>
      <c r="E8" s="547"/>
      <c r="F8" s="547"/>
      <c r="G8" s="442" t="s">
        <v>108</v>
      </c>
      <c r="H8" s="442" t="s">
        <v>12</v>
      </c>
      <c r="I8" s="442" t="s">
        <v>108</v>
      </c>
      <c r="J8" s="442" t="s">
        <v>12</v>
      </c>
      <c r="K8" s="442" t="s">
        <v>108</v>
      </c>
      <c r="L8" s="442" t="s">
        <v>12</v>
      </c>
      <c r="M8" s="442" t="s">
        <v>108</v>
      </c>
      <c r="N8" s="442" t="s">
        <v>12</v>
      </c>
      <c r="O8" s="442" t="s">
        <v>108</v>
      </c>
      <c r="P8" s="442" t="s">
        <v>12</v>
      </c>
      <c r="Q8" s="534"/>
      <c r="R8" s="534"/>
      <c r="S8" s="534"/>
      <c r="T8" s="534"/>
      <c r="U8" s="553"/>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58" t="s">
        <v>1385</v>
      </c>
      <c r="B10" s="558"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59"/>
      <c r="B11" s="559"/>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59"/>
      <c r="B12" s="559"/>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59"/>
      <c r="B13" s="559"/>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59"/>
      <c r="B14" s="559"/>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59"/>
      <c r="B15" s="560"/>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59"/>
      <c r="B16" s="558"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59"/>
      <c r="B17" s="559"/>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59"/>
      <c r="B18" s="559"/>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59"/>
      <c r="B19" s="559"/>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59"/>
      <c r="B20" s="560"/>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59"/>
      <c r="B21" s="558"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59"/>
      <c r="B22" s="559"/>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59"/>
      <c r="B23" s="559"/>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59"/>
      <c r="B24" s="560"/>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59"/>
      <c r="B25" s="561"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59"/>
      <c r="B26" s="561"/>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59"/>
      <c r="B27" s="561"/>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59"/>
      <c r="B28" s="561"/>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60"/>
      <c r="B29" s="561"/>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70" t="s">
        <v>478</v>
      </c>
      <c r="B30" s="571"/>
      <c r="C30" s="571"/>
      <c r="D30" s="571"/>
      <c r="E30" s="571"/>
      <c r="F30" s="571"/>
      <c r="G30" s="571"/>
      <c r="H30" s="571"/>
      <c r="I30" s="571"/>
      <c r="J30" s="571"/>
      <c r="K30" s="571"/>
      <c r="L30" s="571"/>
      <c r="M30" s="571"/>
      <c r="N30" s="571"/>
      <c r="O30" s="571"/>
      <c r="P30" s="571"/>
      <c r="Q30" s="571"/>
      <c r="R30" s="571"/>
      <c r="S30" s="571"/>
      <c r="T30" s="571"/>
      <c r="U30" s="572"/>
    </row>
    <row r="31" spans="1:21" ht="15.75" customHeight="1" x14ac:dyDescent="0.25">
      <c r="A31" s="558" t="s">
        <v>1395</v>
      </c>
      <c r="B31" s="561"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59"/>
      <c r="B32" s="561"/>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59"/>
      <c r="B33" s="561"/>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59"/>
      <c r="B34" s="561"/>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59"/>
      <c r="B35" s="561"/>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60"/>
      <c r="B36" s="561"/>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61" t="s">
        <v>1393</v>
      </c>
      <c r="B37" s="561"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61"/>
      <c r="B38" s="561"/>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61"/>
      <c r="B39" s="561"/>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61"/>
      <c r="B40" s="561"/>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61"/>
      <c r="B41" s="561"/>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61"/>
      <c r="B42" s="561"/>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s="66" customFormat="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s="67" customFormat="1" ht="25.5"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3" t="s">
        <v>1399</v>
      </c>
      <c r="B8" s="573"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73"/>
      <c r="B9" s="573"/>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73"/>
      <c r="B10" s="573"/>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73"/>
      <c r="B11" s="573"/>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73"/>
      <c r="B12" s="573"/>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73"/>
      <c r="B13" s="573"/>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73"/>
      <c r="B14" s="573"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73"/>
      <c r="B15" s="573"/>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73"/>
      <c r="B16" s="573"/>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73"/>
      <c r="B17" s="573"/>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73"/>
      <c r="B18" s="573"/>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73"/>
      <c r="B19" s="573"/>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73"/>
      <c r="B20" s="573"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73"/>
      <c r="B21" s="573"/>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73"/>
      <c r="B22" s="573"/>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73"/>
      <c r="B23" s="573"/>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73"/>
      <c r="B24" s="573"/>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73"/>
      <c r="B25" s="573"/>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73"/>
      <c r="B26" s="573"/>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33" t="s">
        <v>97</v>
      </c>
      <c r="B3" s="535" t="s">
        <v>111</v>
      </c>
      <c r="C3" s="545" t="s">
        <v>86</v>
      </c>
      <c r="D3" s="545" t="s">
        <v>87</v>
      </c>
      <c r="E3" s="545" t="s">
        <v>392</v>
      </c>
      <c r="F3" s="545" t="s">
        <v>88</v>
      </c>
      <c r="G3" s="548" t="s">
        <v>100</v>
      </c>
      <c r="H3" s="550"/>
      <c r="I3" s="550"/>
      <c r="J3" s="550"/>
      <c r="K3" s="550"/>
      <c r="L3" s="550"/>
      <c r="M3" s="550"/>
      <c r="N3" s="549"/>
      <c r="O3" s="554" t="s">
        <v>101</v>
      </c>
      <c r="P3" s="555"/>
      <c r="Q3" s="535" t="s">
        <v>102</v>
      </c>
      <c r="R3" s="535" t="s">
        <v>103</v>
      </c>
      <c r="S3" s="535" t="s">
        <v>110</v>
      </c>
      <c r="T3" s="535" t="s">
        <v>109</v>
      </c>
      <c r="U3" s="551" t="s">
        <v>89</v>
      </c>
    </row>
    <row r="4" spans="1:21" ht="15" customHeight="1" x14ac:dyDescent="0.25">
      <c r="A4" s="533"/>
      <c r="B4" s="533"/>
      <c r="C4" s="546"/>
      <c r="D4" s="546"/>
      <c r="E4" s="546"/>
      <c r="F4" s="546"/>
      <c r="G4" s="548" t="s">
        <v>104</v>
      </c>
      <c r="H4" s="549"/>
      <c r="I4" s="548" t="s">
        <v>105</v>
      </c>
      <c r="J4" s="549"/>
      <c r="K4" s="548" t="s">
        <v>106</v>
      </c>
      <c r="L4" s="549"/>
      <c r="M4" s="548" t="s">
        <v>107</v>
      </c>
      <c r="N4" s="549"/>
      <c r="O4" s="556"/>
      <c r="P4" s="557"/>
      <c r="Q4" s="533"/>
      <c r="R4" s="533"/>
      <c r="S4" s="533"/>
      <c r="T4" s="533"/>
      <c r="U4" s="552"/>
    </row>
    <row r="5" spans="1:21" ht="25.5" x14ac:dyDescent="0.25">
      <c r="A5" s="534"/>
      <c r="B5" s="534"/>
      <c r="C5" s="547"/>
      <c r="D5" s="547"/>
      <c r="E5" s="547"/>
      <c r="F5" s="547"/>
      <c r="G5" s="442" t="s">
        <v>108</v>
      </c>
      <c r="H5" s="442" t="s">
        <v>12</v>
      </c>
      <c r="I5" s="442" t="s">
        <v>108</v>
      </c>
      <c r="J5" s="442" t="s">
        <v>12</v>
      </c>
      <c r="K5" s="442" t="s">
        <v>108</v>
      </c>
      <c r="L5" s="442" t="s">
        <v>12</v>
      </c>
      <c r="M5" s="442" t="s">
        <v>108</v>
      </c>
      <c r="N5" s="442" t="s">
        <v>12</v>
      </c>
      <c r="O5" s="442" t="s">
        <v>108</v>
      </c>
      <c r="P5" s="442" t="s">
        <v>12</v>
      </c>
      <c r="Q5" s="534"/>
      <c r="R5" s="534"/>
      <c r="S5" s="534"/>
      <c r="T5" s="534"/>
      <c r="U5" s="553"/>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61" t="s">
        <v>1436</v>
      </c>
      <c r="B7" s="558"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61"/>
      <c r="B8" s="559"/>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61"/>
      <c r="B9" s="559"/>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61"/>
      <c r="B10" s="559"/>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61"/>
      <c r="B11" s="559"/>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61"/>
      <c r="B12" s="560"/>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59" t="s">
        <v>1437</v>
      </c>
      <c r="B13" s="558"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59"/>
      <c r="B14" s="559"/>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59"/>
      <c r="B15" s="559"/>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59"/>
      <c r="B16" s="559"/>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59"/>
      <c r="B17" s="559"/>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59"/>
      <c r="B18" s="559"/>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60"/>
      <c r="B19" s="560"/>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58" t="s">
        <v>1439</v>
      </c>
      <c r="B20" s="558"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59"/>
      <c r="B21" s="559"/>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59"/>
      <c r="B22" s="559"/>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59"/>
      <c r="B23" s="559"/>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59"/>
      <c r="B24" s="559"/>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59"/>
      <c r="B25" s="559"/>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60"/>
      <c r="B26" s="560"/>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58" t="s">
        <v>1441</v>
      </c>
      <c r="B27" s="558"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59"/>
      <c r="B28" s="559"/>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59"/>
      <c r="B29" s="559"/>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59"/>
      <c r="B30" s="559"/>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59"/>
      <c r="B31" s="559"/>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59"/>
      <c r="B32" s="559"/>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60"/>
      <c r="B33" s="560"/>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8" t="s">
        <v>1402</v>
      </c>
      <c r="B3" s="578"/>
      <c r="C3" s="578"/>
      <c r="D3" s="578"/>
      <c r="E3" s="578"/>
      <c r="F3" s="578"/>
      <c r="G3" s="578"/>
      <c r="H3" s="578"/>
      <c r="I3" s="578"/>
      <c r="J3" s="578"/>
      <c r="K3" s="578"/>
      <c r="L3" s="578"/>
      <c r="M3" s="578"/>
      <c r="N3" s="578"/>
      <c r="O3" s="578"/>
      <c r="P3" s="578"/>
      <c r="Q3" s="578"/>
      <c r="R3" s="578"/>
      <c r="S3" s="578"/>
      <c r="T3" s="578"/>
      <c r="U3" s="578"/>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33" t="s">
        <v>97</v>
      </c>
      <c r="B6" s="535" t="s">
        <v>111</v>
      </c>
      <c r="C6" s="545" t="s">
        <v>86</v>
      </c>
      <c r="D6" s="545" t="s">
        <v>87</v>
      </c>
      <c r="E6" s="545" t="s">
        <v>392</v>
      </c>
      <c r="F6" s="545" t="s">
        <v>88</v>
      </c>
      <c r="G6" s="548" t="s">
        <v>100</v>
      </c>
      <c r="H6" s="550"/>
      <c r="I6" s="550"/>
      <c r="J6" s="550"/>
      <c r="K6" s="550"/>
      <c r="L6" s="550"/>
      <c r="M6" s="550"/>
      <c r="N6" s="549"/>
      <c r="O6" s="554" t="s">
        <v>101</v>
      </c>
      <c r="P6" s="555"/>
      <c r="Q6" s="535" t="s">
        <v>102</v>
      </c>
      <c r="R6" s="535" t="s">
        <v>103</v>
      </c>
      <c r="S6" s="535" t="s">
        <v>110</v>
      </c>
      <c r="T6" s="535" t="s">
        <v>109</v>
      </c>
      <c r="U6" s="551" t="s">
        <v>89</v>
      </c>
    </row>
    <row r="7" spans="1:21" ht="15" customHeight="1" x14ac:dyDescent="0.25">
      <c r="A7" s="533"/>
      <c r="B7" s="533"/>
      <c r="C7" s="546"/>
      <c r="D7" s="546"/>
      <c r="E7" s="546"/>
      <c r="F7" s="546"/>
      <c r="G7" s="548" t="s">
        <v>104</v>
      </c>
      <c r="H7" s="549"/>
      <c r="I7" s="548" t="s">
        <v>105</v>
      </c>
      <c r="J7" s="549"/>
      <c r="K7" s="548" t="s">
        <v>106</v>
      </c>
      <c r="L7" s="549"/>
      <c r="M7" s="548" t="s">
        <v>107</v>
      </c>
      <c r="N7" s="549"/>
      <c r="O7" s="556"/>
      <c r="P7" s="557"/>
      <c r="Q7" s="533"/>
      <c r="R7" s="533"/>
      <c r="S7" s="533"/>
      <c r="T7" s="533"/>
      <c r="U7" s="552"/>
    </row>
    <row r="8" spans="1:21" ht="25.5" x14ac:dyDescent="0.25">
      <c r="A8" s="534"/>
      <c r="B8" s="534"/>
      <c r="C8" s="547"/>
      <c r="D8" s="547"/>
      <c r="E8" s="547"/>
      <c r="F8" s="547"/>
      <c r="G8" s="442" t="s">
        <v>108</v>
      </c>
      <c r="H8" s="442" t="s">
        <v>12</v>
      </c>
      <c r="I8" s="442" t="s">
        <v>108</v>
      </c>
      <c r="J8" s="442" t="s">
        <v>12</v>
      </c>
      <c r="K8" s="442" t="s">
        <v>108</v>
      </c>
      <c r="L8" s="442" t="s">
        <v>12</v>
      </c>
      <c r="M8" s="442" t="s">
        <v>108</v>
      </c>
      <c r="N8" s="442" t="s">
        <v>12</v>
      </c>
      <c r="O8" s="442" t="s">
        <v>108</v>
      </c>
      <c r="P8" s="442" t="s">
        <v>12</v>
      </c>
      <c r="Q8" s="534"/>
      <c r="R8" s="534"/>
      <c r="S8" s="534"/>
      <c r="T8" s="534"/>
      <c r="U8" s="553"/>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75" t="s">
        <v>1402</v>
      </c>
      <c r="B10" s="575"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76"/>
      <c r="B11" s="576"/>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76"/>
      <c r="B12" s="576"/>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76"/>
      <c r="B13" s="576"/>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76"/>
      <c r="B14" s="576"/>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77"/>
      <c r="B15" s="577"/>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75" t="s">
        <v>1401</v>
      </c>
      <c r="B16" s="575"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76"/>
      <c r="B17" s="576"/>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76"/>
      <c r="B18" s="576"/>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76"/>
      <c r="B19" s="576"/>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76"/>
      <c r="B20" s="576"/>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76"/>
      <c r="B21" s="576"/>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76"/>
      <c r="B22" s="576"/>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76"/>
      <c r="B23" s="576"/>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76"/>
      <c r="B24" s="576"/>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74" t="s">
        <v>1477</v>
      </c>
      <c r="B25" s="574"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74"/>
      <c r="B26" s="574"/>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74"/>
      <c r="B27" s="574"/>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74"/>
      <c r="B28" s="574"/>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74"/>
      <c r="B29" s="574"/>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74"/>
      <c r="B30" s="574"/>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74"/>
      <c r="B31" s="574"/>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74"/>
      <c r="B32" s="574"/>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74"/>
      <c r="B33" s="574"/>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74"/>
      <c r="B34" s="574"/>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74"/>
      <c r="B35" s="574"/>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A4" zoomScale="84" zoomScaleNormal="84" workbookViewId="0">
      <selection activeCell="C13" sqref="C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25" t="s">
        <v>1369</v>
      </c>
      <c r="I2" s="525"/>
    </row>
    <row r="3" spans="2:9" ht="19.5" thickBot="1" x14ac:dyDescent="0.3">
      <c r="B3" s="81" t="s">
        <v>21</v>
      </c>
      <c r="C3" s="81" t="s">
        <v>391</v>
      </c>
      <c r="H3" s="424" t="s">
        <v>390</v>
      </c>
      <c r="I3" s="425" t="s">
        <v>391</v>
      </c>
    </row>
    <row r="4" spans="2:9" ht="18.75" x14ac:dyDescent="0.25">
      <c r="B4" s="82" t="s">
        <v>122</v>
      </c>
      <c r="C4" s="201">
        <f>'1. TALLERES SEMINARIOS'!D5</f>
        <v>0</v>
      </c>
      <c r="H4" s="417" t="s">
        <v>1357</v>
      </c>
      <c r="I4" s="420">
        <f>'1. Desarrollo e Innov. Curricu.'!P28</f>
        <v>0</v>
      </c>
    </row>
    <row r="5" spans="2:9" ht="18.75" x14ac:dyDescent="0.25">
      <c r="B5" s="82" t="s">
        <v>415</v>
      </c>
      <c r="C5" s="201">
        <f>'2. CONTRATACION DE PERSONAL'!D5</f>
        <v>0</v>
      </c>
      <c r="H5" s="418" t="s">
        <v>1359</v>
      </c>
      <c r="I5" s="421">
        <f>'2. Investigación Científica'!P47</f>
        <v>0</v>
      </c>
    </row>
    <row r="6" spans="2:9" ht="18.75" x14ac:dyDescent="0.25">
      <c r="B6" s="82" t="s">
        <v>126</v>
      </c>
      <c r="C6" s="201">
        <f>'3. EQUIPO DE OFICINA'!D5</f>
        <v>229400</v>
      </c>
      <c r="H6" s="418" t="s">
        <v>471</v>
      </c>
      <c r="I6" s="421">
        <f>'3. Vinculación Univ. Sociedad'!P74</f>
        <v>0</v>
      </c>
    </row>
    <row r="7" spans="2:9" ht="19.5" thickBot="1" x14ac:dyDescent="0.3">
      <c r="B7" s="82" t="s">
        <v>416</v>
      </c>
      <c r="C7" s="201">
        <f>'4. EQUIPO TECNOLÓGICOS'!D5</f>
        <v>288200</v>
      </c>
      <c r="E7" s="428" t="s">
        <v>119</v>
      </c>
      <c r="F7" s="437" t="s">
        <v>1483</v>
      </c>
      <c r="H7" s="418" t="s">
        <v>1358</v>
      </c>
      <c r="I7" s="421">
        <f>'4. Docencia y Profesorado Univ.'!P21</f>
        <v>0</v>
      </c>
    </row>
    <row r="8" spans="2:9" ht="18.75" x14ac:dyDescent="0.25">
      <c r="B8" s="82" t="s">
        <v>127</v>
      </c>
      <c r="C8" s="201">
        <f>'5. ACTIVIDADES ESPECIALES'!D5</f>
        <v>5270400</v>
      </c>
      <c r="E8" s="433" t="s">
        <v>1485</v>
      </c>
      <c r="F8" s="434">
        <f>Presupuesto!D566</f>
        <v>5270400</v>
      </c>
      <c r="H8" s="418" t="s">
        <v>1360</v>
      </c>
      <c r="I8" s="421">
        <f>'5. Estudiantes y Graduados'!P43</f>
        <v>0</v>
      </c>
    </row>
    <row r="9" spans="2:9" ht="19.5" thickBot="1" x14ac:dyDescent="0.3">
      <c r="B9" s="92" t="s">
        <v>386</v>
      </c>
      <c r="C9" s="83">
        <f>'6. Becas'!D5</f>
        <v>0</v>
      </c>
      <c r="E9" s="435" t="s">
        <v>1510</v>
      </c>
      <c r="F9" s="436">
        <f>Presupuesto!E566</f>
        <v>517600</v>
      </c>
      <c r="H9" s="418" t="s">
        <v>472</v>
      </c>
      <c r="I9" s="421">
        <f>'6. Gestión del Conocimiento'!P27</f>
        <v>0</v>
      </c>
    </row>
    <row r="10" spans="2:9" ht="19.5" thickBot="1" x14ac:dyDescent="0.3">
      <c r="B10" s="92" t="s">
        <v>387</v>
      </c>
      <c r="C10" s="83">
        <f>'7. Infraestructura'!D5</f>
        <v>0</v>
      </c>
      <c r="E10" s="438" t="s">
        <v>1484</v>
      </c>
      <c r="F10" s="439">
        <f>Presupuesto!F566</f>
        <v>5788000</v>
      </c>
      <c r="G10" s="111"/>
      <c r="H10" s="418" t="s">
        <v>1361</v>
      </c>
      <c r="I10" s="422">
        <f>'7. Lo Esencial de la Reforma U.'!P34</f>
        <v>0</v>
      </c>
    </row>
    <row r="11" spans="2:9" ht="18.75" x14ac:dyDescent="0.25">
      <c r="B11" s="82" t="s">
        <v>418</v>
      </c>
      <c r="C11" s="83">
        <f>'8. Venta de Servicios'!D5</f>
        <v>0</v>
      </c>
      <c r="E11" s="440" t="s">
        <v>405</v>
      </c>
      <c r="F11" s="441">
        <f>Presupuesto!AR566</f>
        <v>5788000</v>
      </c>
      <c r="G11" s="111"/>
      <c r="H11" s="418" t="s">
        <v>1478</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5788000</v>
      </c>
      <c r="F13" s="111"/>
      <c r="G13" s="111"/>
      <c r="H13" s="419" t="s">
        <v>1454</v>
      </c>
      <c r="I13" s="423">
        <f>'10. Posgrado'!P43</f>
        <v>0</v>
      </c>
    </row>
    <row r="14" spans="2:9" ht="23.25" x14ac:dyDescent="0.25">
      <c r="B14" s="84"/>
      <c r="C14" s="85"/>
      <c r="F14" s="111"/>
      <c r="G14" s="111"/>
      <c r="H14" s="426" t="s">
        <v>125</v>
      </c>
      <c r="I14" s="427">
        <f>SUM(I4:I13)</f>
        <v>0</v>
      </c>
    </row>
    <row r="15" spans="2:9" ht="15.75" x14ac:dyDescent="0.25">
      <c r="F15" s="111"/>
      <c r="G15" s="111"/>
      <c r="H15" s="526"/>
      <c r="I15" s="526"/>
    </row>
    <row r="16" spans="2:9" ht="16.5" thickBot="1" x14ac:dyDescent="0.3">
      <c r="F16" s="111"/>
      <c r="G16" s="111"/>
      <c r="H16" s="527" t="s">
        <v>1371</v>
      </c>
      <c r="I16" s="527"/>
    </row>
    <row r="17" spans="2:15" ht="15.75" thickBot="1" x14ac:dyDescent="0.3">
      <c r="F17" s="111"/>
      <c r="G17" s="111"/>
      <c r="H17" s="428" t="s">
        <v>390</v>
      </c>
      <c r="I17" s="429" t="s">
        <v>391</v>
      </c>
      <c r="J17" s="196"/>
    </row>
    <row r="18" spans="2:15" x14ac:dyDescent="0.25">
      <c r="H18" s="481" t="s">
        <v>1364</v>
      </c>
      <c r="I18" s="482">
        <f>'11. Gestion Administrativa'!P39</f>
        <v>0</v>
      </c>
      <c r="J18" s="196"/>
    </row>
    <row r="19" spans="2:15" x14ac:dyDescent="0.25">
      <c r="H19" s="483" t="s">
        <v>1365</v>
      </c>
      <c r="I19" s="484">
        <f>'12. Gestión del Talento Humano'!P21</f>
        <v>0</v>
      </c>
      <c r="J19" s="196"/>
    </row>
    <row r="20" spans="2:15" x14ac:dyDescent="0.25">
      <c r="B20" s="475" t="s">
        <v>1505</v>
      </c>
      <c r="C20" s="476">
        <v>21.981300000000001</v>
      </c>
      <c r="D20" s="475" t="s">
        <v>1508</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5788000</v>
      </c>
      <c r="J22" s="196"/>
    </row>
    <row r="23" spans="2:15" x14ac:dyDescent="0.25">
      <c r="H23" s="487" t="s">
        <v>1479</v>
      </c>
      <c r="I23" s="488">
        <f>'16. Desa. del Sistema Educ.Sup.'!P70</f>
        <v>0</v>
      </c>
      <c r="J23" s="196"/>
    </row>
    <row r="24" spans="2:15" s="467" customFormat="1" ht="15.75" thickBot="1" x14ac:dyDescent="0.3">
      <c r="H24" s="489" t="s">
        <v>1517</v>
      </c>
      <c r="I24" s="490">
        <f>'17. Gestión TIC'!P74</f>
        <v>0</v>
      </c>
      <c r="J24" s="196"/>
    </row>
    <row r="25" spans="2:15" ht="15.75" thickBot="1" x14ac:dyDescent="0.3">
      <c r="H25" s="479" t="s">
        <v>125</v>
      </c>
      <c r="I25" s="480">
        <f>SUM(I18:I23)</f>
        <v>5788000</v>
      </c>
    </row>
    <row r="26" spans="2:15" ht="15.75" thickBot="1" x14ac:dyDescent="0.3"/>
    <row r="27" spans="2:15" ht="15.75" thickBot="1" x14ac:dyDescent="0.3">
      <c r="H27" s="430" t="s">
        <v>1370</v>
      </c>
      <c r="I27" s="431">
        <f>I14+I25</f>
        <v>5788000</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2</v>
      </c>
      <c r="D69" s="239">
        <f>SUMIF('3. EQUIPO DE OFICINA'!$C:$C,'Cuadro Resumen'!$B$69:$B$78,'3. EQUIPO DE OFICINA'!$F:$F)</f>
        <v>9000</v>
      </c>
    </row>
    <row r="70" spans="2:4" ht="18.75" x14ac:dyDescent="0.25">
      <c r="B70" s="92" t="s">
        <v>64</v>
      </c>
      <c r="C70" s="83">
        <f>SUMIF('3. EQUIPO DE OFICINA'!C:C,'Cuadro Resumen'!$B$69:$B$78,'3. EQUIPO DE OFICINA'!D:D)</f>
        <v>5</v>
      </c>
      <c r="D70" s="239">
        <f>SUMIF('3. EQUIPO DE OFICINA'!$C:$C,'Cuadro Resumen'!$B$69:$B$78,'3. EQUIPO DE OFICINA'!$F:$F)</f>
        <v>15000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2</v>
      </c>
      <c r="D72" s="239">
        <f>SUMIF('3. EQUIPO DE OFICINA'!$C:$C,'Cuadro Resumen'!$B$69:$B$78,'3. EQUIPO DE OFICINA'!$F:$F)</f>
        <v>8400</v>
      </c>
    </row>
    <row r="73" spans="2:4" ht="18.75" x14ac:dyDescent="0.25">
      <c r="B73" s="92" t="s">
        <v>67</v>
      </c>
      <c r="C73" s="83">
        <f>SUMIF('3. EQUIPO DE OFICINA'!C:C,'Cuadro Resumen'!$B$69:$B$78,'3. EQUIPO DE OFICINA'!D:D)</f>
        <v>5</v>
      </c>
      <c r="D73" s="239">
        <f>SUMIF('3. EQUIPO DE OFICINA'!$C:$C,'Cuadro Resumen'!$B$69:$B$78,'3. EQUIPO DE OFICINA'!$F:$F)</f>
        <v>20000</v>
      </c>
    </row>
    <row r="74" spans="2:4" ht="18.75" x14ac:dyDescent="0.25">
      <c r="B74" s="92" t="s">
        <v>68</v>
      </c>
      <c r="C74" s="83">
        <f>SUMIF('3. EQUIPO DE OFICINA'!C:C,'Cuadro Resumen'!$B$69:$B$78,'3. EQUIPO DE OFICINA'!D:D)</f>
        <v>10</v>
      </c>
      <c r="D74" s="239">
        <f>SUMIF('3. EQUIPO DE OFICINA'!$C:$C,'Cuadro Resumen'!$B$69:$B$78,'3. EQUIPO DE OFICINA'!$F:$F)</f>
        <v>30000</v>
      </c>
    </row>
    <row r="75" spans="2:4" ht="18.75" x14ac:dyDescent="0.25">
      <c r="B75" s="92" t="s">
        <v>69</v>
      </c>
      <c r="C75" s="83">
        <f>SUMIF('3. EQUIPO DE OFICINA'!C:C,'Cuadro Resumen'!$B$69:$B$78,'3. EQUIPO DE OFICINA'!D:D)</f>
        <v>4</v>
      </c>
      <c r="D75" s="239">
        <f>SUMIF('3. EQUIPO DE OFICINA'!$C:$C,'Cuadro Resumen'!$B$69:$B$78,'3. EQUIPO DE OFICINA'!$F:$F)</f>
        <v>10000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1</v>
      </c>
      <c r="D77" s="239">
        <f>SUMIF('3. EQUIPO DE OFICINA'!$C:$C,'Cuadro Resumen'!$B$69:$B$78,'3. EQUIPO DE OFICINA'!$F:$F)</f>
        <v>7000</v>
      </c>
    </row>
    <row r="78" spans="2:4" ht="18.75" x14ac:dyDescent="0.25">
      <c r="B78" s="82" t="s">
        <v>72</v>
      </c>
      <c r="C78" s="83">
        <f>SUMIF('3. EQUIPO DE OFICINA'!C:C,'Cuadro Resumen'!$B$69:$B$78,'3. EQUIPO DE OFICINA'!D:D)</f>
        <v>1</v>
      </c>
      <c r="D78" s="239">
        <f>SUMIF('3. EQUIPO DE OFICINA'!$C:$C,'Cuadro Resumen'!$B$69:$B$78,'3. EQUIPO DE OFICINA'!$F:$F)</f>
        <v>130000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30</v>
      </c>
      <c r="D80" s="240">
        <f>SUM(D69:D79)</f>
        <v>229400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2</v>
      </c>
      <c r="D86" s="83">
        <f>SUMIF('4. EQUIPO TECNOLÓGICOS'!$C:$C,'Cuadro Resumen'!$B$86:$B$102,'4. EQUIPO TECNOLÓGICOS'!F:F)</f>
        <v>70000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3</v>
      </c>
      <c r="D89" s="83">
        <f>SUMIF('4. EQUIPO TECNOLÓGICOS'!$C:$C,'Cuadro Resumen'!$B$86:$B$102,'4. EQUIPO TECNOLÓGICOS'!F:F)</f>
        <v>75000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75000</v>
      </c>
    </row>
    <row r="92" spans="2:4" ht="18.75" x14ac:dyDescent="0.25">
      <c r="B92" s="92" t="s">
        <v>74</v>
      </c>
      <c r="C92" s="83">
        <f>SUMIF('4. EQUIPO TECNOLÓGICOS'!C:C,'Cuadro Resumen'!$B$86:$B$102,'4. EQUIPO TECNOLÓGICOS'!D:D)</f>
        <v>2</v>
      </c>
      <c r="D92" s="83">
        <f>SUMIF('4. EQUIPO TECNOLÓGICOS'!$C:$C,'Cuadro Resumen'!$B$86:$B$102,'4. EQUIPO TECNOLÓGICOS'!F:F)</f>
        <v>14000</v>
      </c>
    </row>
    <row r="93" spans="2:4" ht="18.75" x14ac:dyDescent="0.25">
      <c r="B93" s="92" t="s">
        <v>75</v>
      </c>
      <c r="C93" s="83">
        <f>SUMIF('4. EQUIPO TECNOLÓGICOS'!C:C,'Cuadro Resumen'!$B$86:$B$102,'4. EQUIPO TECNOLÓGICOS'!D:D)</f>
        <v>1</v>
      </c>
      <c r="D93" s="83">
        <f>SUMIF('4. EQUIPO TECNOLÓGICOS'!$C:$C,'Cuadro Resumen'!$B$86:$B$102,'4. EQUIPO TECNOLÓGICOS'!F:F)</f>
        <v>9000</v>
      </c>
    </row>
    <row r="94" spans="2:4" ht="18.75" x14ac:dyDescent="0.25">
      <c r="B94" s="82" t="s">
        <v>35</v>
      </c>
      <c r="C94" s="83">
        <f>SUMIF('4. EQUIPO TECNOLÓGICOS'!C:C,'Cuadro Resumen'!$B$86:$B$102,'4. EQUIPO TECNOLÓGICOS'!D:D)</f>
        <v>2</v>
      </c>
      <c r="D94" s="83">
        <f>SUMIF('4. EQUIPO TECNOLÓGICOS'!$C:$C,'Cuadro Resumen'!$B$86:$B$102,'4. EQUIPO TECNOLÓGICOS'!F:F)</f>
        <v>14000</v>
      </c>
    </row>
    <row r="95" spans="2:4" ht="18.75" x14ac:dyDescent="0.25">
      <c r="B95" s="92" t="s">
        <v>76</v>
      </c>
      <c r="C95" s="83">
        <f>SUMIF('4. EQUIPO TECNOLÓGICOS'!C:C,'Cuadro Resumen'!$B$86:$B$102,'4. EQUIPO TECNOLÓGICOS'!D:D)</f>
        <v>2</v>
      </c>
      <c r="D95" s="83">
        <f>SUMIF('4. EQUIPO TECNOLÓGICOS'!$C:$C,'Cuadro Resumen'!$B$86:$B$102,'4. EQUIPO TECNOLÓGICOS'!F:F)</f>
        <v>12000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2</v>
      </c>
      <c r="D98" s="83">
        <f>SUMIF('4. EQUIPO TECNOLÓGICOS'!$C:$C,'Cuadro Resumen'!$B$86:$B$102,'4. EQUIPO TECNOLÓGICOS'!F:F)</f>
        <v>7000</v>
      </c>
    </row>
    <row r="99" spans="2:4" ht="18.75" x14ac:dyDescent="0.25">
      <c r="B99" s="82" t="s">
        <v>1482</v>
      </c>
      <c r="C99" s="83">
        <f>SUMIF('4. EQUIPO TECNOLÓGICOS'!C:C,'Cuadro Resumen'!$B$86:$B$102,'4. EQUIPO TECNOLÓGICOS'!D:D)</f>
        <v>3</v>
      </c>
      <c r="D99" s="83">
        <f>SUMIF('4. EQUIPO TECNOLÓGICOS'!$C:$C,'Cuadro Resumen'!$B$86:$B$102,'4. EQUIPO TECNOLÓGICOS'!F:F)</f>
        <v>4500</v>
      </c>
    </row>
    <row r="100" spans="2:4" ht="18.75" x14ac:dyDescent="0.25">
      <c r="B100" s="92" t="s">
        <v>80</v>
      </c>
      <c r="C100" s="83">
        <f>SUMIF('4. EQUIPO TECNOLÓGICOS'!C:C,'Cuadro Resumen'!$B$86:$B$102,'4. EQUIPO TECNOLÓGICOS'!D:D)</f>
        <v>1</v>
      </c>
      <c r="D100" s="83">
        <f>SUMIF('4. EQUIPO TECNOLÓGICOS'!$C:$C,'Cuadro Resumen'!$B$86:$B$102,'4. EQUIPO TECNOLÓGICOS'!F:F)</f>
        <v>2500</v>
      </c>
    </row>
    <row r="101" spans="2:4" ht="18.75" x14ac:dyDescent="0.25">
      <c r="B101" s="92" t="s">
        <v>81</v>
      </c>
      <c r="C101" s="83">
        <f>SUMIF('4. EQUIPO TECNOLÓGICOS'!C:C,'Cuadro Resumen'!$B$86:$B$102,'4. EQUIPO TECNOLÓGICOS'!D:D)</f>
        <v>4</v>
      </c>
      <c r="D101" s="83">
        <f>SUMIF('4. EQUIPO TECNOLÓGICOS'!$C:$C,'Cuadro Resumen'!$B$86:$B$102,'4. EQUIPO TECNOLÓGICOS'!F:F)</f>
        <v>4000</v>
      </c>
    </row>
    <row r="102" spans="2:4" ht="18.75" x14ac:dyDescent="0.25">
      <c r="B102" s="92" t="s">
        <v>82</v>
      </c>
      <c r="C102" s="83">
        <f>SUMIF('4. EQUIPO TECNOLÓGICOS'!C:C,'Cuadro Resumen'!$B$86:$B$102,'4. EQUIPO TECNOLÓGICOS'!D:D)</f>
        <v>100</v>
      </c>
      <c r="D102" s="83">
        <f>SUMIF('4. EQUIPO TECNOLÓGICOS'!$C:$C,'Cuadro Resumen'!$B$86:$B$102,'4. EQUIPO TECNOLÓGICOS'!F:F)</f>
        <v>1200</v>
      </c>
    </row>
    <row r="103" spans="2:4" ht="23.25" x14ac:dyDescent="0.25">
      <c r="B103" s="84" t="s">
        <v>125</v>
      </c>
      <c r="C103" s="85">
        <f>SUM(C86:C102)</f>
        <v>123</v>
      </c>
      <c r="D103" s="85">
        <f>SUM(D86:D102)</f>
        <v>288200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28" t="s">
        <v>1498</v>
      </c>
      <c r="C198" s="528"/>
      <c r="D198" s="528"/>
      <c r="E198" s="528"/>
      <c r="F198" s="528"/>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529" t="s">
        <v>1505</v>
      </c>
      <c r="C207" s="529"/>
      <c r="D207" s="529"/>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28" t="s">
        <v>1498</v>
      </c>
      <c r="C210" s="528"/>
      <c r="D210" s="528"/>
      <c r="E210" s="528"/>
      <c r="F210" s="528"/>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8" t="s">
        <v>1407</v>
      </c>
      <c r="B3" s="578"/>
      <c r="C3" s="578"/>
      <c r="D3" s="578"/>
      <c r="E3" s="578"/>
      <c r="F3" s="578"/>
      <c r="G3" s="578"/>
      <c r="H3" s="578"/>
      <c r="I3" s="578"/>
      <c r="J3" s="578"/>
      <c r="K3" s="578"/>
      <c r="L3" s="578"/>
      <c r="M3" s="578"/>
      <c r="N3" s="578"/>
      <c r="O3" s="578"/>
      <c r="P3" s="578"/>
      <c r="Q3" s="578"/>
      <c r="R3" s="578"/>
      <c r="S3" s="578"/>
      <c r="T3" s="578"/>
      <c r="U3" s="578"/>
    </row>
    <row r="4" spans="1:21" ht="1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ht="25.5"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5" t="s">
        <v>1407</v>
      </c>
      <c r="B8" s="575"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76"/>
      <c r="B9" s="576"/>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76"/>
      <c r="B10" s="576"/>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76"/>
      <c r="B11" s="576"/>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76"/>
      <c r="B12" s="576"/>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76"/>
      <c r="B13" s="576"/>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76"/>
      <c r="B14" s="576"/>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76"/>
      <c r="B15" s="576"/>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76"/>
      <c r="B16" s="576"/>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76"/>
      <c r="B17" s="576"/>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76"/>
      <c r="B18" s="576"/>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76"/>
      <c r="B19" s="576"/>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77"/>
      <c r="B20" s="577"/>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8" t="s">
        <v>1451</v>
      </c>
      <c r="B3" s="578"/>
      <c r="C3" s="578"/>
      <c r="D3" s="578"/>
      <c r="E3" s="578"/>
      <c r="F3" s="578"/>
      <c r="G3" s="578"/>
      <c r="H3" s="578"/>
      <c r="I3" s="578"/>
      <c r="J3" s="578"/>
      <c r="K3" s="578"/>
      <c r="L3" s="578"/>
      <c r="M3" s="578"/>
      <c r="N3" s="578"/>
      <c r="O3" s="578"/>
      <c r="P3" s="578"/>
      <c r="Q3" s="578"/>
      <c r="R3" s="578"/>
      <c r="S3" s="578"/>
      <c r="T3" s="578"/>
      <c r="U3" s="578"/>
    </row>
    <row r="4" spans="1:21" ht="1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ht="25.5"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5" t="s">
        <v>1445</v>
      </c>
      <c r="B8" s="574"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76"/>
      <c r="B9" s="574"/>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76"/>
      <c r="B10" s="574"/>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76"/>
      <c r="B11" s="574"/>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76"/>
      <c r="B12" s="574"/>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76"/>
      <c r="B13" s="574"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76"/>
      <c r="B14" s="574"/>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76"/>
      <c r="B15" s="574"/>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76"/>
      <c r="B16" s="574"/>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76"/>
      <c r="B17" s="574"/>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76"/>
      <c r="B18" s="574"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76"/>
      <c r="B19" s="574"/>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76"/>
      <c r="B20" s="574"/>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76"/>
      <c r="B21" s="574"/>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76"/>
      <c r="B22" s="574"/>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76"/>
      <c r="B23" s="575"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76"/>
      <c r="B24" s="576"/>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76"/>
      <c r="B25" s="576"/>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76"/>
      <c r="B26" s="576"/>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76"/>
      <c r="B27" s="577"/>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76"/>
      <c r="B28" s="575"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76"/>
      <c r="B29" s="576"/>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76"/>
      <c r="B30" s="576"/>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76"/>
      <c r="B31" s="576"/>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76"/>
      <c r="B32" s="577"/>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76"/>
      <c r="B33" s="574"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76"/>
      <c r="B34" s="574"/>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76"/>
      <c r="B35" s="574"/>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76"/>
      <c r="B36" s="574"/>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76"/>
      <c r="B37" s="574"/>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76"/>
      <c r="B38" s="574"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76"/>
      <c r="B39" s="574"/>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76"/>
      <c r="B40" s="574"/>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76"/>
      <c r="B41" s="574"/>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76"/>
      <c r="B42" s="574"/>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6" activePane="bottomLeft" state="frozen"/>
      <selection activeCell="Q6" sqref="Q6"/>
      <selection pane="bottomLeft" activeCell="C11" sqref="C1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579" t="s">
        <v>1411</v>
      </c>
      <c r="B3" s="579"/>
      <c r="C3" s="579"/>
      <c r="D3" s="579"/>
      <c r="E3" s="579"/>
      <c r="F3" s="579"/>
      <c r="G3" s="579"/>
      <c r="H3" s="579"/>
      <c r="I3" s="579"/>
      <c r="J3" s="579"/>
      <c r="K3" s="579"/>
      <c r="L3" s="579"/>
      <c r="M3" s="579"/>
      <c r="N3" s="579"/>
      <c r="O3" s="579"/>
      <c r="P3" s="579"/>
      <c r="Q3" s="579"/>
      <c r="R3" s="579"/>
      <c r="S3" s="579"/>
      <c r="T3" s="579"/>
      <c r="U3" s="579"/>
    </row>
    <row r="4" spans="1:21" s="321" customFormat="1" x14ac:dyDescent="0.25">
      <c r="A4" s="580" t="s">
        <v>1417</v>
      </c>
      <c r="B4" s="580"/>
      <c r="C4" s="580"/>
      <c r="D4" s="580"/>
      <c r="E4" s="580"/>
      <c r="F4" s="580"/>
      <c r="G4" s="580"/>
      <c r="H4" s="580"/>
      <c r="I4" s="580"/>
      <c r="J4" s="580"/>
      <c r="K4" s="580"/>
      <c r="L4" s="580"/>
      <c r="M4" s="580"/>
      <c r="N4" s="580"/>
      <c r="O4" s="580"/>
      <c r="P4" s="580"/>
      <c r="Q4" s="580"/>
      <c r="R4" s="580"/>
      <c r="S4" s="580"/>
      <c r="T4" s="580"/>
      <c r="U4" s="580"/>
    </row>
    <row r="5" spans="1:21" s="66" customFormat="1" ht="23.25" customHeight="1" x14ac:dyDescent="0.25">
      <c r="A5" s="533" t="s">
        <v>97</v>
      </c>
      <c r="B5" s="535" t="s">
        <v>111</v>
      </c>
      <c r="C5" s="545" t="s">
        <v>86</v>
      </c>
      <c r="D5" s="545" t="s">
        <v>87</v>
      </c>
      <c r="E5" s="545" t="s">
        <v>392</v>
      </c>
      <c r="F5" s="545" t="s">
        <v>88</v>
      </c>
      <c r="G5" s="548" t="s">
        <v>100</v>
      </c>
      <c r="H5" s="550"/>
      <c r="I5" s="550"/>
      <c r="J5" s="550"/>
      <c r="K5" s="550"/>
      <c r="L5" s="550"/>
      <c r="M5" s="550"/>
      <c r="N5" s="549"/>
      <c r="O5" s="554" t="s">
        <v>101</v>
      </c>
      <c r="P5" s="555"/>
      <c r="Q5" s="535" t="s">
        <v>102</v>
      </c>
      <c r="R5" s="535" t="s">
        <v>103</v>
      </c>
      <c r="S5" s="535" t="s">
        <v>110</v>
      </c>
      <c r="T5" s="535" t="s">
        <v>109</v>
      </c>
      <c r="U5" s="551" t="s">
        <v>89</v>
      </c>
    </row>
    <row r="6" spans="1:21" s="66" customFormat="1" ht="15" customHeight="1" x14ac:dyDescent="0.25">
      <c r="A6" s="533"/>
      <c r="B6" s="533"/>
      <c r="C6" s="546"/>
      <c r="D6" s="546"/>
      <c r="E6" s="546"/>
      <c r="F6" s="546"/>
      <c r="G6" s="548" t="s">
        <v>104</v>
      </c>
      <c r="H6" s="549"/>
      <c r="I6" s="548" t="s">
        <v>105</v>
      </c>
      <c r="J6" s="549"/>
      <c r="K6" s="548" t="s">
        <v>106</v>
      </c>
      <c r="L6" s="549"/>
      <c r="M6" s="548" t="s">
        <v>107</v>
      </c>
      <c r="N6" s="549"/>
      <c r="O6" s="556"/>
      <c r="P6" s="557"/>
      <c r="Q6" s="533"/>
      <c r="R6" s="533"/>
      <c r="S6" s="533"/>
      <c r="T6" s="533"/>
      <c r="U6" s="552"/>
    </row>
    <row r="7" spans="1:21" s="67" customFormat="1" ht="24" customHeight="1" x14ac:dyDescent="0.25">
      <c r="A7" s="534"/>
      <c r="B7" s="534"/>
      <c r="C7" s="547"/>
      <c r="D7" s="547"/>
      <c r="E7" s="547"/>
      <c r="F7" s="547"/>
      <c r="G7" s="442" t="s">
        <v>108</v>
      </c>
      <c r="H7" s="442" t="s">
        <v>12</v>
      </c>
      <c r="I7" s="442" t="s">
        <v>108</v>
      </c>
      <c r="J7" s="442" t="s">
        <v>12</v>
      </c>
      <c r="K7" s="442" t="s">
        <v>108</v>
      </c>
      <c r="L7" s="442" t="s">
        <v>12</v>
      </c>
      <c r="M7" s="442" t="s">
        <v>108</v>
      </c>
      <c r="N7" s="442" t="s">
        <v>12</v>
      </c>
      <c r="O7" s="442" t="s">
        <v>108</v>
      </c>
      <c r="P7" s="442" t="s">
        <v>12</v>
      </c>
      <c r="Q7" s="534"/>
      <c r="R7" s="534"/>
      <c r="S7" s="534"/>
      <c r="T7" s="534"/>
      <c r="U7" s="553"/>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61" t="s">
        <v>1412</v>
      </c>
      <c r="B9" s="558" t="s">
        <v>1413</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x14ac:dyDescent="0.25">
      <c r="A10" s="561"/>
      <c r="B10" s="559"/>
      <c r="C10" s="278"/>
      <c r="D10" s="278"/>
      <c r="E10" s="278"/>
      <c r="F10" s="278"/>
      <c r="G10" s="364"/>
      <c r="H10" s="365"/>
      <c r="I10" s="278"/>
      <c r="J10" s="365"/>
      <c r="K10" s="278"/>
      <c r="L10" s="365"/>
      <c r="M10" s="278"/>
      <c r="N10" s="365"/>
      <c r="O10" s="402">
        <f t="shared" ref="O10:O38" si="1">G10+I10+K10+M10</f>
        <v>0</v>
      </c>
      <c r="P10" s="403">
        <f t="shared" ref="P10:P38" si="2">H10+J10+L10+N10</f>
        <v>0</v>
      </c>
      <c r="Q10" s="278"/>
      <c r="R10" s="278"/>
      <c r="S10" s="278"/>
      <c r="T10" s="278"/>
      <c r="U10" s="278"/>
    </row>
    <row r="11" spans="1:21" s="367" customFormat="1" ht="15.75" x14ac:dyDescent="0.25">
      <c r="A11" s="561"/>
      <c r="B11" s="559"/>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x14ac:dyDescent="0.25">
      <c r="A12" s="561"/>
      <c r="B12" s="559"/>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x14ac:dyDescent="0.25">
      <c r="A13" s="561"/>
      <c r="B13" s="559"/>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x14ac:dyDescent="0.25">
      <c r="A14" s="561"/>
      <c r="B14" s="560"/>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x14ac:dyDescent="0.25">
      <c r="A15" s="561"/>
      <c r="B15" s="558" t="s">
        <v>1414</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x14ac:dyDescent="0.25">
      <c r="A16" s="561"/>
      <c r="B16" s="559"/>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x14ac:dyDescent="0.25">
      <c r="A17" s="561"/>
      <c r="B17" s="559"/>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x14ac:dyDescent="0.25">
      <c r="A18" s="561"/>
      <c r="B18" s="559"/>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61"/>
      <c r="B19" s="559"/>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561"/>
      <c r="B20" s="560"/>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61"/>
      <c r="B21" s="558" t="s">
        <v>1415</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61"/>
      <c r="B22" s="559"/>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61"/>
      <c r="B23" s="559"/>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61"/>
      <c r="B24" s="559"/>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61"/>
      <c r="B25" s="559"/>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61"/>
      <c r="B26" s="560"/>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x14ac:dyDescent="0.25">
      <c r="A27" s="558" t="s">
        <v>1416</v>
      </c>
      <c r="B27" s="558" t="s">
        <v>1418</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x14ac:dyDescent="0.25">
      <c r="A28" s="559"/>
      <c r="B28" s="559"/>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x14ac:dyDescent="0.25">
      <c r="A29" s="559"/>
      <c r="B29" s="559"/>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x14ac:dyDescent="0.25">
      <c r="A30" s="559"/>
      <c r="B30" s="559"/>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559"/>
      <c r="B31" s="559"/>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559"/>
      <c r="B32" s="560"/>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x14ac:dyDescent="0.25">
      <c r="A33" s="559"/>
      <c r="B33" s="558" t="s">
        <v>1419</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x14ac:dyDescent="0.25">
      <c r="A34" s="559"/>
      <c r="B34" s="559"/>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x14ac:dyDescent="0.25">
      <c r="A35" s="559"/>
      <c r="B35" s="559"/>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x14ac:dyDescent="0.25">
      <c r="A36" s="559"/>
      <c r="B36" s="559"/>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x14ac:dyDescent="0.25">
      <c r="A37" s="559"/>
      <c r="B37" s="559"/>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x14ac:dyDescent="0.25">
      <c r="A38" s="560"/>
      <c r="B38" s="560"/>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x14ac:dyDescent="0.25">
      <c r="A39" s="299"/>
      <c r="B39" s="300"/>
      <c r="C39" s="299" t="s">
        <v>1410</v>
      </c>
      <c r="D39" s="300"/>
      <c r="E39" s="300"/>
      <c r="F39" s="301"/>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B1" workbookViewId="0">
      <pane ySplit="6" topLeftCell="A15" activePane="bottomLeft" state="frozen"/>
      <selection activeCell="R5" sqref="R5"/>
      <selection pane="bottomLeft" activeCell="I29" sqref="I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ht="25.5"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61" t="s">
        <v>1421</v>
      </c>
      <c r="B8" s="558"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561"/>
      <c r="B9" s="559"/>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61"/>
      <c r="B10" s="559"/>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61"/>
      <c r="B11" s="559"/>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61"/>
      <c r="B12" s="559"/>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61"/>
      <c r="B13" s="559"/>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61"/>
      <c r="B14" s="559"/>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61"/>
      <c r="B15" s="559"/>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61"/>
      <c r="B16" s="559"/>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61"/>
      <c r="B17" s="559"/>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61"/>
      <c r="B18" s="559"/>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61"/>
      <c r="B19" s="559"/>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61"/>
      <c r="B20" s="560"/>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81" t="s">
        <v>1353</v>
      </c>
      <c r="B4" s="581"/>
      <c r="C4" s="581"/>
      <c r="D4" s="581"/>
      <c r="E4" s="581"/>
      <c r="F4" s="581"/>
      <c r="G4" s="581"/>
      <c r="H4" s="581"/>
      <c r="I4" s="581"/>
      <c r="J4" s="581"/>
      <c r="K4" s="581"/>
      <c r="L4" s="581"/>
      <c r="M4" s="581"/>
      <c r="N4" s="581"/>
      <c r="O4" s="581"/>
      <c r="P4" s="581"/>
      <c r="Q4" s="581"/>
      <c r="R4" s="581"/>
      <c r="S4" s="581"/>
      <c r="T4" s="581"/>
      <c r="U4" s="581"/>
    </row>
    <row r="5" spans="1:21" ht="14.45" customHeight="1" x14ac:dyDescent="0.25">
      <c r="A5" s="533" t="s">
        <v>97</v>
      </c>
      <c r="B5" s="535" t="s">
        <v>111</v>
      </c>
      <c r="C5" s="545" t="s">
        <v>86</v>
      </c>
      <c r="D5" s="545" t="s">
        <v>87</v>
      </c>
      <c r="E5" s="545" t="s">
        <v>392</v>
      </c>
      <c r="F5" s="545" t="s">
        <v>88</v>
      </c>
      <c r="G5" s="548" t="s">
        <v>100</v>
      </c>
      <c r="H5" s="550"/>
      <c r="I5" s="550"/>
      <c r="J5" s="550"/>
      <c r="K5" s="550"/>
      <c r="L5" s="550"/>
      <c r="M5" s="550"/>
      <c r="N5" s="549"/>
      <c r="O5" s="554" t="s">
        <v>101</v>
      </c>
      <c r="P5" s="555"/>
      <c r="Q5" s="535" t="s">
        <v>102</v>
      </c>
      <c r="R5" s="535" t="s">
        <v>103</v>
      </c>
      <c r="S5" s="535" t="s">
        <v>110</v>
      </c>
      <c r="T5" s="535" t="s">
        <v>109</v>
      </c>
      <c r="U5" s="551" t="s">
        <v>89</v>
      </c>
    </row>
    <row r="6" spans="1:21" ht="14.45" customHeight="1" x14ac:dyDescent="0.25">
      <c r="A6" s="533"/>
      <c r="B6" s="533"/>
      <c r="C6" s="546"/>
      <c r="D6" s="546"/>
      <c r="E6" s="546"/>
      <c r="F6" s="546"/>
      <c r="G6" s="548" t="s">
        <v>104</v>
      </c>
      <c r="H6" s="549"/>
      <c r="I6" s="548" t="s">
        <v>105</v>
      </c>
      <c r="J6" s="549"/>
      <c r="K6" s="548" t="s">
        <v>106</v>
      </c>
      <c r="L6" s="549"/>
      <c r="M6" s="548" t="s">
        <v>107</v>
      </c>
      <c r="N6" s="549"/>
      <c r="O6" s="556"/>
      <c r="P6" s="557"/>
      <c r="Q6" s="533"/>
      <c r="R6" s="533"/>
      <c r="S6" s="533"/>
      <c r="T6" s="533"/>
      <c r="U6" s="552"/>
    </row>
    <row r="7" spans="1:21" ht="25.5" x14ac:dyDescent="0.25">
      <c r="A7" s="534"/>
      <c r="B7" s="534"/>
      <c r="C7" s="547"/>
      <c r="D7" s="547"/>
      <c r="E7" s="547"/>
      <c r="F7" s="547"/>
      <c r="G7" s="442" t="s">
        <v>108</v>
      </c>
      <c r="H7" s="442" t="s">
        <v>12</v>
      </c>
      <c r="I7" s="442" t="s">
        <v>108</v>
      </c>
      <c r="J7" s="442" t="s">
        <v>12</v>
      </c>
      <c r="K7" s="442" t="s">
        <v>108</v>
      </c>
      <c r="L7" s="442" t="s">
        <v>12</v>
      </c>
      <c r="M7" s="442" t="s">
        <v>108</v>
      </c>
      <c r="N7" s="442" t="s">
        <v>12</v>
      </c>
      <c r="O7" s="442" t="s">
        <v>108</v>
      </c>
      <c r="P7" s="442" t="s">
        <v>12</v>
      </c>
      <c r="Q7" s="534"/>
      <c r="R7" s="534"/>
      <c r="S7" s="534"/>
      <c r="T7" s="534"/>
      <c r="U7" s="553"/>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82" t="s">
        <v>1424</v>
      </c>
      <c r="B9" s="536"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83"/>
      <c r="B10" s="537"/>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83"/>
      <c r="B11" s="537"/>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83"/>
      <c r="B12" s="537"/>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83"/>
      <c r="B13" s="537"/>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83"/>
      <c r="B14" s="537"/>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83"/>
      <c r="B15" s="537"/>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83"/>
      <c r="B16" s="537"/>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83"/>
      <c r="B17" s="537"/>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83"/>
      <c r="B18" s="537"/>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83"/>
      <c r="B19" s="537"/>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84"/>
      <c r="B20" s="538"/>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19"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93" t="s">
        <v>1345</v>
      </c>
      <c r="B1" s="593"/>
      <c r="C1" s="593"/>
      <c r="D1" s="593"/>
      <c r="E1" s="593"/>
      <c r="F1" s="593"/>
      <c r="G1" s="593"/>
      <c r="H1" s="593"/>
      <c r="I1" s="593"/>
      <c r="J1" s="593"/>
      <c r="K1" s="593"/>
      <c r="L1" s="593"/>
      <c r="M1" s="593"/>
      <c r="N1" s="593"/>
      <c r="O1" s="593"/>
      <c r="P1" s="593"/>
      <c r="Q1" s="593"/>
      <c r="R1" s="593"/>
      <c r="S1" s="593"/>
      <c r="T1" s="593"/>
      <c r="U1" s="593"/>
    </row>
    <row r="2" spans="1:21" x14ac:dyDescent="0.25">
      <c r="A2" s="594" t="s">
        <v>1426</v>
      </c>
      <c r="B2" s="594"/>
      <c r="C2" s="594"/>
      <c r="D2" s="594"/>
      <c r="E2" s="594"/>
      <c r="F2" s="594"/>
      <c r="G2" s="594"/>
      <c r="H2" s="594"/>
      <c r="I2" s="594"/>
      <c r="J2" s="594"/>
      <c r="K2" s="594"/>
      <c r="L2" s="594"/>
      <c r="M2" s="594"/>
      <c r="N2" s="594"/>
      <c r="O2" s="594"/>
      <c r="P2" s="594"/>
      <c r="Q2" s="594"/>
      <c r="R2" s="594"/>
      <c r="S2" s="594"/>
      <c r="T2" s="594"/>
      <c r="U2" s="594"/>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33" t="s">
        <v>97</v>
      </c>
      <c r="B4" s="535" t="s">
        <v>111</v>
      </c>
      <c r="C4" s="545" t="s">
        <v>86</v>
      </c>
      <c r="D4" s="545" t="s">
        <v>87</v>
      </c>
      <c r="E4" s="545" t="s">
        <v>392</v>
      </c>
      <c r="F4" s="545" t="s">
        <v>88</v>
      </c>
      <c r="G4" s="548" t="s">
        <v>100</v>
      </c>
      <c r="H4" s="550"/>
      <c r="I4" s="550"/>
      <c r="J4" s="550"/>
      <c r="K4" s="550"/>
      <c r="L4" s="550"/>
      <c r="M4" s="550"/>
      <c r="N4" s="549"/>
      <c r="O4" s="554" t="s">
        <v>101</v>
      </c>
      <c r="P4" s="555"/>
      <c r="Q4" s="535" t="s">
        <v>102</v>
      </c>
      <c r="R4" s="535" t="s">
        <v>103</v>
      </c>
      <c r="S4" s="535" t="s">
        <v>110</v>
      </c>
      <c r="T4" s="535" t="s">
        <v>109</v>
      </c>
      <c r="U4" s="551" t="s">
        <v>89</v>
      </c>
    </row>
    <row r="5" spans="1:21" ht="15" customHeight="1" x14ac:dyDescent="0.25">
      <c r="A5" s="533"/>
      <c r="B5" s="533"/>
      <c r="C5" s="546"/>
      <c r="D5" s="546"/>
      <c r="E5" s="546"/>
      <c r="F5" s="546"/>
      <c r="G5" s="548" t="s">
        <v>104</v>
      </c>
      <c r="H5" s="549"/>
      <c r="I5" s="548" t="s">
        <v>105</v>
      </c>
      <c r="J5" s="549"/>
      <c r="K5" s="548" t="s">
        <v>106</v>
      </c>
      <c r="L5" s="549"/>
      <c r="M5" s="548" t="s">
        <v>107</v>
      </c>
      <c r="N5" s="549"/>
      <c r="O5" s="556"/>
      <c r="P5" s="557"/>
      <c r="Q5" s="533"/>
      <c r="R5" s="533"/>
      <c r="S5" s="533"/>
      <c r="T5" s="533"/>
      <c r="U5" s="552"/>
    </row>
    <row r="6" spans="1:21" ht="25.5" x14ac:dyDescent="0.25">
      <c r="A6" s="534"/>
      <c r="B6" s="534"/>
      <c r="C6" s="547"/>
      <c r="D6" s="547"/>
      <c r="E6" s="547"/>
      <c r="F6" s="547"/>
      <c r="G6" s="442" t="s">
        <v>108</v>
      </c>
      <c r="H6" s="442" t="s">
        <v>12</v>
      </c>
      <c r="I6" s="442" t="s">
        <v>108</v>
      </c>
      <c r="J6" s="442" t="s">
        <v>12</v>
      </c>
      <c r="K6" s="442" t="s">
        <v>108</v>
      </c>
      <c r="L6" s="442" t="s">
        <v>12</v>
      </c>
      <c r="M6" s="442" t="s">
        <v>108</v>
      </c>
      <c r="N6" s="442" t="s">
        <v>12</v>
      </c>
      <c r="O6" s="442" t="s">
        <v>108</v>
      </c>
      <c r="P6" s="442" t="s">
        <v>12</v>
      </c>
      <c r="Q6" s="534"/>
      <c r="R6" s="534"/>
      <c r="S6" s="534"/>
      <c r="T6" s="534"/>
      <c r="U6" s="553"/>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39" t="s">
        <v>1521</v>
      </c>
      <c r="B8" s="588"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40"/>
      <c r="B9" s="588"/>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40"/>
      <c r="B10" s="588"/>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40"/>
      <c r="B11" s="588"/>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40"/>
      <c r="B12" s="588"/>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40"/>
      <c r="B13" s="588"/>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40"/>
      <c r="B14" s="588"/>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40"/>
      <c r="B15" s="588"/>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40"/>
      <c r="B16" s="588"/>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40"/>
      <c r="B17" s="588"/>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40"/>
      <c r="B18" s="588"/>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40"/>
      <c r="B19" s="585"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40"/>
      <c r="B20" s="586"/>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40"/>
      <c r="B21" s="586"/>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40"/>
      <c r="B22" s="586"/>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40"/>
      <c r="B23" s="586"/>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40"/>
      <c r="B24" s="586"/>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40"/>
      <c r="B25" s="586"/>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40"/>
      <c r="B26" s="586"/>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40"/>
      <c r="B27" s="586"/>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40"/>
      <c r="B28" s="586"/>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40"/>
      <c r="B29" s="587"/>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40"/>
      <c r="B30" s="589"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40"/>
      <c r="B31" s="589"/>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40"/>
      <c r="B32" s="589"/>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40"/>
      <c r="B33" s="589"/>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40"/>
      <c r="B34" s="589"/>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40"/>
      <c r="B35" s="589"/>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90" t="s">
        <v>1346</v>
      </c>
      <c r="B36" s="591"/>
      <c r="C36" s="591"/>
      <c r="D36" s="591"/>
      <c r="E36" s="591"/>
      <c r="F36" s="592"/>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topLeftCell="G1" workbookViewId="0">
      <pane ySplit="8" topLeftCell="A19" activePane="bottomLeft" state="frozen"/>
      <selection activeCell="K7" sqref="K7"/>
      <selection pane="bottomLeft" activeCell="P11" sqref="P11"/>
    </sheetView>
  </sheetViews>
  <sheetFormatPr baseColWidth="10" defaultRowHeight="15" x14ac:dyDescent="0.25"/>
  <cols>
    <col min="1" max="1" width="35.7109375" customWidth="1"/>
    <col min="2" max="2" width="35.85546875" customWidth="1"/>
    <col min="3" max="3" width="30.140625" customWidth="1"/>
    <col min="4" max="4" width="34.42578125" customWidth="1"/>
    <col min="5" max="6" width="27.42578125" customWidth="1"/>
    <col min="7" max="7" width="12.7109375" customWidth="1"/>
    <col min="8" max="8" width="13" style="234" customWidth="1"/>
    <col min="9" max="9" width="12.85546875" customWidth="1"/>
    <col min="10" max="10" width="14.42578125" style="234" customWidth="1"/>
    <col min="11" max="11" width="11.85546875" customWidth="1"/>
    <col min="12" max="12" width="13.42578125" style="234" customWidth="1"/>
    <col min="14" max="14" width="13" style="234" customWidth="1"/>
    <col min="15" max="15" width="12.140625" customWidth="1"/>
    <col min="16" max="16" width="13.7109375" style="234" customWidth="1"/>
    <col min="17" max="17" width="14.140625" hidden="1" customWidth="1"/>
    <col min="18" max="20" width="14.140625" customWidth="1"/>
    <col min="21" max="21" width="17" customWidth="1"/>
  </cols>
  <sheetData>
    <row r="1" spans="1:27" ht="24.75" customHeight="1" x14ac:dyDescent="0.25">
      <c r="E1" s="596" t="s">
        <v>1356</v>
      </c>
      <c r="F1" s="596"/>
      <c r="G1" s="596"/>
      <c r="H1" s="596"/>
      <c r="I1" s="596"/>
      <c r="J1" s="596"/>
      <c r="K1" s="596"/>
      <c r="L1" s="596"/>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81" t="s">
        <v>1430</v>
      </c>
      <c r="B5" s="597"/>
      <c r="C5" s="597"/>
      <c r="D5" s="597"/>
      <c r="E5" s="597"/>
      <c r="F5" s="597"/>
      <c r="G5" s="597"/>
      <c r="H5" s="597"/>
      <c r="I5" s="597"/>
      <c r="J5" s="597"/>
      <c r="K5" s="597"/>
      <c r="L5" s="597"/>
      <c r="M5" s="597"/>
      <c r="N5" s="597"/>
      <c r="O5" s="597"/>
      <c r="P5" s="597"/>
      <c r="Q5" s="597"/>
      <c r="R5" s="597"/>
      <c r="S5" s="597"/>
      <c r="T5" s="597"/>
      <c r="U5" s="597"/>
    </row>
    <row r="6" spans="1:27" ht="15" customHeight="1" x14ac:dyDescent="0.25">
      <c r="A6" s="533" t="s">
        <v>97</v>
      </c>
      <c r="B6" s="535" t="s">
        <v>111</v>
      </c>
      <c r="C6" s="545" t="s">
        <v>86</v>
      </c>
      <c r="D6" s="545" t="s">
        <v>87</v>
      </c>
      <c r="E6" s="545" t="s">
        <v>392</v>
      </c>
      <c r="F6" s="545" t="s">
        <v>88</v>
      </c>
      <c r="G6" s="548" t="s">
        <v>100</v>
      </c>
      <c r="H6" s="550"/>
      <c r="I6" s="550"/>
      <c r="J6" s="550"/>
      <c r="K6" s="550"/>
      <c r="L6" s="550"/>
      <c r="M6" s="550"/>
      <c r="N6" s="549"/>
      <c r="O6" s="554" t="s">
        <v>101</v>
      </c>
      <c r="P6" s="555"/>
      <c r="Q6" s="535" t="s">
        <v>102</v>
      </c>
      <c r="R6" s="535" t="s">
        <v>103</v>
      </c>
      <c r="S6" s="535" t="s">
        <v>110</v>
      </c>
      <c r="T6" s="535" t="s">
        <v>109</v>
      </c>
      <c r="U6" s="551" t="s">
        <v>89</v>
      </c>
    </row>
    <row r="7" spans="1:27" ht="15" customHeight="1" x14ac:dyDescent="0.25">
      <c r="A7" s="533"/>
      <c r="B7" s="533"/>
      <c r="C7" s="546"/>
      <c r="D7" s="546"/>
      <c r="E7" s="546"/>
      <c r="F7" s="546"/>
      <c r="G7" s="548" t="s">
        <v>104</v>
      </c>
      <c r="H7" s="549"/>
      <c r="I7" s="548" t="s">
        <v>105</v>
      </c>
      <c r="J7" s="549"/>
      <c r="K7" s="548" t="s">
        <v>106</v>
      </c>
      <c r="L7" s="549"/>
      <c r="M7" s="548" t="s">
        <v>107</v>
      </c>
      <c r="N7" s="549"/>
      <c r="O7" s="556"/>
      <c r="P7" s="557"/>
      <c r="Q7" s="533"/>
      <c r="R7" s="533"/>
      <c r="S7" s="533"/>
      <c r="T7" s="533"/>
      <c r="U7" s="552"/>
    </row>
    <row r="8" spans="1:27" ht="25.5" x14ac:dyDescent="0.25">
      <c r="A8" s="534"/>
      <c r="B8" s="534"/>
      <c r="C8" s="547"/>
      <c r="D8" s="547"/>
      <c r="E8" s="547"/>
      <c r="F8" s="547"/>
      <c r="G8" s="442" t="s">
        <v>108</v>
      </c>
      <c r="H8" s="442" t="s">
        <v>12</v>
      </c>
      <c r="I8" s="442" t="s">
        <v>108</v>
      </c>
      <c r="J8" s="442" t="s">
        <v>12</v>
      </c>
      <c r="K8" s="442" t="s">
        <v>108</v>
      </c>
      <c r="L8" s="442" t="s">
        <v>12</v>
      </c>
      <c r="M8" s="442" t="s">
        <v>108</v>
      </c>
      <c r="N8" s="442" t="s">
        <v>12</v>
      </c>
      <c r="O8" s="442" t="s">
        <v>108</v>
      </c>
      <c r="P8" s="442" t="s">
        <v>12</v>
      </c>
      <c r="Q8" s="534"/>
      <c r="R8" s="534"/>
      <c r="S8" s="534"/>
      <c r="T8" s="534"/>
      <c r="U8" s="553"/>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73.25" x14ac:dyDescent="0.25">
      <c r="A10" s="595" t="s">
        <v>1432</v>
      </c>
      <c r="B10" s="595" t="s">
        <v>1431</v>
      </c>
      <c r="C10" s="503" t="s">
        <v>1563</v>
      </c>
      <c r="D10" s="503" t="s">
        <v>1540</v>
      </c>
      <c r="E10" s="503" t="s">
        <v>1541</v>
      </c>
      <c r="F10" s="503" t="s">
        <v>1564</v>
      </c>
      <c r="G10" s="505">
        <v>1</v>
      </c>
      <c r="H10" s="506" t="s">
        <v>1542</v>
      </c>
      <c r="I10" s="505">
        <v>1</v>
      </c>
      <c r="J10" s="506" t="s">
        <v>1542</v>
      </c>
      <c r="K10" s="505">
        <v>1</v>
      </c>
      <c r="L10" s="506" t="s">
        <v>1542</v>
      </c>
      <c r="M10" s="505">
        <v>1</v>
      </c>
      <c r="N10" s="506" t="s">
        <v>1542</v>
      </c>
      <c r="O10" s="507">
        <v>1</v>
      </c>
      <c r="P10" s="508">
        <f>'3. EQUIPO DE OFICINA'!D10+'5. ACTIVIDADES ESPECIALES'!D10+'4. EQUIPO TECNOLÓGICOS'!D10</f>
        <v>5788000</v>
      </c>
      <c r="Q10" s="504">
        <v>365</v>
      </c>
      <c r="R10" s="504" t="s">
        <v>1543</v>
      </c>
      <c r="S10" s="504" t="s">
        <v>1544</v>
      </c>
      <c r="T10" s="504" t="s">
        <v>1545</v>
      </c>
      <c r="U10" s="504" t="s">
        <v>1546</v>
      </c>
    </row>
    <row r="11" spans="1:27" s="367" customFormat="1" ht="15.75" x14ac:dyDescent="0.25">
      <c r="A11" s="595"/>
      <c r="B11" s="595"/>
      <c r="C11" s="327"/>
      <c r="D11" s="327"/>
      <c r="E11" s="327"/>
      <c r="F11" s="327"/>
      <c r="G11" s="357"/>
      <c r="H11" s="358"/>
      <c r="I11" s="357"/>
      <c r="J11" s="358"/>
      <c r="K11" s="357"/>
      <c r="L11" s="358"/>
      <c r="M11" s="357"/>
      <c r="N11" s="358"/>
      <c r="O11" s="405">
        <f t="shared" ref="O11:O28" si="0">G11+I11+K11+M11</f>
        <v>0</v>
      </c>
      <c r="P11" s="403">
        <f t="shared" ref="P11:P28" si="1">H11+J11+L11+N11</f>
        <v>0</v>
      </c>
      <c r="Q11" s="327"/>
      <c r="R11" s="327"/>
      <c r="S11" s="327"/>
      <c r="T11" s="327"/>
      <c r="U11" s="327"/>
    </row>
    <row r="12" spans="1:27" s="367" customFormat="1" ht="15.75" x14ac:dyDescent="0.25">
      <c r="A12" s="595"/>
      <c r="B12" s="595"/>
      <c r="C12" s="503"/>
      <c r="D12" s="327"/>
      <c r="E12" s="327"/>
      <c r="F12" s="327"/>
      <c r="G12" s="357"/>
      <c r="H12" s="358"/>
      <c r="I12" s="357"/>
      <c r="J12" s="358"/>
      <c r="K12" s="357"/>
      <c r="L12" s="358"/>
      <c r="M12" s="357"/>
      <c r="N12" s="358"/>
      <c r="O12" s="405">
        <f t="shared" si="0"/>
        <v>0</v>
      </c>
      <c r="P12" s="403">
        <f t="shared" si="1"/>
        <v>0</v>
      </c>
      <c r="Q12" s="327"/>
      <c r="R12" s="327"/>
      <c r="S12" s="327"/>
      <c r="T12" s="327"/>
      <c r="U12" s="327"/>
    </row>
    <row r="13" spans="1:27" s="367" customFormat="1" ht="15.75" x14ac:dyDescent="0.25">
      <c r="A13" s="595"/>
      <c r="B13" s="595"/>
      <c r="C13" s="503"/>
      <c r="D13" s="327"/>
      <c r="E13" s="327"/>
      <c r="F13" s="327"/>
      <c r="G13" s="357"/>
      <c r="H13" s="358"/>
      <c r="I13" s="357"/>
      <c r="J13" s="358"/>
      <c r="K13" s="357"/>
      <c r="L13" s="358"/>
      <c r="M13" s="357"/>
      <c r="N13" s="358"/>
      <c r="O13" s="405">
        <f t="shared" si="0"/>
        <v>0</v>
      </c>
      <c r="P13" s="403">
        <f t="shared" si="1"/>
        <v>0</v>
      </c>
      <c r="Q13" s="327"/>
      <c r="R13" s="327"/>
      <c r="S13" s="327"/>
      <c r="T13" s="327"/>
      <c r="U13" s="327"/>
    </row>
    <row r="14" spans="1:27" s="367" customFormat="1" ht="15.75" x14ac:dyDescent="0.25">
      <c r="A14" s="595"/>
      <c r="B14" s="595"/>
      <c r="C14" s="327"/>
      <c r="D14" s="327"/>
      <c r="E14" s="327"/>
      <c r="F14" s="327"/>
      <c r="G14" s="357"/>
      <c r="H14" s="358"/>
      <c r="I14" s="357"/>
      <c r="J14" s="358"/>
      <c r="K14" s="357"/>
      <c r="L14" s="358"/>
      <c r="M14" s="357"/>
      <c r="N14" s="358"/>
      <c r="O14" s="405">
        <f t="shared" si="0"/>
        <v>0</v>
      </c>
      <c r="P14" s="403">
        <f t="shared" si="1"/>
        <v>0</v>
      </c>
      <c r="Q14" s="327"/>
      <c r="R14" s="327"/>
      <c r="S14" s="327"/>
      <c r="T14" s="327"/>
      <c r="U14" s="327"/>
    </row>
    <row r="15" spans="1:27" s="367" customFormat="1" ht="15.75" x14ac:dyDescent="0.25">
      <c r="A15" s="595"/>
      <c r="B15" s="595"/>
      <c r="C15" s="327"/>
      <c r="D15" s="327"/>
      <c r="E15" s="327"/>
      <c r="F15" s="327"/>
      <c r="G15" s="357"/>
      <c r="H15" s="358"/>
      <c r="I15" s="357"/>
      <c r="J15" s="358"/>
      <c r="K15" s="357"/>
      <c r="L15" s="358"/>
      <c r="M15" s="357"/>
      <c r="N15" s="358"/>
      <c r="O15" s="405">
        <f t="shared" si="0"/>
        <v>0</v>
      </c>
      <c r="P15" s="403">
        <f t="shared" si="1"/>
        <v>0</v>
      </c>
      <c r="Q15" s="327"/>
      <c r="R15" s="327"/>
      <c r="S15" s="327"/>
      <c r="T15" s="327"/>
      <c r="U15" s="327"/>
    </row>
    <row r="16" spans="1:27" ht="15.75" x14ac:dyDescent="0.25">
      <c r="A16" s="595"/>
      <c r="B16" s="595"/>
      <c r="C16" s="327"/>
      <c r="D16" s="327"/>
      <c r="E16" s="327"/>
      <c r="F16" s="327"/>
      <c r="G16" s="357"/>
      <c r="H16" s="358"/>
      <c r="I16" s="357"/>
      <c r="J16" s="358"/>
      <c r="K16" s="357"/>
      <c r="L16" s="358"/>
      <c r="M16" s="357"/>
      <c r="N16" s="358"/>
      <c r="O16" s="405">
        <f t="shared" si="0"/>
        <v>0</v>
      </c>
      <c r="P16" s="403">
        <f t="shared" si="1"/>
        <v>0</v>
      </c>
      <c r="Q16" s="327"/>
      <c r="R16" s="327"/>
      <c r="S16" s="327"/>
      <c r="T16" s="327"/>
      <c r="U16" s="327"/>
    </row>
    <row r="17" spans="1:21" s="367" customFormat="1" ht="15.75" x14ac:dyDescent="0.25">
      <c r="A17" s="536" t="s">
        <v>1434</v>
      </c>
      <c r="B17" s="536" t="s">
        <v>117</v>
      </c>
      <c r="C17" s="327"/>
      <c r="D17" s="327"/>
      <c r="E17" s="327"/>
      <c r="F17" s="327"/>
      <c r="G17" s="357"/>
      <c r="H17" s="358"/>
      <c r="I17" s="357"/>
      <c r="J17" s="358"/>
      <c r="K17" s="357"/>
      <c r="L17" s="358"/>
      <c r="M17" s="357"/>
      <c r="N17" s="358"/>
      <c r="O17" s="405">
        <f t="shared" si="0"/>
        <v>0</v>
      </c>
      <c r="P17" s="403">
        <f t="shared" si="1"/>
        <v>0</v>
      </c>
      <c r="Q17" s="327"/>
      <c r="R17" s="327"/>
      <c r="S17" s="327"/>
      <c r="T17" s="327"/>
      <c r="U17" s="327"/>
    </row>
    <row r="18" spans="1:21" s="367" customFormat="1" ht="15.75" x14ac:dyDescent="0.25">
      <c r="A18" s="537"/>
      <c r="B18" s="537"/>
      <c r="C18" s="327"/>
      <c r="D18" s="327"/>
      <c r="E18" s="327"/>
      <c r="F18" s="327"/>
      <c r="G18" s="357"/>
      <c r="H18" s="358"/>
      <c r="I18" s="357"/>
      <c r="J18" s="358"/>
      <c r="K18" s="357"/>
      <c r="L18" s="358"/>
      <c r="M18" s="357"/>
      <c r="N18" s="358"/>
      <c r="O18" s="405">
        <f t="shared" si="0"/>
        <v>0</v>
      </c>
      <c r="P18" s="403">
        <f t="shared" si="1"/>
        <v>0</v>
      </c>
      <c r="Q18" s="327"/>
      <c r="R18" s="327"/>
      <c r="S18" s="327"/>
      <c r="T18" s="327"/>
      <c r="U18" s="327"/>
    </row>
    <row r="19" spans="1:21" s="367" customFormat="1" ht="15.75" x14ac:dyDescent="0.25">
      <c r="A19" s="537"/>
      <c r="B19" s="537"/>
      <c r="C19" s="327"/>
      <c r="D19" s="327"/>
      <c r="E19" s="327"/>
      <c r="F19" s="327"/>
      <c r="G19" s="357"/>
      <c r="H19" s="358"/>
      <c r="I19" s="357"/>
      <c r="J19" s="358"/>
      <c r="K19" s="357"/>
      <c r="L19" s="358"/>
      <c r="M19" s="357"/>
      <c r="N19" s="358"/>
      <c r="O19" s="405">
        <f t="shared" si="0"/>
        <v>0</v>
      </c>
      <c r="P19" s="403">
        <f t="shared" si="1"/>
        <v>0</v>
      </c>
      <c r="Q19" s="327"/>
      <c r="R19" s="327"/>
      <c r="S19" s="327"/>
      <c r="T19" s="327"/>
      <c r="U19" s="327"/>
    </row>
    <row r="20" spans="1:21" s="367" customFormat="1" ht="15.75" x14ac:dyDescent="0.25">
      <c r="A20" s="537"/>
      <c r="B20" s="537"/>
      <c r="C20" s="327"/>
      <c r="D20" s="327"/>
      <c r="E20" s="327"/>
      <c r="F20" s="327"/>
      <c r="G20" s="357"/>
      <c r="H20" s="358"/>
      <c r="I20" s="357"/>
      <c r="J20" s="358"/>
      <c r="K20" s="357"/>
      <c r="L20" s="358"/>
      <c r="M20" s="357"/>
      <c r="N20" s="358"/>
      <c r="O20" s="405">
        <f t="shared" si="0"/>
        <v>0</v>
      </c>
      <c r="P20" s="403">
        <f t="shared" si="1"/>
        <v>0</v>
      </c>
      <c r="Q20" s="327"/>
      <c r="R20" s="327"/>
      <c r="S20" s="327"/>
      <c r="T20" s="327"/>
      <c r="U20" s="327"/>
    </row>
    <row r="21" spans="1:21" s="367" customFormat="1" ht="15.75" x14ac:dyDescent="0.25">
      <c r="A21" s="537"/>
      <c r="B21" s="537"/>
      <c r="C21" s="327"/>
      <c r="D21" s="327"/>
      <c r="E21" s="327"/>
      <c r="F21" s="327"/>
      <c r="G21" s="357"/>
      <c r="H21" s="358"/>
      <c r="I21" s="357"/>
      <c r="J21" s="358"/>
      <c r="K21" s="357"/>
      <c r="L21" s="358"/>
      <c r="M21" s="357"/>
      <c r="N21" s="358"/>
      <c r="O21" s="405">
        <f t="shared" si="0"/>
        <v>0</v>
      </c>
      <c r="P21" s="403">
        <f t="shared" si="1"/>
        <v>0</v>
      </c>
      <c r="Q21" s="327"/>
      <c r="R21" s="327"/>
      <c r="S21" s="327"/>
      <c r="T21" s="327"/>
      <c r="U21" s="327"/>
    </row>
    <row r="22" spans="1:21" s="367" customFormat="1" ht="15.75" x14ac:dyDescent="0.25">
      <c r="A22" s="538"/>
      <c r="B22" s="538"/>
      <c r="C22" s="327"/>
      <c r="D22" s="327"/>
      <c r="E22" s="327"/>
      <c r="F22" s="327"/>
      <c r="G22" s="357"/>
      <c r="H22" s="358"/>
      <c r="I22" s="357"/>
      <c r="J22" s="358"/>
      <c r="K22" s="357"/>
      <c r="L22" s="358"/>
      <c r="M22" s="357"/>
      <c r="N22" s="358"/>
      <c r="O22" s="405">
        <f t="shared" si="0"/>
        <v>0</v>
      </c>
      <c r="P22" s="403">
        <f t="shared" si="1"/>
        <v>0</v>
      </c>
      <c r="Q22" s="327"/>
      <c r="R22" s="327"/>
      <c r="S22" s="327"/>
      <c r="T22" s="327"/>
      <c r="U22" s="327"/>
    </row>
    <row r="23" spans="1:21" s="367" customFormat="1" ht="15.75" x14ac:dyDescent="0.25">
      <c r="A23" s="595" t="s">
        <v>1435</v>
      </c>
      <c r="B23" s="536"/>
      <c r="C23" s="327"/>
      <c r="D23" s="327"/>
      <c r="E23" s="327"/>
      <c r="F23" s="327"/>
      <c r="G23" s="357"/>
      <c r="H23" s="358"/>
      <c r="I23" s="357"/>
      <c r="J23" s="358"/>
      <c r="K23" s="357"/>
      <c r="L23" s="358"/>
      <c r="M23" s="357"/>
      <c r="N23" s="358"/>
      <c r="O23" s="405">
        <f t="shared" si="0"/>
        <v>0</v>
      </c>
      <c r="P23" s="403">
        <f t="shared" si="1"/>
        <v>0</v>
      </c>
      <c r="Q23" s="327"/>
      <c r="R23" s="327"/>
      <c r="S23" s="327"/>
      <c r="T23" s="327"/>
      <c r="U23" s="327"/>
    </row>
    <row r="24" spans="1:21" s="367" customFormat="1" ht="15.75" x14ac:dyDescent="0.25">
      <c r="A24" s="595"/>
      <c r="B24" s="537"/>
      <c r="C24" s="327"/>
      <c r="D24" s="327"/>
      <c r="E24" s="327"/>
      <c r="F24" s="327"/>
      <c r="G24" s="357"/>
      <c r="H24" s="358"/>
      <c r="I24" s="357"/>
      <c r="J24" s="358"/>
      <c r="K24" s="357"/>
      <c r="L24" s="358"/>
      <c r="M24" s="357"/>
      <c r="N24" s="358"/>
      <c r="O24" s="405">
        <f t="shared" si="0"/>
        <v>0</v>
      </c>
      <c r="P24" s="403">
        <f t="shared" si="1"/>
        <v>0</v>
      </c>
      <c r="Q24" s="327"/>
      <c r="R24" s="327"/>
      <c r="S24" s="327"/>
      <c r="T24" s="327"/>
      <c r="U24" s="327"/>
    </row>
    <row r="25" spans="1:21" s="367" customFormat="1" ht="15.75" x14ac:dyDescent="0.25">
      <c r="A25" s="595"/>
      <c r="B25" s="537"/>
      <c r="C25" s="327"/>
      <c r="D25" s="327"/>
      <c r="E25" s="327"/>
      <c r="F25" s="327"/>
      <c r="G25" s="357"/>
      <c r="H25" s="358"/>
      <c r="I25" s="357"/>
      <c r="J25" s="358"/>
      <c r="K25" s="357"/>
      <c r="L25" s="358"/>
      <c r="M25" s="357"/>
      <c r="N25" s="358"/>
      <c r="O25" s="405">
        <f t="shared" si="0"/>
        <v>0</v>
      </c>
      <c r="P25" s="403">
        <f t="shared" si="1"/>
        <v>0</v>
      </c>
      <c r="Q25" s="327"/>
      <c r="R25" s="327"/>
      <c r="S25" s="327"/>
      <c r="T25" s="327"/>
      <c r="U25" s="327"/>
    </row>
    <row r="26" spans="1:21" s="367" customFormat="1" ht="15.75" x14ac:dyDescent="0.25">
      <c r="A26" s="595"/>
      <c r="B26" s="537"/>
      <c r="C26" s="327"/>
      <c r="D26" s="327"/>
      <c r="E26" s="327"/>
      <c r="F26" s="327"/>
      <c r="G26" s="357"/>
      <c r="H26" s="358"/>
      <c r="I26" s="357"/>
      <c r="J26" s="358"/>
      <c r="K26" s="357"/>
      <c r="L26" s="358"/>
      <c r="M26" s="357"/>
      <c r="N26" s="358"/>
      <c r="O26" s="405">
        <f t="shared" si="0"/>
        <v>0</v>
      </c>
      <c r="P26" s="403">
        <f t="shared" si="1"/>
        <v>0</v>
      </c>
      <c r="Q26" s="327"/>
      <c r="R26" s="327"/>
      <c r="S26" s="327"/>
      <c r="T26" s="327"/>
      <c r="U26" s="327"/>
    </row>
    <row r="27" spans="1:21" s="367" customFormat="1" ht="15.75" x14ac:dyDescent="0.25">
      <c r="A27" s="595"/>
      <c r="B27" s="537"/>
      <c r="C27" s="327"/>
      <c r="D27" s="327"/>
      <c r="E27" s="327"/>
      <c r="F27" s="327"/>
      <c r="G27" s="357"/>
      <c r="H27" s="358"/>
      <c r="I27" s="357"/>
      <c r="J27" s="358"/>
      <c r="K27" s="357"/>
      <c r="L27" s="358"/>
      <c r="M27" s="357"/>
      <c r="N27" s="358"/>
      <c r="O27" s="405">
        <f t="shared" si="0"/>
        <v>0</v>
      </c>
      <c r="P27" s="403">
        <f t="shared" si="1"/>
        <v>0</v>
      </c>
      <c r="Q27" s="327"/>
      <c r="R27" s="327"/>
      <c r="S27" s="327"/>
      <c r="T27" s="327"/>
      <c r="U27" s="327"/>
    </row>
    <row r="28" spans="1:21" ht="15.75" x14ac:dyDescent="0.25">
      <c r="A28" s="595"/>
      <c r="B28" s="538"/>
      <c r="C28" s="327"/>
      <c r="D28" s="327"/>
      <c r="E28" s="327"/>
      <c r="F28" s="327"/>
      <c r="G28" s="327"/>
      <c r="H28" s="358"/>
      <c r="I28" s="327"/>
      <c r="J28" s="358"/>
      <c r="K28" s="327"/>
      <c r="L28" s="358"/>
      <c r="M28" s="327"/>
      <c r="N28" s="358"/>
      <c r="O28" s="405">
        <f t="shared" si="0"/>
        <v>0</v>
      </c>
      <c r="P28" s="403">
        <f t="shared" si="1"/>
        <v>0</v>
      </c>
      <c r="Q28" s="327"/>
      <c r="R28" s="71"/>
      <c r="S28" s="327"/>
      <c r="T28" s="327"/>
      <c r="U28" s="327"/>
    </row>
    <row r="29" spans="1:21" ht="15.75" x14ac:dyDescent="0.25">
      <c r="A29" s="296"/>
      <c r="B29" s="297"/>
      <c r="C29" s="297"/>
      <c r="D29" s="296" t="s">
        <v>1433</v>
      </c>
      <c r="E29" s="297"/>
      <c r="F29" s="298"/>
      <c r="G29" s="75">
        <f t="shared" ref="G29:P29" si="2">SUM(G10:G28)</f>
        <v>1</v>
      </c>
      <c r="H29" s="236">
        <f t="shared" si="2"/>
        <v>0</v>
      </c>
      <c r="I29" s="75">
        <f t="shared" si="2"/>
        <v>1</v>
      </c>
      <c r="J29" s="236">
        <f t="shared" si="2"/>
        <v>0</v>
      </c>
      <c r="K29" s="75">
        <f t="shared" si="2"/>
        <v>1</v>
      </c>
      <c r="L29" s="236">
        <f t="shared" si="2"/>
        <v>0</v>
      </c>
      <c r="M29" s="75">
        <f t="shared" si="2"/>
        <v>1</v>
      </c>
      <c r="N29" s="236">
        <f t="shared" si="2"/>
        <v>0</v>
      </c>
      <c r="O29" s="236">
        <f t="shared" si="2"/>
        <v>1</v>
      </c>
      <c r="P29" s="236">
        <f t="shared" si="2"/>
        <v>5788000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598" t="s">
        <v>1480</v>
      </c>
      <c r="F1" s="598"/>
      <c r="G1" s="598"/>
      <c r="H1" s="598"/>
      <c r="I1" s="598"/>
      <c r="J1" s="598"/>
      <c r="K1" s="598"/>
      <c r="L1" s="59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33" t="s">
        <v>97</v>
      </c>
      <c r="B6" s="535" t="s">
        <v>111</v>
      </c>
      <c r="C6" s="545" t="s">
        <v>86</v>
      </c>
      <c r="D6" s="545" t="s">
        <v>87</v>
      </c>
      <c r="E6" s="545" t="s">
        <v>392</v>
      </c>
      <c r="F6" s="545" t="s">
        <v>88</v>
      </c>
      <c r="G6" s="548" t="s">
        <v>100</v>
      </c>
      <c r="H6" s="550"/>
      <c r="I6" s="550"/>
      <c r="J6" s="550"/>
      <c r="K6" s="550"/>
      <c r="L6" s="550"/>
      <c r="M6" s="550"/>
      <c r="N6" s="549"/>
      <c r="O6" s="554" t="s">
        <v>101</v>
      </c>
      <c r="P6" s="555"/>
      <c r="Q6" s="535" t="s">
        <v>102</v>
      </c>
      <c r="R6" s="535" t="s">
        <v>103</v>
      </c>
      <c r="S6" s="535" t="s">
        <v>110</v>
      </c>
      <c r="T6" s="535" t="s">
        <v>109</v>
      </c>
      <c r="U6" s="551" t="s">
        <v>89</v>
      </c>
    </row>
    <row r="7" spans="1:42" ht="15" customHeight="1" x14ac:dyDescent="0.25">
      <c r="A7" s="533"/>
      <c r="B7" s="533"/>
      <c r="C7" s="546"/>
      <c r="D7" s="546"/>
      <c r="E7" s="546"/>
      <c r="F7" s="546"/>
      <c r="G7" s="548" t="s">
        <v>104</v>
      </c>
      <c r="H7" s="549"/>
      <c r="I7" s="548" t="s">
        <v>105</v>
      </c>
      <c r="J7" s="549"/>
      <c r="K7" s="548" t="s">
        <v>106</v>
      </c>
      <c r="L7" s="549"/>
      <c r="M7" s="548" t="s">
        <v>107</v>
      </c>
      <c r="N7" s="549"/>
      <c r="O7" s="556"/>
      <c r="P7" s="557"/>
      <c r="Q7" s="533"/>
      <c r="R7" s="533"/>
      <c r="S7" s="533"/>
      <c r="T7" s="533"/>
      <c r="U7" s="552"/>
    </row>
    <row r="8" spans="1:42" ht="25.5" x14ac:dyDescent="0.25">
      <c r="A8" s="534"/>
      <c r="B8" s="534"/>
      <c r="C8" s="547"/>
      <c r="D8" s="547"/>
      <c r="E8" s="547"/>
      <c r="F8" s="547"/>
      <c r="G8" s="442" t="s">
        <v>108</v>
      </c>
      <c r="H8" s="442" t="s">
        <v>12</v>
      </c>
      <c r="I8" s="442" t="s">
        <v>108</v>
      </c>
      <c r="J8" s="442" t="s">
        <v>12</v>
      </c>
      <c r="K8" s="442" t="s">
        <v>108</v>
      </c>
      <c r="L8" s="442" t="s">
        <v>12</v>
      </c>
      <c r="M8" s="442" t="s">
        <v>108</v>
      </c>
      <c r="N8" s="442" t="s">
        <v>12</v>
      </c>
      <c r="O8" s="442" t="s">
        <v>108</v>
      </c>
      <c r="P8" s="442" t="s">
        <v>12</v>
      </c>
      <c r="Q8" s="534"/>
      <c r="R8" s="534"/>
      <c r="S8" s="534"/>
      <c r="T8" s="534"/>
      <c r="U8" s="553"/>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36" t="s">
        <v>1488</v>
      </c>
      <c r="B10" s="536"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37"/>
      <c r="B11" s="537"/>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37"/>
      <c r="B12" s="537"/>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37"/>
      <c r="B13" s="537"/>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37"/>
      <c r="B14" s="537"/>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37"/>
      <c r="B15" s="537"/>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37"/>
      <c r="B16" s="537"/>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37"/>
      <c r="B17" s="538"/>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37"/>
      <c r="B18" s="536"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37"/>
      <c r="B19" s="537"/>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37"/>
      <c r="B20" s="537"/>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37"/>
      <c r="B21" s="537"/>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37"/>
      <c r="B22" s="537"/>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37"/>
      <c r="B23" s="537"/>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37"/>
      <c r="B24" s="538"/>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37"/>
      <c r="B25" s="536"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37"/>
      <c r="B26" s="537"/>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37"/>
      <c r="B27" s="537"/>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37"/>
      <c r="B28" s="538"/>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37"/>
      <c r="B29" s="536"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37"/>
      <c r="B30" s="537"/>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37"/>
      <c r="B31" s="537"/>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37"/>
      <c r="B32" s="537"/>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37"/>
      <c r="B33" s="537"/>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37"/>
      <c r="B34" s="537"/>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37"/>
      <c r="B35" s="537"/>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37"/>
      <c r="B36" s="537"/>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37"/>
      <c r="B37" s="537"/>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37"/>
      <c r="B38" s="537"/>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37"/>
      <c r="B39" s="537"/>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38"/>
      <c r="B40" s="538"/>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36" t="s">
        <v>1493</v>
      </c>
      <c r="B41" s="536"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37"/>
      <c r="B42" s="537"/>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37"/>
      <c r="B43" s="537"/>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37"/>
      <c r="B44" s="537"/>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37"/>
      <c r="B45" s="537"/>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37"/>
      <c r="B46" s="537"/>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37"/>
      <c r="B47" s="537"/>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37"/>
      <c r="B48" s="537"/>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37"/>
      <c r="B49" s="538"/>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37"/>
      <c r="B50" s="536"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37"/>
      <c r="B51" s="537"/>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37"/>
      <c r="B52" s="537"/>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37"/>
      <c r="B53" s="537"/>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37"/>
      <c r="B54" s="537"/>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37"/>
      <c r="B55" s="537"/>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37"/>
      <c r="B56" s="537"/>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37"/>
      <c r="B57" s="537"/>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37"/>
      <c r="B58" s="537"/>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37"/>
      <c r="B59" s="537"/>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37"/>
      <c r="B60" s="537"/>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37"/>
      <c r="B61" s="537"/>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38"/>
      <c r="B62" s="538"/>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36"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37"/>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37"/>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37"/>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37"/>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37"/>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38"/>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D68" sqref="D68"/>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598" t="s">
        <v>1515</v>
      </c>
      <c r="F1" s="598"/>
      <c r="G1" s="598"/>
      <c r="H1" s="598"/>
      <c r="I1" s="598"/>
      <c r="J1" s="598"/>
      <c r="K1" s="598"/>
      <c r="L1" s="59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33" t="s">
        <v>97</v>
      </c>
      <c r="B7" s="535" t="s">
        <v>111</v>
      </c>
      <c r="C7" s="545" t="s">
        <v>86</v>
      </c>
      <c r="D7" s="545" t="s">
        <v>87</v>
      </c>
      <c r="E7" s="545" t="s">
        <v>392</v>
      </c>
      <c r="F7" s="545" t="s">
        <v>88</v>
      </c>
      <c r="G7" s="548" t="s">
        <v>100</v>
      </c>
      <c r="H7" s="550"/>
      <c r="I7" s="550"/>
      <c r="J7" s="550"/>
      <c r="K7" s="550"/>
      <c r="L7" s="550"/>
      <c r="M7" s="550"/>
      <c r="N7" s="549"/>
      <c r="O7" s="554" t="s">
        <v>101</v>
      </c>
      <c r="P7" s="555"/>
      <c r="Q7" s="535" t="s">
        <v>102</v>
      </c>
      <c r="R7" s="535" t="s">
        <v>103</v>
      </c>
      <c r="S7" s="535" t="s">
        <v>110</v>
      </c>
      <c r="T7" s="535" t="s">
        <v>109</v>
      </c>
      <c r="U7" s="551" t="s">
        <v>89</v>
      </c>
    </row>
    <row r="8" spans="1:42" ht="15" customHeight="1" x14ac:dyDescent="0.25">
      <c r="A8" s="533"/>
      <c r="B8" s="533"/>
      <c r="C8" s="546"/>
      <c r="D8" s="546"/>
      <c r="E8" s="546"/>
      <c r="F8" s="546"/>
      <c r="G8" s="548" t="s">
        <v>104</v>
      </c>
      <c r="H8" s="549"/>
      <c r="I8" s="548" t="s">
        <v>105</v>
      </c>
      <c r="J8" s="549"/>
      <c r="K8" s="548" t="s">
        <v>106</v>
      </c>
      <c r="L8" s="549"/>
      <c r="M8" s="548" t="s">
        <v>107</v>
      </c>
      <c r="N8" s="549"/>
      <c r="O8" s="556"/>
      <c r="P8" s="557"/>
      <c r="Q8" s="533"/>
      <c r="R8" s="533"/>
      <c r="S8" s="533"/>
      <c r="T8" s="533"/>
      <c r="U8" s="552"/>
    </row>
    <row r="9" spans="1:42" ht="25.5" x14ac:dyDescent="0.25">
      <c r="A9" s="534"/>
      <c r="B9" s="534"/>
      <c r="C9" s="547"/>
      <c r="D9" s="547"/>
      <c r="E9" s="547"/>
      <c r="F9" s="547"/>
      <c r="G9" s="442" t="s">
        <v>108</v>
      </c>
      <c r="H9" s="442" t="s">
        <v>12</v>
      </c>
      <c r="I9" s="442" t="s">
        <v>108</v>
      </c>
      <c r="J9" s="442" t="s">
        <v>12</v>
      </c>
      <c r="K9" s="442" t="s">
        <v>108</v>
      </c>
      <c r="L9" s="442" t="s">
        <v>12</v>
      </c>
      <c r="M9" s="442" t="s">
        <v>108</v>
      </c>
      <c r="N9" s="442" t="s">
        <v>12</v>
      </c>
      <c r="O9" s="442" t="s">
        <v>108</v>
      </c>
      <c r="P9" s="442" t="s">
        <v>12</v>
      </c>
      <c r="Q9" s="534"/>
      <c r="R9" s="534"/>
      <c r="S9" s="534"/>
      <c r="T9" s="534"/>
      <c r="U9" s="553"/>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43" t="s">
        <v>1511</v>
      </c>
      <c r="B11" s="599"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43"/>
      <c r="B12" s="600"/>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43"/>
      <c r="B13" s="600"/>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43"/>
      <c r="B14" s="600"/>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43"/>
      <c r="B15" s="600"/>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43"/>
      <c r="B16" s="600"/>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43"/>
      <c r="B17" s="601"/>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43"/>
      <c r="B18" s="536"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43"/>
      <c r="B19" s="537"/>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43"/>
      <c r="B20" s="537"/>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43"/>
      <c r="B21" s="537"/>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43"/>
      <c r="B22" s="536"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43"/>
      <c r="B23" s="537"/>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43"/>
      <c r="B24" s="537"/>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43"/>
      <c r="B25" s="538"/>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43"/>
      <c r="B26" s="536"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43"/>
      <c r="B27" s="537"/>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43"/>
      <c r="B28" s="537"/>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43"/>
      <c r="B29" s="538"/>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43"/>
      <c r="B30" s="595"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43"/>
      <c r="B31" s="595"/>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43"/>
      <c r="B32" s="595"/>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43"/>
      <c r="B33" s="595"/>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43"/>
      <c r="B34" s="595"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43"/>
      <c r="B35" s="595"/>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43"/>
      <c r="B36" s="595"/>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44"/>
      <c r="B37" s="595"/>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595" t="s">
        <v>1512</v>
      </c>
      <c r="B38" s="536"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595"/>
      <c r="B39" s="537"/>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595"/>
      <c r="B40" s="537"/>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595"/>
      <c r="B41" s="538"/>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595"/>
      <c r="B42" s="536"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595"/>
      <c r="B43" s="537"/>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595"/>
      <c r="B44" s="537"/>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595"/>
      <c r="B45" s="538"/>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36" t="s">
        <v>1513</v>
      </c>
      <c r="B46" s="595"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37"/>
      <c r="B47" s="595"/>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37"/>
      <c r="B48" s="595"/>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37"/>
      <c r="B49" s="595"/>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37"/>
      <c r="B50" s="595"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37"/>
      <c r="B51" s="595"/>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37"/>
      <c r="B52" s="595"/>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37"/>
      <c r="B53" s="595"/>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37"/>
      <c r="B54" s="536"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37"/>
      <c r="B55" s="537"/>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37"/>
      <c r="B56" s="537"/>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38"/>
      <c r="B57" s="538"/>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36" t="s">
        <v>1514</v>
      </c>
      <c r="B58" s="536"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37"/>
      <c r="B59" s="537"/>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37"/>
      <c r="B60" s="537"/>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37"/>
      <c r="B61" s="538"/>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37"/>
      <c r="B62" s="536"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37"/>
      <c r="B63" s="537"/>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37"/>
      <c r="B64" s="537"/>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37"/>
      <c r="B65" s="538"/>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37"/>
      <c r="B66" s="536"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37"/>
      <c r="B67" s="537"/>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37"/>
      <c r="B68" s="537"/>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37"/>
      <c r="B69" s="538"/>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37"/>
      <c r="B70" s="536"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37"/>
      <c r="B71" s="537"/>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37"/>
      <c r="B72" s="537"/>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38"/>
      <c r="B73" s="538"/>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307" activePane="bottomLeft" state="frozen"/>
      <selection activeCell="A11" sqref="A11"/>
      <selection pane="bottomLeft" activeCell="B322" sqref="B322"/>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30" t="s">
        <v>393</v>
      </c>
      <c r="L10" s="530"/>
      <c r="M10" s="530"/>
      <c r="N10" s="530"/>
      <c r="O10" s="530"/>
      <c r="P10" s="530"/>
      <c r="Q10" s="530"/>
      <c r="R10" s="530"/>
      <c r="S10" s="530"/>
      <c r="T10" s="530"/>
      <c r="U10" s="530"/>
      <c r="V10" s="530"/>
      <c r="W10" s="530"/>
      <c r="X10" s="530"/>
      <c r="Y10" s="530"/>
      <c r="Z10" s="530"/>
      <c r="AA10" s="530"/>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4158000</v>
      </c>
      <c r="E106" s="180">
        <f>E107+E118+E133+E149+E164+E190+E207+E214</f>
        <v>0</v>
      </c>
      <c r="F106" s="180">
        <f t="shared" si="0"/>
        <v>4158000</v>
      </c>
      <c r="G106" s="180">
        <f>G107+G118+G133+G149+G164+G190+G207+G214</f>
        <v>0</v>
      </c>
      <c r="H106" s="180">
        <f t="shared" si="4"/>
        <v>4158000</v>
      </c>
      <c r="I106" s="180">
        <f>I107+I118+I133+I149+I164+I190+I207+I214</f>
        <v>0</v>
      </c>
      <c r="J106" s="180">
        <f t="shared" si="5"/>
        <v>4158000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4158000</v>
      </c>
      <c r="Z106" s="180">
        <f t="shared" si="299"/>
        <v>0</v>
      </c>
      <c r="AA106" s="180">
        <f t="shared" si="297"/>
        <v>0</v>
      </c>
      <c r="AB106" s="180">
        <f t="shared" si="297"/>
        <v>2700000</v>
      </c>
      <c r="AC106" s="180">
        <f t="shared" si="297"/>
        <v>1458000</v>
      </c>
      <c r="AD106" s="180">
        <f t="shared" si="297"/>
        <v>0</v>
      </c>
      <c r="AE106" s="180">
        <f t="shared" si="9"/>
        <v>4158000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4158000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188000</v>
      </c>
      <c r="E118" s="192">
        <f>SUM(E119:E132)</f>
        <v>0</v>
      </c>
      <c r="F118" s="192">
        <f t="shared" si="300"/>
        <v>188000</v>
      </c>
      <c r="G118" s="192">
        <f t="shared" ref="G118:I118" si="337">SUM(G119:G132)</f>
        <v>0</v>
      </c>
      <c r="H118" s="192">
        <f t="shared" si="4"/>
        <v>188000</v>
      </c>
      <c r="I118" s="192">
        <f t="shared" si="337"/>
        <v>0</v>
      </c>
      <c r="J118" s="192">
        <f t="shared" si="5"/>
        <v>188000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188000</v>
      </c>
      <c r="Z118" s="192">
        <f t="shared" si="342"/>
        <v>0</v>
      </c>
      <c r="AA118" s="192">
        <f t="shared" si="338"/>
        <v>0</v>
      </c>
      <c r="AB118" s="192">
        <f t="shared" si="338"/>
        <v>0</v>
      </c>
      <c r="AC118" s="192">
        <f t="shared" si="338"/>
        <v>188000</v>
      </c>
      <c r="AD118" s="192">
        <f t="shared" si="338"/>
        <v>0</v>
      </c>
      <c r="AE118" s="192">
        <f t="shared" si="9"/>
        <v>188000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188000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148000</v>
      </c>
      <c r="G128" s="183"/>
      <c r="H128" s="183">
        <f t="shared" ref="H128" si="359">F128-G128</f>
        <v>148000</v>
      </c>
      <c r="I128" s="183"/>
      <c r="J128" s="183">
        <f t="shared" ref="J128" si="360">F128-I128</f>
        <v>148000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148000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148000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148000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148000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40000</v>
      </c>
      <c r="G132" s="183"/>
      <c r="H132" s="183">
        <f t="shared" si="343"/>
        <v>40000</v>
      </c>
      <c r="I132" s="183"/>
      <c r="J132" s="183">
        <f t="shared" si="344"/>
        <v>40000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40000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40000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70000</v>
      </c>
      <c r="E164" s="192">
        <f>SUM(E165:E189)</f>
        <v>0</v>
      </c>
      <c r="F164" s="192">
        <f t="shared" si="300"/>
        <v>70000</v>
      </c>
      <c r="G164" s="192">
        <f>SUM(G165:G189)</f>
        <v>0</v>
      </c>
      <c r="H164" s="192">
        <f t="shared" si="4"/>
        <v>70000</v>
      </c>
      <c r="I164" s="192">
        <f>SUM(I165:I189)</f>
        <v>0</v>
      </c>
      <c r="J164" s="192">
        <f t="shared" si="5"/>
        <v>70000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70000</v>
      </c>
      <c r="Z164" s="192">
        <f t="shared" si="451"/>
        <v>0</v>
      </c>
      <c r="AA164" s="192">
        <f t="shared" si="447"/>
        <v>0</v>
      </c>
      <c r="AB164" s="192">
        <f t="shared" si="447"/>
        <v>0</v>
      </c>
      <c r="AC164" s="192">
        <f t="shared" si="447"/>
        <v>70000</v>
      </c>
      <c r="AD164" s="192">
        <f t="shared" si="447"/>
        <v>0</v>
      </c>
      <c r="AE164" s="192">
        <f t="shared" si="9"/>
        <v>70000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70000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70000</v>
      </c>
      <c r="G165" s="183"/>
      <c r="H165" s="183">
        <f t="shared" ref="H165:H168" si="452">F165-G165</f>
        <v>70000</v>
      </c>
      <c r="I165" s="183"/>
      <c r="J165" s="183">
        <f t="shared" ref="J165:J168" si="453">F165-I165</f>
        <v>70000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70000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70000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3900000</v>
      </c>
      <c r="E190" s="192">
        <f>E191+E199</f>
        <v>0</v>
      </c>
      <c r="F190" s="192">
        <f t="shared" si="300"/>
        <v>3900000</v>
      </c>
      <c r="G190" s="192">
        <f>G191+G199</f>
        <v>0</v>
      </c>
      <c r="H190" s="192">
        <f t="shared" si="4"/>
        <v>3900000</v>
      </c>
      <c r="I190" s="192">
        <f>I191+I199</f>
        <v>0</v>
      </c>
      <c r="J190" s="192">
        <f t="shared" si="5"/>
        <v>3900000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3900000</v>
      </c>
      <c r="Z190" s="192">
        <f t="shared" si="492"/>
        <v>0</v>
      </c>
      <c r="AA190" s="192">
        <f t="shared" si="491"/>
        <v>0</v>
      </c>
      <c r="AB190" s="192">
        <f t="shared" ref="AB190" si="493">AB191+AB199</f>
        <v>2700000</v>
      </c>
      <c r="AC190" s="192">
        <f t="shared" ref="AC190" si="494">AC191+AC199</f>
        <v>1200000</v>
      </c>
      <c r="AD190" s="192">
        <f t="shared" ref="AD190" si="495">AD191+AD199</f>
        <v>0</v>
      </c>
      <c r="AE190" s="192">
        <f t="shared" si="9"/>
        <v>3900000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3900000</v>
      </c>
    </row>
    <row r="191" spans="2:44" x14ac:dyDescent="0.25">
      <c r="B191" s="190" t="s">
        <v>300</v>
      </c>
      <c r="C191" s="191" t="s">
        <v>180</v>
      </c>
      <c r="D191" s="192">
        <f>SUM(D192:D198)</f>
        <v>1200000</v>
      </c>
      <c r="E191" s="192">
        <f>SUM(E192:E198)</f>
        <v>0</v>
      </c>
      <c r="F191" s="192">
        <f>D191+E191</f>
        <v>1200000</v>
      </c>
      <c r="G191" s="192">
        <f>SUM(G192:G198)</f>
        <v>0</v>
      </c>
      <c r="H191" s="192">
        <f>F191-G191</f>
        <v>1200000</v>
      </c>
      <c r="I191" s="192">
        <f>SUM(I192:I198)</f>
        <v>0</v>
      </c>
      <c r="J191" s="192">
        <f>F191-I191</f>
        <v>1200000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1200000</v>
      </c>
      <c r="Z191" s="192">
        <f t="shared" si="509"/>
        <v>0</v>
      </c>
      <c r="AA191" s="192">
        <f t="shared" si="505"/>
        <v>0</v>
      </c>
      <c r="AB191" s="192">
        <f t="shared" si="505"/>
        <v>0</v>
      </c>
      <c r="AC191" s="192">
        <f t="shared" si="505"/>
        <v>1200000</v>
      </c>
      <c r="AD191" s="192">
        <f t="shared" si="505"/>
        <v>0</v>
      </c>
      <c r="AE191" s="192">
        <f>AB191+AC191+AD191</f>
        <v>1200000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1200000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1200000</v>
      </c>
      <c r="G193" s="183"/>
      <c r="H193" s="183">
        <f t="shared" ref="H193" si="512">F193-G193</f>
        <v>1200000</v>
      </c>
      <c r="I193" s="183"/>
      <c r="J193" s="183">
        <f t="shared" ref="J193" si="513">F193-I193</f>
        <v>1200000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1200000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1200000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2700000</v>
      </c>
      <c r="E199" s="192">
        <f>SUM(E200:E206)</f>
        <v>0</v>
      </c>
      <c r="F199" s="192">
        <f>D199+E199</f>
        <v>2700000</v>
      </c>
      <c r="G199" s="192">
        <f t="shared" ref="G199:I199" si="535">SUM(G200:G206)</f>
        <v>0</v>
      </c>
      <c r="H199" s="192">
        <f>F199-G199</f>
        <v>2700000</v>
      </c>
      <c r="I199" s="192">
        <f t="shared" si="535"/>
        <v>0</v>
      </c>
      <c r="J199" s="192">
        <f>F199-I199</f>
        <v>2700000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2700000</v>
      </c>
      <c r="Z199" s="192">
        <f t="shared" si="540"/>
        <v>0</v>
      </c>
      <c r="AA199" s="192">
        <f t="shared" si="536"/>
        <v>0</v>
      </c>
      <c r="AB199" s="192">
        <f t="shared" si="536"/>
        <v>2700000</v>
      </c>
      <c r="AC199" s="192">
        <f t="shared" si="536"/>
        <v>0</v>
      </c>
      <c r="AD199" s="192">
        <f t="shared" si="536"/>
        <v>0</v>
      </c>
      <c r="AE199" s="192">
        <f>AB199+AC199+AD199</f>
        <v>2700000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2700000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2700000</v>
      </c>
      <c r="G200" s="183"/>
      <c r="H200" s="183">
        <f t="shared" ref="H200:H206" si="541">F200-G200</f>
        <v>2700000</v>
      </c>
      <c r="I200" s="183"/>
      <c r="J200" s="183">
        <f t="shared" ref="J200:J206" si="542">F200-I200</f>
        <v>2700000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2700000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2700000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1112400</v>
      </c>
      <c r="E222" s="180">
        <f>E223+E235+E243+E260+E267+E312</f>
        <v>9700</v>
      </c>
      <c r="F222" s="180">
        <f t="shared" ref="F222:F382" si="622">D222+E222</f>
        <v>1122100</v>
      </c>
      <c r="G222" s="180">
        <f>G223+G235+G243+G260+G267+G312</f>
        <v>0</v>
      </c>
      <c r="H222" s="180">
        <f t="shared" ref="H222:H498" si="623">F222-G222</f>
        <v>1122100</v>
      </c>
      <c r="I222" s="180">
        <f>I223+I235+I243+I260+I267+I312</f>
        <v>0</v>
      </c>
      <c r="J222" s="180">
        <f t="shared" ref="J222:J498" si="624">F222-I222</f>
        <v>1122100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1122100</v>
      </c>
      <c r="Z222" s="180">
        <f t="shared" si="627"/>
        <v>0</v>
      </c>
      <c r="AA222" s="180">
        <f t="shared" si="625"/>
        <v>0</v>
      </c>
      <c r="AB222" s="180">
        <f t="shared" si="625"/>
        <v>1200</v>
      </c>
      <c r="AC222" s="180">
        <f t="shared" si="625"/>
        <v>1108400</v>
      </c>
      <c r="AD222" s="180">
        <f t="shared" si="625"/>
        <v>4000</v>
      </c>
      <c r="AE222" s="180">
        <f t="shared" ref="AE222:AE498" si="628">AB222+AC222+AD222</f>
        <v>1113600</v>
      </c>
      <c r="AF222" s="180">
        <f>AF223+AF235+AF243+AF260+AF267+AF312</f>
        <v>0</v>
      </c>
      <c r="AG222" s="180">
        <f>AG223+AG235+AG243+AG260+AG267+AG312</f>
        <v>0</v>
      </c>
      <c r="AH222" s="180">
        <f>AH223+AH235+AH243+AH260+AH267+AH312</f>
        <v>0</v>
      </c>
      <c r="AI222" s="180">
        <f t="shared" ref="AI222:AI498" si="629">AF222+AG222+AH222</f>
        <v>0</v>
      </c>
      <c r="AJ222" s="180">
        <f>AJ223+AJ235+AJ243+AJ260+AJ267+AJ312</f>
        <v>4500</v>
      </c>
      <c r="AK222" s="180">
        <f>AK223+AK235+AK243+AK260+AK267+AK312</f>
        <v>0</v>
      </c>
      <c r="AL222" s="180">
        <f>AL223+AL235+AL243+AL260+AL267+AL312</f>
        <v>4000</v>
      </c>
      <c r="AM222" s="180">
        <f t="shared" ref="AM222:AM498" si="630">AJ222+AK222+AL222</f>
        <v>8500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1122100</v>
      </c>
    </row>
    <row r="223" spans="2:44" x14ac:dyDescent="0.25">
      <c r="B223" s="190" t="s">
        <v>310</v>
      </c>
      <c r="C223" s="191" t="s">
        <v>189</v>
      </c>
      <c r="D223" s="192">
        <f>SUM(D224:D234)</f>
        <v>940000</v>
      </c>
      <c r="E223" s="192">
        <f>SUM(E224:E234)</f>
        <v>0</v>
      </c>
      <c r="F223" s="192">
        <f t="shared" si="622"/>
        <v>940000</v>
      </c>
      <c r="G223" s="192">
        <f>SUM(G224:G234)</f>
        <v>0</v>
      </c>
      <c r="H223" s="192">
        <f t="shared" si="623"/>
        <v>940000</v>
      </c>
      <c r="I223" s="192">
        <f>SUM(I224:I234)</f>
        <v>0</v>
      </c>
      <c r="J223" s="192">
        <f t="shared" si="624"/>
        <v>940000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940000</v>
      </c>
      <c r="Z223" s="192">
        <f t="shared" si="635"/>
        <v>0</v>
      </c>
      <c r="AA223" s="192">
        <f t="shared" si="633"/>
        <v>0</v>
      </c>
      <c r="AB223" s="192">
        <f t="shared" si="633"/>
        <v>0</v>
      </c>
      <c r="AC223" s="192">
        <f t="shared" si="633"/>
        <v>940000</v>
      </c>
      <c r="AD223" s="192">
        <f t="shared" si="633"/>
        <v>0</v>
      </c>
      <c r="AE223" s="192">
        <f t="shared" si="628"/>
        <v>940000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940000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940000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940000</v>
      </c>
      <c r="G226" s="183"/>
      <c r="H226" s="183">
        <f t="shared" si="623"/>
        <v>940000</v>
      </c>
      <c r="I226" s="183"/>
      <c r="J226" s="183">
        <f t="shared" si="624"/>
        <v>940000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940000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940000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940000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940000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105400</v>
      </c>
      <c r="E243" s="192">
        <f>SUM(E244:E259)</f>
        <v>0</v>
      </c>
      <c r="F243" s="192">
        <f t="shared" si="622"/>
        <v>105400</v>
      </c>
      <c r="G243" s="192">
        <f>SUM(G244:G259)</f>
        <v>0</v>
      </c>
      <c r="H243" s="192">
        <f t="shared" si="623"/>
        <v>105400</v>
      </c>
      <c r="I243" s="192">
        <f>SUM(I244:I259)</f>
        <v>0</v>
      </c>
      <c r="J243" s="192">
        <f t="shared" si="624"/>
        <v>105400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105400</v>
      </c>
      <c r="Z243" s="192">
        <f t="shared" si="693"/>
        <v>0</v>
      </c>
      <c r="AA243" s="192">
        <f t="shared" si="689"/>
        <v>0</v>
      </c>
      <c r="AB243" s="192">
        <f t="shared" si="689"/>
        <v>0</v>
      </c>
      <c r="AC243" s="192">
        <f t="shared" si="689"/>
        <v>105400</v>
      </c>
      <c r="AD243" s="192">
        <f t="shared" si="689"/>
        <v>0</v>
      </c>
      <c r="AE243" s="192">
        <f t="shared" si="628"/>
        <v>105400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105400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93400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93400</v>
      </c>
      <c r="G244" s="183"/>
      <c r="H244" s="183">
        <f t="shared" si="623"/>
        <v>93400</v>
      </c>
      <c r="I244" s="183"/>
      <c r="J244" s="183">
        <f t="shared" si="624"/>
        <v>93400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93400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93400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93400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93400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12000</v>
      </c>
      <c r="G248" s="183"/>
      <c r="H248" s="183">
        <f t="shared" si="695"/>
        <v>12000</v>
      </c>
      <c r="I248" s="183"/>
      <c r="J248" s="183">
        <f t="shared" si="696"/>
        <v>12000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12000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12000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67000</v>
      </c>
      <c r="E312" s="192">
        <f>SUM(E313:E326)</f>
        <v>9700</v>
      </c>
      <c r="F312" s="192">
        <f t="shared" si="622"/>
        <v>76700</v>
      </c>
      <c r="G312" s="192">
        <f>SUM(G313:G326)</f>
        <v>0</v>
      </c>
      <c r="H312" s="192">
        <f t="shared" si="623"/>
        <v>76700</v>
      </c>
      <c r="I312" s="192">
        <f>SUM(I313:I326)</f>
        <v>0</v>
      </c>
      <c r="J312" s="192">
        <f t="shared" si="624"/>
        <v>76700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76700</v>
      </c>
      <c r="Z312" s="192">
        <f t="shared" si="748"/>
        <v>0</v>
      </c>
      <c r="AA312" s="192">
        <f t="shared" si="744"/>
        <v>0</v>
      </c>
      <c r="AB312" s="192">
        <f t="shared" si="744"/>
        <v>1200</v>
      </c>
      <c r="AC312" s="192">
        <f t="shared" si="744"/>
        <v>63000</v>
      </c>
      <c r="AD312" s="192">
        <f t="shared" si="744"/>
        <v>4000</v>
      </c>
      <c r="AE312" s="192">
        <f t="shared" si="628"/>
        <v>68200</v>
      </c>
      <c r="AF312" s="192">
        <f>SUM(AF313:AF326)</f>
        <v>0</v>
      </c>
      <c r="AG312" s="192">
        <f>SUM(AG313:AG326)</f>
        <v>0</v>
      </c>
      <c r="AH312" s="192">
        <f>SUM(AH313:AH326)</f>
        <v>0</v>
      </c>
      <c r="AI312" s="192">
        <f t="shared" si="629"/>
        <v>0</v>
      </c>
      <c r="AJ312" s="192">
        <f>SUM(AJ313:AJ326)</f>
        <v>4500</v>
      </c>
      <c r="AK312" s="192">
        <f>SUM(AK313:AK326)</f>
        <v>0</v>
      </c>
      <c r="AL312" s="192">
        <f>SUM(AL313:AL326)</f>
        <v>4000</v>
      </c>
      <c r="AM312" s="192">
        <f t="shared" si="630"/>
        <v>8500</v>
      </c>
      <c r="AN312" s="192">
        <f>SUM(AN313:AN326)</f>
        <v>0</v>
      </c>
      <c r="AO312" s="192">
        <f>SUM(AO313:AO326)</f>
        <v>0</v>
      </c>
      <c r="AP312" s="192">
        <f>SUM(AP313:AP326)</f>
        <v>0</v>
      </c>
      <c r="AQ312" s="192">
        <f t="shared" si="631"/>
        <v>0</v>
      </c>
      <c r="AR312" s="192">
        <f t="shared" si="632"/>
        <v>76700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11000</v>
      </c>
      <c r="G314" s="183"/>
      <c r="H314" s="183">
        <f t="shared" si="623"/>
        <v>11000</v>
      </c>
      <c r="I314" s="183"/>
      <c r="J314" s="183">
        <f t="shared" si="624"/>
        <v>11000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7000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M314" s="183">
        <f t="shared" si="630"/>
        <v>4000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11000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17" s="183">
        <f t="shared" si="622"/>
        <v>4500</v>
      </c>
      <c r="G317" s="183"/>
      <c r="H317" s="183">
        <f t="shared" si="623"/>
        <v>4500</v>
      </c>
      <c r="I317" s="183"/>
      <c r="J317" s="183">
        <f t="shared" si="624"/>
        <v>4500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4500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4500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v>
      </c>
      <c r="F322" s="183">
        <f t="shared" si="757"/>
        <v>61200</v>
      </c>
      <c r="G322" s="183"/>
      <c r="H322" s="183">
        <f t="shared" si="758"/>
        <v>61200</v>
      </c>
      <c r="I322" s="183"/>
      <c r="J322" s="183">
        <f t="shared" si="759"/>
        <v>61200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61200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22" s="183">
        <f t="shared" si="760"/>
        <v>61200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61200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507900</v>
      </c>
      <c r="F327" s="180">
        <f t="shared" si="622"/>
        <v>507900</v>
      </c>
      <c r="G327" s="180">
        <f>G328+G345+G383+G389</f>
        <v>0</v>
      </c>
      <c r="H327" s="180">
        <f t="shared" si="623"/>
        <v>507900</v>
      </c>
      <c r="I327" s="180">
        <f>I328+I345+I383+I389</f>
        <v>0</v>
      </c>
      <c r="J327" s="180">
        <f t="shared" si="624"/>
        <v>507900</v>
      </c>
      <c r="K327" s="180">
        <f t="shared" ref="K327:AD327" si="781">K328+K345+K383+K389</f>
        <v>229400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278500</v>
      </c>
      <c r="Z327" s="180">
        <f t="shared" si="783"/>
        <v>0</v>
      </c>
      <c r="AA327" s="180">
        <f t="shared" si="781"/>
        <v>0</v>
      </c>
      <c r="AB327" s="180">
        <f t="shared" si="781"/>
        <v>205000</v>
      </c>
      <c r="AC327" s="180">
        <f t="shared" si="781"/>
        <v>85000</v>
      </c>
      <c r="AD327" s="180">
        <f t="shared" si="781"/>
        <v>192400</v>
      </c>
      <c r="AE327" s="180">
        <f t="shared" si="628"/>
        <v>482400</v>
      </c>
      <c r="AF327" s="180">
        <f>AF328+AF345+AF383+AF389</f>
        <v>0</v>
      </c>
      <c r="AG327" s="180">
        <f>AG328+AG345+AG383+AG389</f>
        <v>0</v>
      </c>
      <c r="AH327" s="180">
        <f>AH328+AH345+AH383+AH389</f>
        <v>7000</v>
      </c>
      <c r="AI327" s="180">
        <f t="shared" si="629"/>
        <v>7000</v>
      </c>
      <c r="AJ327" s="180">
        <f>AJ328+AJ345+AJ383+AJ389</f>
        <v>7000</v>
      </c>
      <c r="AK327" s="180">
        <f>AK328+AK345+AK383+AK389</f>
        <v>2500</v>
      </c>
      <c r="AL327" s="180">
        <f>AL328+AL345+AL383+AL389</f>
        <v>0</v>
      </c>
      <c r="AM327" s="180">
        <f t="shared" si="630"/>
        <v>9500</v>
      </c>
      <c r="AN327" s="180">
        <f>AN328+AN345+AN383+AN389</f>
        <v>0</v>
      </c>
      <c r="AO327" s="180">
        <f>AO328+AO345+AO383+AO389</f>
        <v>0</v>
      </c>
      <c r="AP327" s="180">
        <f>AP328+AP345+AP383+AP389</f>
        <v>9000</v>
      </c>
      <c r="AQ327" s="180">
        <f t="shared" si="631"/>
        <v>9000</v>
      </c>
      <c r="AR327" s="180">
        <f t="shared" si="632"/>
        <v>507900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507900</v>
      </c>
      <c r="F345" s="192">
        <f t="shared" si="622"/>
        <v>507900</v>
      </c>
      <c r="G345" s="192">
        <f>SUM(G346:G382)</f>
        <v>0</v>
      </c>
      <c r="H345" s="192">
        <f t="shared" si="623"/>
        <v>507900</v>
      </c>
      <c r="I345" s="192">
        <f>SUM(I346:I382)</f>
        <v>0</v>
      </c>
      <c r="J345" s="192">
        <f t="shared" si="624"/>
        <v>507900</v>
      </c>
      <c r="K345" s="192">
        <f t="shared" ref="K345:AD345" si="819">SUM(K346:K382)</f>
        <v>229400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278500</v>
      </c>
      <c r="Z345" s="192">
        <f t="shared" si="821"/>
        <v>0</v>
      </c>
      <c r="AA345" s="192">
        <f t="shared" si="819"/>
        <v>0</v>
      </c>
      <c r="AB345" s="192">
        <f t="shared" si="819"/>
        <v>205000</v>
      </c>
      <c r="AC345" s="192">
        <f t="shared" si="819"/>
        <v>85000</v>
      </c>
      <c r="AD345" s="192">
        <f t="shared" si="819"/>
        <v>192400</v>
      </c>
      <c r="AE345" s="192">
        <f t="shared" si="628"/>
        <v>482400</v>
      </c>
      <c r="AF345" s="192">
        <f>SUM(AF346:AF382)</f>
        <v>0</v>
      </c>
      <c r="AG345" s="192">
        <f>SUM(AG346:AG382)</f>
        <v>0</v>
      </c>
      <c r="AH345" s="192">
        <f>SUM(AH346:AH382)</f>
        <v>7000</v>
      </c>
      <c r="AI345" s="192">
        <f t="shared" si="629"/>
        <v>7000</v>
      </c>
      <c r="AJ345" s="192">
        <f>SUM(AJ346:AJ382)</f>
        <v>7000</v>
      </c>
      <c r="AK345" s="192">
        <f>SUM(AK346:AK382)</f>
        <v>2500</v>
      </c>
      <c r="AL345" s="192">
        <f>SUM(AL346:AL382)</f>
        <v>0</v>
      </c>
      <c r="AM345" s="192">
        <f t="shared" si="630"/>
        <v>9500</v>
      </c>
      <c r="AN345" s="192">
        <f>SUM(AN346:AN382)</f>
        <v>0</v>
      </c>
      <c r="AO345" s="192">
        <f>SUM(AO346:AO382)</f>
        <v>0</v>
      </c>
      <c r="AP345" s="192">
        <f>SUM(AP346:AP382)</f>
        <v>9000</v>
      </c>
      <c r="AQ345" s="192">
        <f t="shared" si="631"/>
        <v>9000</v>
      </c>
      <c r="AR345" s="192">
        <f t="shared" si="632"/>
        <v>507900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82400</v>
      </c>
      <c r="F348" s="183">
        <f t="shared" si="622"/>
        <v>82400</v>
      </c>
      <c r="G348" s="183"/>
      <c r="H348" s="183">
        <f t="shared" si="623"/>
        <v>82400</v>
      </c>
      <c r="I348" s="183"/>
      <c r="J348" s="183">
        <f t="shared" si="624"/>
        <v>82400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82400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58400</v>
      </c>
      <c r="AE348" s="183">
        <f t="shared" si="628"/>
        <v>73400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Q348" s="183">
        <f t="shared" si="631"/>
        <v>9000</v>
      </c>
      <c r="AR348" s="183">
        <f t="shared" si="632"/>
        <v>82400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349" s="183">
        <f t="shared" si="622"/>
        <v>75000</v>
      </c>
      <c r="G349" s="183"/>
      <c r="H349" s="183">
        <f t="shared" si="623"/>
        <v>75000</v>
      </c>
      <c r="I349" s="183"/>
      <c r="J349" s="183">
        <f t="shared" si="624"/>
        <v>75000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349" s="183">
        <f t="shared" si="628"/>
        <v>75000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75000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147000</v>
      </c>
      <c r="F350" s="183">
        <f t="shared" si="622"/>
        <v>147000</v>
      </c>
      <c r="G350" s="183"/>
      <c r="H350" s="183">
        <f t="shared" si="623"/>
        <v>147000</v>
      </c>
      <c r="I350" s="183"/>
      <c r="J350" s="183">
        <f t="shared" si="624"/>
        <v>147000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147000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E350" s="183">
        <f t="shared" si="628"/>
        <v>140000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7000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147000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F356" s="183">
        <f t="shared" si="622"/>
        <v>26000</v>
      </c>
      <c r="G356" s="183"/>
      <c r="H356" s="183">
        <f t="shared" si="623"/>
        <v>26000</v>
      </c>
      <c r="I356" s="183"/>
      <c r="J356" s="183">
        <f t="shared" si="624"/>
        <v>26000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56" s="183">
        <f t="shared" si="628"/>
        <v>26000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26000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177500</v>
      </c>
      <c r="F366" s="183">
        <f t="shared" si="822"/>
        <v>177500</v>
      </c>
      <c r="G366" s="183"/>
      <c r="H366" s="183">
        <f t="shared" si="823"/>
        <v>177500</v>
      </c>
      <c r="I366" s="183"/>
      <c r="J366" s="183">
        <f t="shared" si="824"/>
        <v>177500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177500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E366" s="183">
        <f t="shared" si="825"/>
        <v>168000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I366" s="183">
        <f t="shared" si="826"/>
        <v>7000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2500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177500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5270400</v>
      </c>
      <c r="E566" s="186">
        <f>E12+E106+E222+E327+E397+E499+E526+E560</f>
        <v>517600</v>
      </c>
      <c r="F566" s="186">
        <f t="shared" si="1050"/>
        <v>5788000</v>
      </c>
      <c r="G566" s="186">
        <f>G12+G106+G222+G327+G397+G499+G526+G560</f>
        <v>0</v>
      </c>
      <c r="H566" s="186">
        <f t="shared" si="1052"/>
        <v>5788000</v>
      </c>
      <c r="I566" s="186">
        <f>I12+I106+I222+I327+I397+I499+I526+I560</f>
        <v>0</v>
      </c>
      <c r="J566" s="186">
        <f t="shared" si="1053"/>
        <v>5788000</v>
      </c>
      <c r="K566" s="186">
        <f t="shared" ref="K566:AD566" si="1209">K12+K106+K222+K327+K397+K499+K526+K560</f>
        <v>229400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5558600</v>
      </c>
      <c r="Z566" s="186">
        <f t="shared" si="1213"/>
        <v>0</v>
      </c>
      <c r="AA566" s="186">
        <f t="shared" si="1209"/>
        <v>0</v>
      </c>
      <c r="AB566" s="186">
        <f t="shared" si="1209"/>
        <v>2906200</v>
      </c>
      <c r="AC566" s="186">
        <f t="shared" si="1209"/>
        <v>2651400</v>
      </c>
      <c r="AD566" s="186">
        <f t="shared" si="1209"/>
        <v>196400</v>
      </c>
      <c r="AE566" s="186">
        <f t="shared" si="1059"/>
        <v>5754000</v>
      </c>
      <c r="AF566" s="186">
        <f t="shared" ref="AF566:AH566" si="1214">AF12+AF106+AF222+AF327+AF397+AF499+AF526+AF560</f>
        <v>0</v>
      </c>
      <c r="AG566" s="186">
        <f t="shared" si="1214"/>
        <v>0</v>
      </c>
      <c r="AH566" s="186">
        <f t="shared" si="1214"/>
        <v>7000</v>
      </c>
      <c r="AI566" s="186">
        <f t="shared" si="1060"/>
        <v>7000</v>
      </c>
      <c r="AJ566" s="186">
        <f t="shared" ref="AJ566:AL566" si="1215">AJ12+AJ106+AJ222+AJ327+AJ397+AJ499+AJ526+AJ560</f>
        <v>11500</v>
      </c>
      <c r="AK566" s="186">
        <f t="shared" si="1215"/>
        <v>2500</v>
      </c>
      <c r="AL566" s="186">
        <f t="shared" si="1215"/>
        <v>4000</v>
      </c>
      <c r="AM566" s="186">
        <f t="shared" si="1061"/>
        <v>18000</v>
      </c>
      <c r="AN566" s="186">
        <f t="shared" ref="AN566:AP566" si="1216">AN12+AN106+AN222+AN327+AN397+AN499+AN526+AN560</f>
        <v>0</v>
      </c>
      <c r="AO566" s="186">
        <f t="shared" si="1216"/>
        <v>0</v>
      </c>
      <c r="AP566" s="186">
        <f t="shared" si="1216"/>
        <v>9000</v>
      </c>
      <c r="AQ566" s="186">
        <f t="shared" si="1062"/>
        <v>9000</v>
      </c>
      <c r="AR566" s="186">
        <f t="shared" si="1063"/>
        <v>5788000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c r="E13" s="93"/>
      <c r="F13" s="93"/>
      <c r="G13" s="93"/>
      <c r="H13" s="76"/>
      <c r="I13" s="76"/>
      <c r="J13" s="76"/>
      <c r="K13" s="112"/>
      <c r="N13" s="153"/>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31"/>
      <c r="E17" s="329"/>
      <c r="F17" s="115">
        <v>30000</v>
      </c>
      <c r="G17" s="330">
        <f t="shared" ref="G17:G25" si="0">E17*F17</f>
        <v>0</v>
      </c>
      <c r="H17" s="331"/>
      <c r="I17" s="116" t="s">
        <v>699</v>
      </c>
      <c r="J17" s="116" t="str">
        <f>VLOOKUP(I17,Presupuesto!$B$11:$C$566,2,0)</f>
        <v>SERVICIOS DE CAPACITACION.</v>
      </c>
      <c r="K17" s="332" t="s">
        <v>1517</v>
      </c>
      <c r="L17" s="116" t="s">
        <v>394</v>
      </c>
      <c r="N17" s="153"/>
    </row>
    <row r="18" spans="2:14" x14ac:dyDescent="0.25">
      <c r="B18" s="93"/>
      <c r="C18" s="99" t="s">
        <v>48</v>
      </c>
      <c r="D18" s="532"/>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32"/>
      <c r="E19" s="200">
        <f>D17</f>
        <v>0</v>
      </c>
      <c r="F19" s="100">
        <v>150</v>
      </c>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32"/>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32"/>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32"/>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32"/>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32"/>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32"/>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31"/>
      <c r="E36" s="329"/>
      <c r="F36" s="115">
        <v>30000</v>
      </c>
      <c r="G36" s="330">
        <f t="shared" ref="G36:G44" si="2">E36*F36</f>
        <v>0</v>
      </c>
      <c r="H36" s="331"/>
      <c r="I36" s="116" t="s">
        <v>699</v>
      </c>
      <c r="J36" s="116" t="str">
        <f>VLOOKUP(I36,Presupuesto!$B$11:$C$566,2,0)</f>
        <v>SERVICIOS DE CAPACITACION.</v>
      </c>
      <c r="K36" s="332" t="s">
        <v>1517</v>
      </c>
      <c r="L36" s="116" t="s">
        <v>394</v>
      </c>
    </row>
    <row r="37" spans="3:12" x14ac:dyDescent="0.25">
      <c r="C37" s="99" t="s">
        <v>48</v>
      </c>
      <c r="D37" s="532"/>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32"/>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32"/>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32"/>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32"/>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32"/>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32"/>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32"/>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31"/>
      <c r="E55" s="329"/>
      <c r="F55" s="115">
        <v>30000</v>
      </c>
      <c r="G55" s="330">
        <f t="shared" ref="G55:G63" si="4">E55*F55</f>
        <v>0</v>
      </c>
      <c r="H55" s="331"/>
      <c r="I55" s="116" t="s">
        <v>699</v>
      </c>
      <c r="J55" s="116" t="str">
        <f>VLOOKUP(I55,Presupuesto!$B$11:$C$566,2,0)</f>
        <v>SERVICIOS DE CAPACITACION.</v>
      </c>
      <c r="K55" s="332" t="s">
        <v>1517</v>
      </c>
      <c r="L55" s="116" t="s">
        <v>394</v>
      </c>
    </row>
    <row r="56" spans="3:12" x14ac:dyDescent="0.25">
      <c r="C56" s="99" t="s">
        <v>48</v>
      </c>
      <c r="D56" s="532"/>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32"/>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32"/>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32"/>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32"/>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32"/>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32"/>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32"/>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31"/>
      <c r="E74" s="329"/>
      <c r="F74" s="115">
        <v>30000</v>
      </c>
      <c r="G74" s="330">
        <f t="shared" ref="G74:G82" si="7">E74*F74</f>
        <v>0</v>
      </c>
      <c r="H74" s="331"/>
      <c r="I74" s="116" t="s">
        <v>699</v>
      </c>
      <c r="J74" s="116" t="str">
        <f>VLOOKUP(I74,Presupuesto!$B$11:$C$566,2,0)</f>
        <v>SERVICIOS DE CAPACITACION.</v>
      </c>
      <c r="K74" s="332" t="s">
        <v>1517</v>
      </c>
      <c r="L74" s="116" t="s">
        <v>394</v>
      </c>
    </row>
    <row r="75" spans="3:12" x14ac:dyDescent="0.25">
      <c r="C75" s="99" t="s">
        <v>48</v>
      </c>
      <c r="D75" s="532"/>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32"/>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32"/>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32"/>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32"/>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32"/>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32"/>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32"/>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31"/>
      <c r="E93" s="329"/>
      <c r="F93" s="115">
        <v>30000</v>
      </c>
      <c r="G93" s="330">
        <f t="shared" ref="G93:G101" si="9">E93*F93</f>
        <v>0</v>
      </c>
      <c r="H93" s="331"/>
      <c r="I93" s="116" t="s">
        <v>699</v>
      </c>
      <c r="J93" s="116" t="str">
        <f>VLOOKUP(I93,Presupuesto!$B$11:$C$566,2,0)</f>
        <v>SERVICIOS DE CAPACITACION.</v>
      </c>
      <c r="K93" s="332" t="s">
        <v>1517</v>
      </c>
      <c r="L93" s="116" t="s">
        <v>394</v>
      </c>
    </row>
    <row r="94" spans="3:12" x14ac:dyDescent="0.25">
      <c r="C94" s="99" t="s">
        <v>48</v>
      </c>
      <c r="D94" s="532"/>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32"/>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32"/>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32"/>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32"/>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32"/>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32"/>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32"/>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31"/>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x14ac:dyDescent="0.25">
      <c r="C113" s="99" t="s">
        <v>48</v>
      </c>
      <c r="D113" s="532"/>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32"/>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32"/>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32"/>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32"/>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32"/>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32"/>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32"/>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31"/>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x14ac:dyDescent="0.25">
      <c r="C132" s="99" t="s">
        <v>48</v>
      </c>
      <c r="D132" s="532"/>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32"/>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32"/>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32"/>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32"/>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32"/>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32"/>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32"/>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31"/>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x14ac:dyDescent="0.25">
      <c r="C151" s="99" t="s">
        <v>48</v>
      </c>
      <c r="D151" s="532"/>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32"/>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32"/>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32"/>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32"/>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32"/>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32"/>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32"/>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31"/>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x14ac:dyDescent="0.25">
      <c r="C170" s="99" t="s">
        <v>48</v>
      </c>
      <c r="D170" s="532"/>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32"/>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32"/>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32"/>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32"/>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32"/>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32"/>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32"/>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31"/>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532"/>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32"/>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32"/>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32"/>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32"/>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32"/>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32"/>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32"/>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31"/>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532"/>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32"/>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32"/>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32"/>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32"/>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32"/>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32"/>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32"/>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31"/>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532"/>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32"/>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32"/>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32"/>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32"/>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32"/>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32"/>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32"/>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G14" sqref="G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1517</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9"/>
  <sheetViews>
    <sheetView showGridLines="0" topLeftCell="A16" zoomScale="84" zoomScaleNormal="84" workbookViewId="0">
      <selection activeCell="G29" sqref="G29"/>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229400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229400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1541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Aprobacion de los diferentes acuerdos, derivados  según sus atribuciones en la gestion Universitaria, aprobados por el Consejo Universitario en las Sesiones ordinaria y extraordinaria que se llevan acabo cada viernes ultimo del mes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2</v>
      </c>
      <c r="E17" s="96">
        <v>4500</v>
      </c>
      <c r="F17" s="97">
        <f>D17*E17</f>
        <v>9000</v>
      </c>
      <c r="G17" s="161" t="s">
        <v>1509</v>
      </c>
      <c r="H17" s="98" t="s">
        <v>985</v>
      </c>
      <c r="I17" s="98" t="str">
        <f>VLOOKUP(H17,Presupuesto!$B$11:$C$565,2,0)</f>
        <v>MUEBLES VARIOS DE OFICINA</v>
      </c>
      <c r="J17" s="219" t="s">
        <v>1357</v>
      </c>
      <c r="K17" s="98" t="s">
        <v>404</v>
      </c>
    </row>
    <row r="18" spans="2:11" ht="32.25" customHeight="1" x14ac:dyDescent="0.25">
      <c r="B18" s="93"/>
      <c r="C18" s="99" t="s">
        <v>64</v>
      </c>
      <c r="D18" s="151">
        <v>5</v>
      </c>
      <c r="E18" s="100">
        <v>3000</v>
      </c>
      <c r="F18" s="97">
        <f>D18*E18</f>
        <v>15000</v>
      </c>
      <c r="G18" s="161" t="s">
        <v>1509</v>
      </c>
      <c r="H18" s="101" t="s">
        <v>985</v>
      </c>
      <c r="I18" s="98" t="str">
        <f>VLOOKUP(H18,Presupuesto!$B$11:$C$565,2,0)</f>
        <v>MUEBLES VARIOS DE OFICINA</v>
      </c>
      <c r="J18" s="98" t="str">
        <f t="shared" ref="J18:J26" si="0">$J$17</f>
        <v>Desarrollo e Innovación Curricular</v>
      </c>
      <c r="K18" s="98" t="s">
        <v>412</v>
      </c>
    </row>
    <row r="19" spans="2:11" x14ac:dyDescent="0.25">
      <c r="B19" s="93"/>
      <c r="C19" s="99" t="s">
        <v>65</v>
      </c>
      <c r="D19" s="151"/>
      <c r="E19" s="100"/>
      <c r="F19" s="97">
        <f t="shared" ref="F19:F26" si="1">D19*E19</f>
        <v>0</v>
      </c>
      <c r="G19" s="161"/>
      <c r="H19" s="101" t="s">
        <v>985</v>
      </c>
      <c r="I19" s="98" t="str">
        <f>VLOOKUP(H19,Presupuesto!$B$11:$C$565,2,0)</f>
        <v>MUEBLES VARIOS DE OFICINA</v>
      </c>
      <c r="J19" s="98" t="str">
        <f t="shared" si="0"/>
        <v>Desarrollo e Innovación Curricular</v>
      </c>
      <c r="K19" s="98" t="s">
        <v>395</v>
      </c>
    </row>
    <row r="20" spans="2:11" x14ac:dyDescent="0.25">
      <c r="B20" s="93"/>
      <c r="C20" s="99" t="s">
        <v>66</v>
      </c>
      <c r="D20" s="151">
        <v>2</v>
      </c>
      <c r="E20" s="100">
        <v>4200</v>
      </c>
      <c r="F20" s="97">
        <f t="shared" si="1"/>
        <v>8400</v>
      </c>
      <c r="G20" s="161" t="s">
        <v>1509</v>
      </c>
      <c r="H20" s="101" t="s">
        <v>985</v>
      </c>
      <c r="I20" s="98" t="str">
        <f>VLOOKUP(H20,Presupuesto!$B$11:$C$565,2,0)</f>
        <v>MUEBLES VARIOS DE OFICINA</v>
      </c>
      <c r="J20" s="98" t="str">
        <f t="shared" si="0"/>
        <v>Desarrollo e Innovación Curricular</v>
      </c>
      <c r="K20" s="98" t="s">
        <v>395</v>
      </c>
    </row>
    <row r="21" spans="2:11" x14ac:dyDescent="0.25">
      <c r="B21" s="93"/>
      <c r="C21" s="99" t="s">
        <v>67</v>
      </c>
      <c r="D21" s="151">
        <v>5</v>
      </c>
      <c r="E21" s="100">
        <v>4000</v>
      </c>
      <c r="F21" s="97">
        <f t="shared" si="1"/>
        <v>20000</v>
      </c>
      <c r="G21" s="161" t="s">
        <v>1509</v>
      </c>
      <c r="H21" s="101" t="s">
        <v>985</v>
      </c>
      <c r="I21" s="98" t="str">
        <f>VLOOKUP(H21,Presupuesto!$B$11:$C$565,2,0)</f>
        <v>MUEBLES VARIOS DE OFICINA</v>
      </c>
      <c r="J21" s="98" t="str">
        <f t="shared" si="0"/>
        <v>Desarrollo e Innovación Curricular</v>
      </c>
      <c r="K21" s="98" t="s">
        <v>395</v>
      </c>
    </row>
    <row r="22" spans="2:11" x14ac:dyDescent="0.25">
      <c r="B22" s="93"/>
      <c r="C22" s="99" t="s">
        <v>68</v>
      </c>
      <c r="D22" s="151">
        <v>10</v>
      </c>
      <c r="E22" s="100">
        <v>3000</v>
      </c>
      <c r="F22" s="97">
        <f t="shared" si="1"/>
        <v>30000</v>
      </c>
      <c r="G22" s="161" t="s">
        <v>1509</v>
      </c>
      <c r="H22" s="101" t="s">
        <v>985</v>
      </c>
      <c r="I22" s="98" t="str">
        <f>VLOOKUP(H22,Presupuesto!$B$11:$C$565,2,0)</f>
        <v>MUEBLES VARIOS DE OFICINA</v>
      </c>
      <c r="J22" s="98" t="str">
        <f t="shared" si="0"/>
        <v>Desarrollo e Innovación Curricular</v>
      </c>
      <c r="K22" s="98" t="s">
        <v>395</v>
      </c>
    </row>
    <row r="23" spans="2:11" x14ac:dyDescent="0.25">
      <c r="B23" s="93"/>
      <c r="C23" s="99" t="s">
        <v>69</v>
      </c>
      <c r="D23" s="151">
        <v>4</v>
      </c>
      <c r="E23" s="100">
        <v>2500</v>
      </c>
      <c r="F23" s="97">
        <f t="shared" si="1"/>
        <v>10000</v>
      </c>
      <c r="G23" s="161" t="s">
        <v>1509</v>
      </c>
      <c r="H23" s="101" t="s">
        <v>988</v>
      </c>
      <c r="I23" s="98" t="str">
        <f>VLOOKUP(H23,Presupuesto!$B$11:$C$565,2,0)</f>
        <v>EQUIPOS VARIOS DE OFICINA</v>
      </c>
      <c r="J23" s="98" t="str">
        <f t="shared" si="0"/>
        <v>Desarrollo e Innovación Curricular</v>
      </c>
      <c r="K23" s="98" t="s">
        <v>395</v>
      </c>
    </row>
    <row r="24" spans="2:11" x14ac:dyDescent="0.25">
      <c r="B24" s="93"/>
      <c r="C24" s="99" t="s">
        <v>70</v>
      </c>
      <c r="D24" s="151"/>
      <c r="E24" s="100"/>
      <c r="F24" s="97">
        <f t="shared" si="1"/>
        <v>0</v>
      </c>
      <c r="G24" s="161"/>
      <c r="H24" s="101" t="s">
        <v>988</v>
      </c>
      <c r="I24" s="98" t="str">
        <f>VLOOKUP(H24,Presupuesto!$B$11:$C$565,2,0)</f>
        <v>EQUIPOS VARIOS DE OFICINA</v>
      </c>
      <c r="J24" s="98" t="str">
        <f t="shared" si="0"/>
        <v>Desarrollo e Innovación Curricular</v>
      </c>
      <c r="K24" s="98" t="s">
        <v>403</v>
      </c>
    </row>
    <row r="25" spans="2:11" x14ac:dyDescent="0.25">
      <c r="B25" s="93"/>
      <c r="C25" s="99" t="s">
        <v>71</v>
      </c>
      <c r="D25" s="151">
        <v>1</v>
      </c>
      <c r="E25" s="100">
        <v>7000</v>
      </c>
      <c r="F25" s="97">
        <f t="shared" si="1"/>
        <v>7000</v>
      </c>
      <c r="G25" s="161" t="s">
        <v>1509</v>
      </c>
      <c r="H25" s="101" t="s">
        <v>988</v>
      </c>
      <c r="I25" s="98" t="str">
        <f>VLOOKUP(H25,Presupuesto!$B$11:$C$565,2,0)</f>
        <v>EQUIPOS VARIOS DE OFICINA</v>
      </c>
      <c r="J25" s="98" t="str">
        <f t="shared" si="0"/>
        <v>Desarrollo e Innovación Curricular</v>
      </c>
      <c r="K25" s="98" t="s">
        <v>399</v>
      </c>
    </row>
    <row r="26" spans="2:11" ht="15.75" thickBot="1" x14ac:dyDescent="0.3">
      <c r="B26" s="93"/>
      <c r="C26" s="102" t="s">
        <v>72</v>
      </c>
      <c r="D26" s="159">
        <v>1</v>
      </c>
      <c r="E26" s="104">
        <v>130000</v>
      </c>
      <c r="F26" s="105">
        <f t="shared" si="1"/>
        <v>130000</v>
      </c>
      <c r="G26" s="162" t="s">
        <v>1509</v>
      </c>
      <c r="H26" s="106" t="s">
        <v>988</v>
      </c>
      <c r="I26" s="106" t="str">
        <f>VLOOKUP(H26,Presupuesto!$B$11:$C$565,2,0)</f>
        <v>EQUIPOS VARIOS DE OFICINA</v>
      </c>
      <c r="J26" s="106" t="str">
        <f t="shared" si="0"/>
        <v>Desarrollo e Innovación Curricular</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c r="F36" s="97">
        <f>D36*E36</f>
        <v>0</v>
      </c>
      <c r="G36" s="161"/>
      <c r="H36" s="98" t="s">
        <v>985</v>
      </c>
      <c r="I36" s="98" t="str">
        <f>VLOOKUP(H36,Presupuesto!$B$11:$C$565,2,0)</f>
        <v>MUEBLES VARIOS DE OFICINA</v>
      </c>
      <c r="J36" s="219" t="s">
        <v>1454</v>
      </c>
      <c r="K36" s="98" t="s">
        <v>404</v>
      </c>
    </row>
    <row r="37" spans="3:11" x14ac:dyDescent="0.25">
      <c r="C37" s="99" t="s">
        <v>64</v>
      </c>
      <c r="D37" s="151"/>
      <c r="E37" s="100"/>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c r="F45" s="105">
        <f t="shared" si="2"/>
        <v>0</v>
      </c>
      <c r="G45" s="162"/>
      <c r="H45" s="106" t="s">
        <v>988</v>
      </c>
      <c r="I45" s="106" t="str">
        <f>VLOOKUP(H45,Presupuesto!$B$11:$C$565,2,0)</f>
        <v>EQUIPOS VARIOS DE OFICINA</v>
      </c>
      <c r="J45" s="106" t="str">
        <f t="shared" si="3"/>
        <v>Posgrado</v>
      </c>
      <c r="K45" s="124" t="s">
        <v>394</v>
      </c>
    </row>
    <row r="48" spans="3:11" x14ac:dyDescent="0.25">
      <c r="C48" s="70"/>
      <c r="D48" s="31"/>
      <c r="E48" s="93"/>
      <c r="F48" s="93"/>
      <c r="G48" s="93"/>
      <c r="H48" s="76"/>
      <c r="I48" s="76"/>
      <c r="J48" s="76"/>
      <c r="K48" s="112"/>
    </row>
    <row r="49" spans="3:11" x14ac:dyDescent="0.25">
      <c r="C49" s="70"/>
      <c r="D49" s="31"/>
      <c r="E49" s="93"/>
      <c r="F49" s="93"/>
      <c r="G49" s="93"/>
      <c r="H49" s="76"/>
      <c r="I49" s="76"/>
      <c r="J49" s="76"/>
      <c r="K49" s="112"/>
    </row>
  </sheetData>
  <autoFilter ref="C12:C49"/>
  <dataValidations count="7">
    <dataValidation type="list" allowBlank="1" showInputMessage="1" showErrorMessage="1" errorTitle="¡Ingreso Invalido!" error="Seleccione una opción de la lista" promptTitle="Tipo de Presupuesto" prompt="Seleccione una opción de la lista" sqref="G36:G45 G17:G26">
      <formula1>$R$2:$S$2</formula1>
    </dataValidation>
    <dataValidation type="list" allowBlank="1" showInputMessage="1" showErrorMessage="1" errorTitle="¡Ingreso Inválido!" error="Seleccione una opción de la lista" promptTitle="Mes Requerido" prompt="Seleccione el mes en el que requiere el recurso." sqref="K36:K45 K17:K26">
      <formula1>$U$2:$AF$2</formula1>
    </dataValidation>
    <dataValidation type="list" allowBlank="1" showInputMessage="1" showErrorMessage="1" errorTitle="¡Ingreso Inválido!" error="Verifique el valor ingresado." promptTitle="Objeto de Gasto" prompt="Ingrese el Objeto de Gasto." sqref="H36:H45">
      <formula1>$A$1:$UI$1</formula1>
    </dataValidation>
    <dataValidation type="list" allowBlank="1" showInputMessage="1" showErrorMessage="1" errorTitle="¡Ingreso Inválido!" error="Seleccione una opción de la lista." promptTitle="Dimensión Estratégica" prompt="Seleccione una opción de la lista." sqref="J37:J45">
      <formula1>$A$2:$P$2</formula1>
    </dataValidation>
    <dataValidation type="list" allowBlank="1" showInputMessage="1" showErrorMessage="1" errorTitle="¡Ingreso Inválido!" error="Seleccione una opción de la lista." promptTitle="Dimensión Estratégica" prompt="Seleccione una opción de la lista." sqref="J36">
      <formula1>$A$2:$Q$2</formula1>
    </dataValidation>
    <dataValidation type="list" allowBlank="1" showInputMessage="1" showErrorMessage="1" errorTitle="¡Ingreso Inválido!" error="Verifique el valor ingresado." promptTitle="Objeto de Gasto" prompt="Ingrese el Objeto de Gasto." sqref="H17:H26">
      <formula1>#REF!</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3"/>
  <sheetViews>
    <sheetView showGridLines="0" topLeftCell="A10" workbookViewId="0">
      <selection activeCell="G22" sqref="G22"/>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4" style="86" customWidth="1"/>
    <col min="5" max="5" width="10.28515625" style="86" customWidth="1"/>
    <col min="6" max="6" width="12.42578125" style="86" customWidth="1"/>
    <col min="7" max="7" width="13.85546875" style="77" customWidth="1"/>
    <col min="8" max="8" width="16.42578125" style="86" customWidth="1"/>
    <col min="9" max="9" width="34.42578125" style="86" customWidth="1"/>
    <col min="10" max="10" width="42.85546875" style="86"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288200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288200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1541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Aprobacion de los diferentes acuerdos, derivados  según sus atribuciones en la gestion Universitaria, aprobados por el Consejo Universitario en las Sesiones ordinaria y extraordinaria que se llevan acabo cada viernes ultimo del mes </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3</v>
      </c>
      <c r="E17" s="96">
        <v>25000</v>
      </c>
      <c r="F17" s="97">
        <f>D17*E17</f>
        <v>75000</v>
      </c>
      <c r="G17" s="165" t="s">
        <v>1509</v>
      </c>
      <c r="H17" s="98" t="s">
        <v>1014</v>
      </c>
      <c r="I17" s="98" t="str">
        <f>VLOOKUP(H17,Presupuesto!$B$11:$C$565,2,0)</f>
        <v>EQUIPO DE COMPUTACION</v>
      </c>
      <c r="J17" s="219" t="s">
        <v>1368</v>
      </c>
      <c r="K17" s="98" t="s">
        <v>394</v>
      </c>
      <c r="L17" s="98"/>
    </row>
    <row r="18" spans="2:12" x14ac:dyDescent="0.25">
      <c r="B18" s="93"/>
      <c r="C18" s="306" t="s">
        <v>1337</v>
      </c>
      <c r="D18" s="151">
        <v>2</v>
      </c>
      <c r="E18" s="96">
        <f>HLOOKUP($C18,$CB$2:$CE$3,2,0)</f>
        <v>35000</v>
      </c>
      <c r="F18" s="97">
        <f>D18*E18</f>
        <v>70000</v>
      </c>
      <c r="G18" s="165" t="s">
        <v>1509</v>
      </c>
      <c r="H18" s="101" t="s">
        <v>1014</v>
      </c>
      <c r="I18" s="101" t="str">
        <f>VLOOKUP(H18,Presupuesto!$B$11:$C$565,2,0)</f>
        <v>EQUIPO DE COMPUTACION</v>
      </c>
      <c r="J18" s="98" t="str">
        <f t="shared" ref="J18:J29" si="0">$J$17</f>
        <v>Gobernabilidad y Procesos  de Gestión Descentralizada en Redes</v>
      </c>
      <c r="K18" s="98" t="s">
        <v>412</v>
      </c>
      <c r="L18" s="98"/>
    </row>
    <row r="19" spans="2:12" x14ac:dyDescent="0.25">
      <c r="B19" s="93"/>
      <c r="C19" s="99" t="s">
        <v>73</v>
      </c>
      <c r="D19" s="151">
        <v>1</v>
      </c>
      <c r="E19" s="100">
        <v>75000</v>
      </c>
      <c r="F19" s="97">
        <f t="shared" ref="F19:F30" si="1">D19*E19</f>
        <v>75000</v>
      </c>
      <c r="G19" s="165" t="s">
        <v>1509</v>
      </c>
      <c r="H19" s="101" t="s">
        <v>986</v>
      </c>
      <c r="I19" s="101" t="str">
        <f>VLOOKUP(H19,Presupuesto!$B$11:$C$565,2,0)</f>
        <v>EQUIPOS VARIOS DE OFICINA</v>
      </c>
      <c r="J19" s="98" t="str">
        <f t="shared" si="0"/>
        <v>Gobernabilidad y Procesos  de Gestión Descentralizada en Redes</v>
      </c>
      <c r="K19" s="98" t="s">
        <v>395</v>
      </c>
      <c r="L19" s="98"/>
    </row>
    <row r="20" spans="2:12" x14ac:dyDescent="0.25">
      <c r="B20" s="93"/>
      <c r="C20" s="99" t="s">
        <v>74</v>
      </c>
      <c r="D20" s="151">
        <v>2</v>
      </c>
      <c r="E20" s="100">
        <v>7000</v>
      </c>
      <c r="F20" s="97">
        <f t="shared" si="1"/>
        <v>14000</v>
      </c>
      <c r="G20" s="165" t="s">
        <v>1509</v>
      </c>
      <c r="H20" s="101" t="s">
        <v>1014</v>
      </c>
      <c r="I20" s="101" t="str">
        <f>VLOOKUP(H20,Presupuesto!$B$11:$C$565,2,0)</f>
        <v>EQUIPO DE COMPUTACION</v>
      </c>
      <c r="J20" s="98" t="str">
        <f t="shared" si="0"/>
        <v>Gobernabilidad y Procesos  de Gestión Descentralizada en Redes</v>
      </c>
      <c r="K20" s="98" t="s">
        <v>395</v>
      </c>
      <c r="L20" s="98"/>
    </row>
    <row r="21" spans="2:12" x14ac:dyDescent="0.25">
      <c r="B21" s="93"/>
      <c r="C21" s="99" t="s">
        <v>75</v>
      </c>
      <c r="D21" s="151">
        <v>1</v>
      </c>
      <c r="E21" s="100">
        <v>9000</v>
      </c>
      <c r="F21" s="97">
        <f t="shared" si="1"/>
        <v>9000</v>
      </c>
      <c r="G21" s="165" t="s">
        <v>1509</v>
      </c>
      <c r="H21" s="101" t="s">
        <v>1014</v>
      </c>
      <c r="I21" s="101" t="str">
        <f>VLOOKUP(H21,Presupuesto!$B$11:$C$565,2,0)</f>
        <v>EQUIPO DE COMPUTACION</v>
      </c>
      <c r="J21" s="98" t="str">
        <f t="shared" si="0"/>
        <v>Gobernabilidad y Procesos  de Gestión Descentralizada en Redes</v>
      </c>
      <c r="K21" s="98" t="s">
        <v>395</v>
      </c>
      <c r="L21" s="98"/>
    </row>
    <row r="22" spans="2:12" x14ac:dyDescent="0.25">
      <c r="B22" s="93"/>
      <c r="C22" s="99" t="s">
        <v>35</v>
      </c>
      <c r="D22" s="151">
        <v>2</v>
      </c>
      <c r="E22" s="100">
        <v>7000</v>
      </c>
      <c r="F22" s="97">
        <f t="shared" si="1"/>
        <v>14000</v>
      </c>
      <c r="G22" s="165" t="s">
        <v>1509</v>
      </c>
      <c r="H22" s="101" t="s">
        <v>336</v>
      </c>
      <c r="I22" s="101" t="str">
        <f>VLOOKUP(H22,Presupuesto!$B$11:$C$565,2,0)</f>
        <v>EQUIPO DE TRANSPORTE TRACCION Y ELEVACION</v>
      </c>
      <c r="J22" s="98" t="str">
        <f t="shared" si="0"/>
        <v>Gobernabilidad y Procesos  de Gestión Descentralizada en Redes</v>
      </c>
      <c r="K22" s="98" t="s">
        <v>395</v>
      </c>
      <c r="L22" s="98"/>
    </row>
    <row r="23" spans="2:12" x14ac:dyDescent="0.25">
      <c r="B23" s="93"/>
      <c r="C23" s="99" t="s">
        <v>76</v>
      </c>
      <c r="D23" s="151">
        <v>2</v>
      </c>
      <c r="E23" s="100">
        <v>6000</v>
      </c>
      <c r="F23" s="97">
        <f t="shared" si="1"/>
        <v>12000</v>
      </c>
      <c r="G23" s="165" t="s">
        <v>1509</v>
      </c>
      <c r="H23" s="101" t="s">
        <v>336</v>
      </c>
      <c r="I23" s="101" t="str">
        <f>VLOOKUP(H23,Presupuesto!$B$11:$C$565,2,0)</f>
        <v>EQUIPO DE TRANSPORTE TRACCION Y ELEVACION</v>
      </c>
      <c r="J23" s="98" t="str">
        <f t="shared" si="0"/>
        <v>Gobernabilidad y Procesos  de Gestión Descentralizada en Redes</v>
      </c>
      <c r="K23" s="98" t="s">
        <v>395</v>
      </c>
      <c r="L23" s="98"/>
    </row>
    <row r="24" spans="2:12" x14ac:dyDescent="0.25">
      <c r="B24" s="93"/>
      <c r="C24" s="99" t="s">
        <v>77</v>
      </c>
      <c r="D24" s="151"/>
      <c r="E24" s="100"/>
      <c r="F24" s="97">
        <f t="shared" si="1"/>
        <v>0</v>
      </c>
      <c r="G24" s="165"/>
      <c r="H24" s="101">
        <v>42300</v>
      </c>
      <c r="I24" s="101" t="e">
        <f>VLOOKUP(H24,Presupuesto!$B$11:$C$565,2,0)</f>
        <v>#N/A</v>
      </c>
      <c r="J24" s="98" t="str">
        <f t="shared" si="0"/>
        <v>Gobernabilidad y Procesos  de Gestión Descentralizada en Redes</v>
      </c>
      <c r="K24" s="98" t="s">
        <v>1547</v>
      </c>
      <c r="L24" s="98"/>
    </row>
    <row r="25" spans="2:12" x14ac:dyDescent="0.25">
      <c r="C25" s="99" t="s">
        <v>78</v>
      </c>
      <c r="D25" s="151"/>
      <c r="E25" s="100"/>
      <c r="F25" s="97">
        <f t="shared" si="1"/>
        <v>0</v>
      </c>
      <c r="G25" s="165"/>
      <c r="H25" s="101">
        <v>45100</v>
      </c>
      <c r="I25" s="101" t="e">
        <f>VLOOKUP(H25,Presupuesto!$B$11:$C$565,2,0)</f>
        <v>#N/A</v>
      </c>
      <c r="J25" s="98" t="str">
        <f t="shared" si="0"/>
        <v>Gobernabilidad y Procesos  de Gestión Descentralizada en Redes</v>
      </c>
      <c r="K25" s="98" t="s">
        <v>1548</v>
      </c>
      <c r="L25" s="98"/>
    </row>
    <row r="26" spans="2:12" x14ac:dyDescent="0.25">
      <c r="C26" s="109" t="s">
        <v>79</v>
      </c>
      <c r="D26" s="151">
        <v>2</v>
      </c>
      <c r="E26" s="100">
        <v>3500</v>
      </c>
      <c r="F26" s="97">
        <f t="shared" si="1"/>
        <v>7000</v>
      </c>
      <c r="G26" s="165" t="s">
        <v>1509</v>
      </c>
      <c r="H26" s="110" t="s">
        <v>1014</v>
      </c>
      <c r="I26" s="110" t="str">
        <f>VLOOKUP(H26,Presupuesto!$B$11:$C$565,2,0)</f>
        <v>EQUIPO DE COMPUTACION</v>
      </c>
      <c r="J26" s="98" t="str">
        <f t="shared" si="0"/>
        <v>Gobernabilidad y Procesos  de Gestión Descentralizada en Redes</v>
      </c>
      <c r="K26" s="98" t="s">
        <v>1549</v>
      </c>
      <c r="L26" s="98"/>
    </row>
    <row r="27" spans="2:12" x14ac:dyDescent="0.25">
      <c r="C27" s="109" t="s">
        <v>1482</v>
      </c>
      <c r="D27" s="151">
        <v>3</v>
      </c>
      <c r="E27" s="100">
        <v>2000</v>
      </c>
      <c r="F27" s="97">
        <v>4500</v>
      </c>
      <c r="G27" s="165" t="s">
        <v>1509</v>
      </c>
      <c r="H27" s="110" t="s">
        <v>946</v>
      </c>
      <c r="I27" s="110" t="str">
        <f>VLOOKUP(H27,Presupuesto!$B$11:$C$565,2,0)</f>
        <v>UTILES Y MATERIALES ELECTRICOS</v>
      </c>
      <c r="J27" s="98" t="str">
        <f t="shared" si="0"/>
        <v>Gobernabilidad y Procesos  de Gestión Descentralizada en Redes</v>
      </c>
      <c r="K27" s="98" t="s">
        <v>1550</v>
      </c>
      <c r="L27" s="98"/>
    </row>
    <row r="28" spans="2:12" x14ac:dyDescent="0.25">
      <c r="C28" s="109" t="s">
        <v>80</v>
      </c>
      <c r="D28" s="151">
        <v>1</v>
      </c>
      <c r="E28" s="100">
        <v>2500</v>
      </c>
      <c r="F28" s="97">
        <f t="shared" si="1"/>
        <v>2500</v>
      </c>
      <c r="G28" s="165" t="s">
        <v>1509</v>
      </c>
      <c r="H28" s="110" t="s">
        <v>1014</v>
      </c>
      <c r="I28" s="110" t="str">
        <f>VLOOKUP(H28,Presupuesto!$B$11:$C$565,2,0)</f>
        <v>EQUIPO DE COMPUTACION</v>
      </c>
      <c r="J28" s="98" t="str">
        <f t="shared" si="0"/>
        <v>Gobernabilidad y Procesos  de Gestión Descentralizada en Redes</v>
      </c>
      <c r="K28" s="98" t="s">
        <v>1551</v>
      </c>
      <c r="L28" s="98"/>
    </row>
    <row r="29" spans="2:12" x14ac:dyDescent="0.25">
      <c r="C29" s="109" t="s">
        <v>81</v>
      </c>
      <c r="D29" s="151">
        <v>4</v>
      </c>
      <c r="E29" s="100">
        <v>1000</v>
      </c>
      <c r="F29" s="97">
        <f t="shared" si="1"/>
        <v>4000</v>
      </c>
      <c r="G29" s="165" t="s">
        <v>1509</v>
      </c>
      <c r="H29" s="110" t="s">
        <v>955</v>
      </c>
      <c r="I29" s="110" t="str">
        <f>VLOOKUP(H29,Presupuesto!$B$11:$C$565,2,0)</f>
        <v>OTROS RESPUESTOS Y ACCESORIOS MENORES</v>
      </c>
      <c r="J29" s="98" t="str">
        <f t="shared" si="0"/>
        <v>Gobernabilidad y Procesos  de Gestión Descentralizada en Redes</v>
      </c>
      <c r="K29" s="98" t="s">
        <v>395</v>
      </c>
      <c r="L29" s="98"/>
    </row>
    <row r="30" spans="2:12" ht="15.75" thickBot="1" x14ac:dyDescent="0.3">
      <c r="B30" s="93"/>
      <c r="C30" s="102" t="s">
        <v>82</v>
      </c>
      <c r="D30" s="509">
        <v>100</v>
      </c>
      <c r="E30" s="119">
        <v>12</v>
      </c>
      <c r="F30" s="120">
        <f t="shared" si="1"/>
        <v>1200</v>
      </c>
      <c r="G30" s="510" t="s">
        <v>1509</v>
      </c>
      <c r="H30" s="110" t="s">
        <v>955</v>
      </c>
      <c r="I30" s="511" t="str">
        <f>VLOOKUP(H30,Presupuesto!$B$11:$C$565,2,0)</f>
        <v>OTROS RESPUESTOS Y ACCESORIOS MENORES</v>
      </c>
      <c r="J30" s="511" t="str">
        <f t="shared" ref="J30" si="2">$J$17</f>
        <v>Gobernabilidad y Procesos  de Gestión Descentralizada en Redes</v>
      </c>
      <c r="K30" s="110" t="s">
        <v>394</v>
      </c>
      <c r="L30" s="110"/>
    </row>
    <row r="32" spans="2:12" x14ac:dyDescent="0.25">
      <c r="C32" s="70"/>
      <c r="D32" s="31"/>
      <c r="E32" s="93"/>
      <c r="F32" s="93"/>
      <c r="G32" s="93"/>
      <c r="H32" s="76"/>
      <c r="I32" s="76"/>
      <c r="J32" s="76"/>
      <c r="K32" s="112"/>
    </row>
    <row r="33" spans="3:11" x14ac:dyDescent="0.25">
      <c r="C33" s="70"/>
      <c r="D33" s="31"/>
      <c r="E33" s="93"/>
      <c r="F33" s="93"/>
      <c r="G33" s="93"/>
      <c r="H33" s="76"/>
      <c r="I33" s="76"/>
      <c r="J33" s="76"/>
      <c r="K33" s="11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Seleccione una opción de la lista." promptTitle="Dimensión Estratégica" prompt="Seleccione una opción de la lista." sqref="J18:J30">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 type="list" allowBlank="1" showInputMessage="1" showErrorMessage="1" errorTitle="¡Ingreso Inválido!" error="Verifique el valor ingresado" promptTitle="Objeto de Gasto" prompt="Ingrese el Objeto de Gasto" sqref="H17:H30">
      <formula1>$1:$1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7" zoomScale="87" zoomScaleNormal="87" workbookViewId="0">
      <selection activeCell="F26" sqref="F26"/>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5270400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5270400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1541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Aprobacion de los diferentes acuerdos, derivados  según sus atribuciones en la gestion Universitaria, aprobados por el Consejo Universitario en las Sesiones ordinaria y extraordinaria que se llevan acabo cada viernes ultimo del mes </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422</v>
      </c>
      <c r="D17" s="222">
        <v>20</v>
      </c>
      <c r="E17" s="220">
        <v>135000</v>
      </c>
      <c r="F17" s="97">
        <f t="shared" ref="F17:F51" si="0">D17*E17</f>
        <v>2700000</v>
      </c>
      <c r="G17" s="161" t="s">
        <v>129</v>
      </c>
      <c r="H17" s="142" t="s">
        <v>307</v>
      </c>
      <c r="I17" s="130" t="str">
        <f>VLOOKUP(H17,Presupuesto!$B$11:$C$565,2,0)</f>
        <v>VIATICOS NACIONALES Y OTROS GASTOS DE VIAJE PROYECTO FORTALECIMIENTO ORG. ESTUDI (26200-72)</v>
      </c>
      <c r="J17" s="219" t="s">
        <v>1368</v>
      </c>
      <c r="K17" s="98" t="s">
        <v>394</v>
      </c>
    </row>
    <row r="18" spans="3:11" x14ac:dyDescent="0.25">
      <c r="C18" s="141" t="s">
        <v>1552</v>
      </c>
      <c r="D18" s="158">
        <v>20</v>
      </c>
      <c r="E18" s="123">
        <v>60000</v>
      </c>
      <c r="F18" s="97">
        <f t="shared" ref="F18:F24" si="1">D18*E18</f>
        <v>1200000</v>
      </c>
      <c r="G18" s="161" t="s">
        <v>129</v>
      </c>
      <c r="H18" s="142" t="s">
        <v>749</v>
      </c>
      <c r="I18" s="130" t="str">
        <f>VLOOKUP(H18,Presupuesto!$B$11:$C$565,2,0)</f>
        <v>PASAJES NACIONALES</v>
      </c>
      <c r="J18" s="98" t="str">
        <f t="shared" ref="J18:J51" si="2">$J$17</f>
        <v>Gobernabilidad y Procesos  de Gestión Descentralizada en Redes</v>
      </c>
      <c r="K18" s="98" t="s">
        <v>412</v>
      </c>
    </row>
    <row r="19" spans="3:11" x14ac:dyDescent="0.25">
      <c r="C19" s="141" t="s">
        <v>1553</v>
      </c>
      <c r="D19" s="158">
        <v>20</v>
      </c>
      <c r="E19" s="123">
        <v>47000</v>
      </c>
      <c r="F19" s="97">
        <f t="shared" si="1"/>
        <v>940000</v>
      </c>
      <c r="G19" s="161" t="s">
        <v>129</v>
      </c>
      <c r="H19" s="142" t="s">
        <v>794</v>
      </c>
      <c r="I19" s="130" t="str">
        <f>VLOOKUP(H19,Presupuesto!$B$11:$C$565,2,0)</f>
        <v>ALIMENTOS B EBIDAS PARA PERSONAS PROYECTO FORTALECIMIENTO ORG. ESTUDIANTILES</v>
      </c>
      <c r="J19" s="98" t="str">
        <f t="shared" si="2"/>
        <v>Gobernabilidad y Procesos  de Gestión Descentralizada en Redes</v>
      </c>
      <c r="K19" s="98" t="s">
        <v>412</v>
      </c>
    </row>
    <row r="20" spans="3:11" x14ac:dyDescent="0.25">
      <c r="C20" s="141" t="s">
        <v>1554</v>
      </c>
      <c r="D20" s="158">
        <v>20</v>
      </c>
      <c r="E20" s="123">
        <v>4670</v>
      </c>
      <c r="F20" s="97">
        <f t="shared" si="1"/>
        <v>93400</v>
      </c>
      <c r="G20" s="161" t="s">
        <v>129</v>
      </c>
      <c r="H20" s="142" t="s">
        <v>815</v>
      </c>
      <c r="I20" s="130" t="str">
        <f>VLOOKUP(H20,Presupuesto!$B$11:$C$565,2,0)</f>
        <v>PAPEL DE ESCRITORIO</v>
      </c>
      <c r="J20" s="98" t="str">
        <f t="shared" si="2"/>
        <v>Gobernabilidad y Procesos  de Gestión Descentralizada en Redes</v>
      </c>
      <c r="K20" s="98" t="s">
        <v>412</v>
      </c>
    </row>
    <row r="21" spans="3:11" x14ac:dyDescent="0.25">
      <c r="C21" s="141" t="s">
        <v>1555</v>
      </c>
      <c r="D21" s="158">
        <v>20</v>
      </c>
      <c r="E21" s="123">
        <v>200</v>
      </c>
      <c r="F21" s="97">
        <f t="shared" si="1"/>
        <v>4000</v>
      </c>
      <c r="G21" s="161" t="s">
        <v>129</v>
      </c>
      <c r="H21" s="142" t="s">
        <v>327</v>
      </c>
      <c r="I21" s="130" t="str">
        <f>VLOOKUP(H21,Presupuesto!$B$11:$C$565,2,0)</f>
        <v>UTILES DE ESCRITORIO, OFICINA Y ENZE¥ANZA</v>
      </c>
      <c r="J21" s="98" t="str">
        <f t="shared" si="2"/>
        <v>Gobernabilidad y Procesos  de Gestión Descentralizada en Redes</v>
      </c>
      <c r="K21" s="98" t="s">
        <v>412</v>
      </c>
    </row>
    <row r="22" spans="3:11" x14ac:dyDescent="0.25">
      <c r="C22" s="141" t="s">
        <v>1556</v>
      </c>
      <c r="D22" s="158">
        <v>20</v>
      </c>
      <c r="E22" s="123">
        <v>200</v>
      </c>
      <c r="F22" s="97">
        <f t="shared" si="1"/>
        <v>4000</v>
      </c>
      <c r="G22" s="161" t="s">
        <v>129</v>
      </c>
      <c r="H22" s="142" t="s">
        <v>327</v>
      </c>
      <c r="I22" s="130" t="str">
        <f>VLOOKUP(H22,Presupuesto!$B$11:$C$565,2,0)</f>
        <v>UTILES DE ESCRITORIO, OFICINA Y ENZE¥ANZA</v>
      </c>
      <c r="J22" s="98" t="str">
        <f t="shared" si="2"/>
        <v>Gobernabilidad y Procesos  de Gestión Descentralizada en Redes</v>
      </c>
      <c r="K22" s="98" t="s">
        <v>401</v>
      </c>
    </row>
    <row r="23" spans="3:11" x14ac:dyDescent="0.25">
      <c r="C23" s="141" t="s">
        <v>1557</v>
      </c>
      <c r="D23" s="158">
        <v>20</v>
      </c>
      <c r="E23" s="123">
        <v>150</v>
      </c>
      <c r="F23" s="97">
        <f t="shared" si="1"/>
        <v>3000</v>
      </c>
      <c r="G23" s="161" t="s">
        <v>129</v>
      </c>
      <c r="H23" s="142" t="s">
        <v>327</v>
      </c>
      <c r="I23" s="130" t="str">
        <f>VLOOKUP(H23,Presupuesto!$B$11:$C$565,2,0)</f>
        <v>UTILES DE ESCRITORIO, OFICINA Y ENZE¥ANZA</v>
      </c>
      <c r="J23" s="98" t="str">
        <f t="shared" si="2"/>
        <v>Gobernabilidad y Procesos  de Gestión Descentralizada en Redes</v>
      </c>
      <c r="K23" s="98" t="s">
        <v>412</v>
      </c>
    </row>
    <row r="24" spans="3:11" x14ac:dyDescent="0.25">
      <c r="C24" s="141" t="s">
        <v>1558</v>
      </c>
      <c r="D24" s="158">
        <v>20</v>
      </c>
      <c r="E24" s="123">
        <v>7400</v>
      </c>
      <c r="F24" s="97">
        <f t="shared" si="1"/>
        <v>148000</v>
      </c>
      <c r="G24" s="161" t="s">
        <v>129</v>
      </c>
      <c r="H24" s="142" t="s">
        <v>655</v>
      </c>
      <c r="I24" s="130" t="str">
        <f>VLOOKUP(H24,Presupuesto!$B$11:$C$565,2,0)</f>
        <v>ALQUILER DE EQUIPO DE COMUNICACION</v>
      </c>
      <c r="J24" s="98" t="str">
        <f t="shared" si="2"/>
        <v>Gobernabilidad y Procesos  de Gestión Descentralizada en Redes</v>
      </c>
      <c r="K24" s="98" t="s">
        <v>412</v>
      </c>
    </row>
    <row r="25" spans="3:11" x14ac:dyDescent="0.25">
      <c r="C25" s="141" t="s">
        <v>1559</v>
      </c>
      <c r="D25" s="158">
        <v>20</v>
      </c>
      <c r="E25" s="123">
        <v>2800</v>
      </c>
      <c r="F25" s="97">
        <f t="shared" si="0"/>
        <v>56000</v>
      </c>
      <c r="G25" s="161" t="s">
        <v>129</v>
      </c>
      <c r="H25" s="142" t="s">
        <v>955</v>
      </c>
      <c r="I25" s="130" t="str">
        <f>VLOOKUP(H25,Presupuesto!$B$11:$C$565,2,0)</f>
        <v>OTROS RESPUESTOS Y ACCESORIOS MENORES</v>
      </c>
      <c r="J25" s="98" t="str">
        <f t="shared" si="2"/>
        <v>Gobernabilidad y Procesos  de Gestión Descentralizada en Redes</v>
      </c>
      <c r="K25" s="98" t="s">
        <v>412</v>
      </c>
    </row>
    <row r="26" spans="3:11" x14ac:dyDescent="0.25">
      <c r="C26" s="141" t="s">
        <v>1560</v>
      </c>
      <c r="D26" s="158">
        <v>20</v>
      </c>
      <c r="E26" s="123">
        <v>3500</v>
      </c>
      <c r="F26" s="97">
        <f t="shared" si="0"/>
        <v>70000</v>
      </c>
      <c r="G26" s="161" t="s">
        <v>129</v>
      </c>
      <c r="H26" s="142" t="s">
        <v>293</v>
      </c>
      <c r="I26" s="130" t="str">
        <f>VLOOKUP(H26,Presupuesto!$B$11:$C$565,2,0)</f>
        <v>SERVICIOS DE TRANSPORTE (25100-00)</v>
      </c>
      <c r="J26" s="98" t="str">
        <f t="shared" si="2"/>
        <v>Gobernabilidad y Procesos  de Gestión Descentralizada en Redes</v>
      </c>
      <c r="K26" s="98" t="s">
        <v>412</v>
      </c>
    </row>
    <row r="27" spans="3:11" x14ac:dyDescent="0.25">
      <c r="C27" s="141" t="s">
        <v>1561</v>
      </c>
      <c r="D27" s="158">
        <v>20</v>
      </c>
      <c r="E27" s="123">
        <v>2000</v>
      </c>
      <c r="F27" s="97">
        <f t="shared" si="0"/>
        <v>40000</v>
      </c>
      <c r="G27" s="161" t="s">
        <v>129</v>
      </c>
      <c r="H27" s="142" t="s">
        <v>661</v>
      </c>
      <c r="I27" s="130" t="str">
        <f>VLOOKUP(H27,Presupuesto!$B$11:$C$565,2,0)</f>
        <v>OTROS ALQUILERES</v>
      </c>
      <c r="J27" s="98" t="str">
        <f t="shared" si="2"/>
        <v>Gobernabilidad y Procesos  de Gestión Descentralizada en Redes</v>
      </c>
      <c r="K27" s="98" t="s">
        <v>412</v>
      </c>
    </row>
    <row r="28" spans="3:11" x14ac:dyDescent="0.25">
      <c r="C28" s="141" t="s">
        <v>1562</v>
      </c>
      <c r="D28" s="158">
        <v>20</v>
      </c>
      <c r="E28" s="123">
        <v>600</v>
      </c>
      <c r="F28" s="97">
        <f t="shared" si="0"/>
        <v>12000</v>
      </c>
      <c r="G28" s="161" t="s">
        <v>129</v>
      </c>
      <c r="H28" s="142" t="s">
        <v>821</v>
      </c>
      <c r="I28" s="130" t="str">
        <f>VLOOKUP(H28,Presupuesto!$B$11:$C$565,2,0)</f>
        <v>PRODUCTOS PAPEL Y CARTON</v>
      </c>
      <c r="J28" s="98" t="str">
        <f t="shared" si="2"/>
        <v>Gobernabilidad y Procesos  de Gestión Descentralizada en Redes</v>
      </c>
      <c r="K28" s="98" t="s">
        <v>412</v>
      </c>
    </row>
    <row r="29" spans="3:11" x14ac:dyDescent="0.25">
      <c r="C29" s="141"/>
      <c r="D29" s="158"/>
      <c r="E29" s="123"/>
      <c r="F29" s="97">
        <f t="shared" si="0"/>
        <v>0</v>
      </c>
      <c r="G29" s="161"/>
      <c r="H29" s="142"/>
      <c r="I29" s="130" t="e">
        <f>VLOOKUP(H29,Presupuesto!$B$11:$C$565,2,0)</f>
        <v>#N/A</v>
      </c>
      <c r="J29" s="98" t="str">
        <f t="shared" si="2"/>
        <v>Gobernabilidad y Procesos  de Gestión Descentralizada en Redes</v>
      </c>
      <c r="K29" s="98" t="s">
        <v>412</v>
      </c>
    </row>
    <row r="30" spans="3:11" x14ac:dyDescent="0.25">
      <c r="C30" s="141"/>
      <c r="D30" s="158"/>
      <c r="E30" s="123"/>
      <c r="F30" s="97">
        <f t="shared" si="0"/>
        <v>0</v>
      </c>
      <c r="G30" s="161"/>
      <c r="H30" s="142"/>
      <c r="I30" s="130" t="e">
        <f>VLOOKUP(H30,Presupuesto!$B$11:$C$565,2,0)</f>
        <v>#N/A</v>
      </c>
      <c r="J30" s="98" t="str">
        <f t="shared" si="2"/>
        <v>Gobernabilidad y Procesos  de Gestión Descentralizada en Redes</v>
      </c>
      <c r="K30" s="98" t="s">
        <v>412</v>
      </c>
    </row>
    <row r="31" spans="3:11" x14ac:dyDescent="0.25">
      <c r="C31" s="141"/>
      <c r="D31" s="158"/>
      <c r="E31" s="123"/>
      <c r="F31" s="97">
        <f t="shared" si="0"/>
        <v>0</v>
      </c>
      <c r="G31" s="161"/>
      <c r="H31" s="142"/>
      <c r="I31" s="130" t="e">
        <f>VLOOKUP(H31,Presupuesto!$B$11:$C$565,2,0)</f>
        <v>#N/A</v>
      </c>
      <c r="J31" s="98" t="str">
        <f t="shared" si="2"/>
        <v>Gobernabilidad y Procesos  de Gestión Descentralizada en Redes</v>
      </c>
      <c r="K31" s="98" t="s">
        <v>412</v>
      </c>
    </row>
    <row r="32" spans="3:11" x14ac:dyDescent="0.25">
      <c r="C32" s="141"/>
      <c r="D32" s="158"/>
      <c r="E32" s="123"/>
      <c r="F32" s="97">
        <f t="shared" si="0"/>
        <v>0</v>
      </c>
      <c r="G32" s="161"/>
      <c r="H32" s="142"/>
      <c r="I32" s="130" t="e">
        <f>VLOOKUP(H32,Presupuesto!$B$11:$C$565,2,0)</f>
        <v>#N/A</v>
      </c>
      <c r="J32" s="98" t="str">
        <f t="shared" si="2"/>
        <v>Gobernabilidad y Procesos  de Gestión Descentralizada en Redes</v>
      </c>
      <c r="K32" s="98" t="s">
        <v>412</v>
      </c>
    </row>
    <row r="33" spans="3:11" x14ac:dyDescent="0.25">
      <c r="C33" s="141"/>
      <c r="D33" s="158"/>
      <c r="E33" s="123"/>
      <c r="F33" s="97">
        <f t="shared" si="0"/>
        <v>0</v>
      </c>
      <c r="G33" s="161"/>
      <c r="H33" s="142"/>
      <c r="I33" s="130" t="e">
        <f>VLOOKUP(H33,Presupuesto!$B$11:$C$565,2,0)</f>
        <v>#N/A</v>
      </c>
      <c r="J33" s="98" t="str">
        <f t="shared" si="2"/>
        <v>Gobernabilidad y Procesos  de Gestión Descentralizada en Redes</v>
      </c>
      <c r="K33" s="98" t="s">
        <v>412</v>
      </c>
    </row>
    <row r="34" spans="3:11" x14ac:dyDescent="0.25">
      <c r="C34" s="141"/>
      <c r="D34" s="158"/>
      <c r="E34" s="123"/>
      <c r="F34" s="97">
        <f t="shared" si="0"/>
        <v>0</v>
      </c>
      <c r="G34" s="161"/>
      <c r="H34" s="142"/>
      <c r="I34" s="130" t="e">
        <f>VLOOKUP(H34,Presupuesto!$B$11:$C$565,2,0)</f>
        <v>#N/A</v>
      </c>
      <c r="J34" s="98" t="str">
        <f t="shared" si="2"/>
        <v>Gobernabilidad y Procesos  de Gestión Descentralizada en Redes</v>
      </c>
      <c r="K34" s="98" t="s">
        <v>412</v>
      </c>
    </row>
    <row r="35" spans="3:11" x14ac:dyDescent="0.25">
      <c r="C35" s="141"/>
      <c r="D35" s="158"/>
      <c r="E35" s="123"/>
      <c r="F35" s="97">
        <f t="shared" si="0"/>
        <v>0</v>
      </c>
      <c r="G35" s="161"/>
      <c r="H35" s="142"/>
      <c r="I35" s="130" t="e">
        <f>VLOOKUP(H35,Presupuesto!$B$11:$C$565,2,0)</f>
        <v>#N/A</v>
      </c>
      <c r="J35" s="98" t="str">
        <f t="shared" si="2"/>
        <v>Gobernabilidad y Procesos  de Gestión Descentralizada en Redes</v>
      </c>
      <c r="K35" s="98" t="s">
        <v>412</v>
      </c>
    </row>
    <row r="36" spans="3:11" x14ac:dyDescent="0.25">
      <c r="C36" s="141"/>
      <c r="D36" s="158"/>
      <c r="E36" s="123"/>
      <c r="F36" s="97">
        <f t="shared" si="0"/>
        <v>0</v>
      </c>
      <c r="G36" s="161"/>
      <c r="H36" s="142"/>
      <c r="I36" s="130" t="e">
        <f>VLOOKUP(H36,Presupuesto!$B$11:$C$565,2,0)</f>
        <v>#N/A</v>
      </c>
      <c r="J36" s="98" t="str">
        <f t="shared" si="2"/>
        <v>Gobernabilidad y Procesos  de Gestión Descentralizada en Redes</v>
      </c>
      <c r="K36" s="98" t="s">
        <v>412</v>
      </c>
    </row>
    <row r="37" spans="3:11" x14ac:dyDescent="0.25">
      <c r="C37" s="141"/>
      <c r="D37" s="158"/>
      <c r="E37" s="123"/>
      <c r="F37" s="97">
        <f t="shared" si="0"/>
        <v>0</v>
      </c>
      <c r="G37" s="161"/>
      <c r="H37" s="142"/>
      <c r="I37" s="130" t="e">
        <f>VLOOKUP(H37,Presupuesto!$B$11:$C$565,2,0)</f>
        <v>#N/A</v>
      </c>
      <c r="J37" s="98" t="str">
        <f t="shared" si="2"/>
        <v>Gobernabilidad y Procesos  de Gestión Descentralizada en Redes</v>
      </c>
      <c r="K37" s="98" t="s">
        <v>412</v>
      </c>
    </row>
    <row r="38" spans="3:11" x14ac:dyDescent="0.25">
      <c r="C38" s="141"/>
      <c r="D38" s="158"/>
      <c r="E38" s="123"/>
      <c r="F38" s="97">
        <f t="shared" si="0"/>
        <v>0</v>
      </c>
      <c r="G38" s="161"/>
      <c r="H38" s="142"/>
      <c r="I38" s="130" t="e">
        <f>VLOOKUP(H38,Presupuesto!$B$11:$C$565,2,0)</f>
        <v>#N/A</v>
      </c>
      <c r="J38" s="98" t="str">
        <f t="shared" si="2"/>
        <v>Gobernabilidad y Procesos  de Gestión Descentralizada en Redes</v>
      </c>
      <c r="K38" s="98" t="s">
        <v>412</v>
      </c>
    </row>
    <row r="39" spans="3:11" x14ac:dyDescent="0.25">
      <c r="C39" s="143"/>
      <c r="D39" s="151"/>
      <c r="E39" s="118"/>
      <c r="F39" s="97">
        <f t="shared" ref="F39:F45" si="3">D39*E39</f>
        <v>0</v>
      </c>
      <c r="G39" s="161"/>
      <c r="H39" s="144"/>
      <c r="I39" s="130" t="e">
        <f>VLOOKUP(H39,Presupuesto!$B$11:$C$565,2,0)</f>
        <v>#N/A</v>
      </c>
      <c r="J39" s="98" t="str">
        <f t="shared" si="2"/>
        <v>Gobernabilidad y Procesos  de Gestión Descentralizada en Redes</v>
      </c>
      <c r="K39" s="98" t="s">
        <v>412</v>
      </c>
    </row>
    <row r="40" spans="3:11" x14ac:dyDescent="0.25">
      <c r="C40" s="143"/>
      <c r="D40" s="151"/>
      <c r="E40" s="118"/>
      <c r="F40" s="97">
        <f t="shared" si="3"/>
        <v>0</v>
      </c>
      <c r="G40" s="161"/>
      <c r="H40" s="144"/>
      <c r="I40" s="130" t="e">
        <f>VLOOKUP(H40,Presupuesto!$B$11:$C$565,2,0)</f>
        <v>#N/A</v>
      </c>
      <c r="J40" s="98" t="str">
        <f t="shared" si="2"/>
        <v>Gobernabilidad y Procesos  de Gestión Descentralizada en Redes</v>
      </c>
      <c r="K40" s="98" t="s">
        <v>412</v>
      </c>
    </row>
    <row r="41" spans="3:11" x14ac:dyDescent="0.25">
      <c r="C41" s="143"/>
      <c r="D41" s="151"/>
      <c r="E41" s="118"/>
      <c r="F41" s="97">
        <f t="shared" si="3"/>
        <v>0</v>
      </c>
      <c r="G41" s="161"/>
      <c r="H41" s="144"/>
      <c r="I41" s="130" t="e">
        <f>VLOOKUP(H41,Presupuesto!$B$11:$C$565,2,0)</f>
        <v>#N/A</v>
      </c>
      <c r="J41" s="98" t="str">
        <f t="shared" si="2"/>
        <v>Gobernabilidad y Procesos  de Gestión Descentralizada en Redes</v>
      </c>
      <c r="K41" s="98" t="s">
        <v>412</v>
      </c>
    </row>
    <row r="42" spans="3:11" x14ac:dyDescent="0.25">
      <c r="C42" s="143"/>
      <c r="D42" s="151"/>
      <c r="E42" s="118"/>
      <c r="F42" s="97">
        <f t="shared" si="3"/>
        <v>0</v>
      </c>
      <c r="G42" s="161"/>
      <c r="H42" s="144"/>
      <c r="I42" s="130" t="e">
        <f>VLOOKUP(H42,Presupuesto!$B$11:$C$565,2,0)</f>
        <v>#N/A</v>
      </c>
      <c r="J42" s="98" t="str">
        <f t="shared" si="2"/>
        <v>Gobernabilidad y Procesos  de Gestión Descentralizada en Redes</v>
      </c>
      <c r="K42" s="98" t="s">
        <v>412</v>
      </c>
    </row>
    <row r="43" spans="3:11" x14ac:dyDescent="0.25">
      <c r="C43" s="143"/>
      <c r="D43" s="151"/>
      <c r="E43" s="118"/>
      <c r="F43" s="97">
        <f t="shared" si="3"/>
        <v>0</v>
      </c>
      <c r="G43" s="161"/>
      <c r="H43" s="144"/>
      <c r="I43" s="130" t="e">
        <f>VLOOKUP(H43,Presupuesto!$B$11:$C$565,2,0)</f>
        <v>#N/A</v>
      </c>
      <c r="J43" s="98" t="str">
        <f t="shared" si="2"/>
        <v>Gobernabilidad y Procesos  de Gestión Descentralizada en Redes</v>
      </c>
      <c r="K43" s="98" t="s">
        <v>412</v>
      </c>
    </row>
    <row r="44" spans="3:11" x14ac:dyDescent="0.25">
      <c r="C44" s="143"/>
      <c r="D44" s="151"/>
      <c r="E44" s="118"/>
      <c r="F44" s="97">
        <f t="shared" si="3"/>
        <v>0</v>
      </c>
      <c r="G44" s="161"/>
      <c r="H44" s="144"/>
      <c r="I44" s="130" t="e">
        <f>VLOOKUP(H44,Presupuesto!$B$11:$C$565,2,0)</f>
        <v>#N/A</v>
      </c>
      <c r="J44" s="98" t="str">
        <f t="shared" si="2"/>
        <v>Gobernabilidad y Procesos  de Gestión Descentralizada en Redes</v>
      </c>
      <c r="K44" s="98" t="s">
        <v>412</v>
      </c>
    </row>
    <row r="45" spans="3:11" x14ac:dyDescent="0.25">
      <c r="C45" s="143"/>
      <c r="D45" s="151"/>
      <c r="E45" s="118"/>
      <c r="F45" s="97">
        <f t="shared" si="3"/>
        <v>0</v>
      </c>
      <c r="G45" s="161"/>
      <c r="H45" s="144"/>
      <c r="I45" s="130" t="e">
        <f>VLOOKUP(H45,Presupuesto!$B$11:$C$565,2,0)</f>
        <v>#N/A</v>
      </c>
      <c r="J45" s="98" t="str">
        <f t="shared" si="2"/>
        <v>Gobernabilidad y Procesos  de Gestión Descentralizada en Redes</v>
      </c>
      <c r="K45" s="98" t="s">
        <v>412</v>
      </c>
    </row>
    <row r="46" spans="3:11" x14ac:dyDescent="0.25">
      <c r="C46" s="143"/>
      <c r="D46" s="151"/>
      <c r="E46" s="118"/>
      <c r="F46" s="97">
        <f t="shared" si="0"/>
        <v>0</v>
      </c>
      <c r="G46" s="161"/>
      <c r="H46" s="144"/>
      <c r="I46" s="130" t="e">
        <f>VLOOKUP(H46,Presupuesto!$B$11:$C$565,2,0)</f>
        <v>#N/A</v>
      </c>
      <c r="J46" s="98" t="str">
        <f t="shared" si="2"/>
        <v>Gobernabilidad y Procesos  de Gestión Descentralizada en Redes</v>
      </c>
      <c r="K46" s="98" t="s">
        <v>412</v>
      </c>
    </row>
    <row r="47" spans="3:11" x14ac:dyDescent="0.25">
      <c r="C47" s="145"/>
      <c r="D47" s="151"/>
      <c r="E47" s="118"/>
      <c r="F47" s="97">
        <f t="shared" si="0"/>
        <v>0</v>
      </c>
      <c r="G47" s="161"/>
      <c r="H47" s="146"/>
      <c r="I47" s="130" t="e">
        <f>VLOOKUP(H47,Presupuesto!$B$11:$C$565,2,0)</f>
        <v>#N/A</v>
      </c>
      <c r="J47" s="98" t="str">
        <f t="shared" si="2"/>
        <v>Gobernabilidad y Procesos  de Gestión Descentralizada en Redes</v>
      </c>
      <c r="K47" s="98" t="s">
        <v>403</v>
      </c>
    </row>
    <row r="48" spans="3:11" x14ac:dyDescent="0.25">
      <c r="C48" s="145"/>
      <c r="D48" s="151"/>
      <c r="E48" s="118"/>
      <c r="F48" s="97">
        <f t="shared" si="0"/>
        <v>0</v>
      </c>
      <c r="G48" s="161"/>
      <c r="H48" s="146"/>
      <c r="I48" s="130" t="e">
        <f>VLOOKUP(H48,Presupuesto!$B$11:$C$565,2,0)</f>
        <v>#N/A</v>
      </c>
      <c r="J48" s="98" t="str">
        <f t="shared" si="2"/>
        <v>Gobernabilidad y Procesos  de Gestión Descentralizada en Redes</v>
      </c>
      <c r="K48" s="98" t="s">
        <v>412</v>
      </c>
    </row>
    <row r="49" spans="3:11" x14ac:dyDescent="0.25">
      <c r="C49" s="145"/>
      <c r="D49" s="151"/>
      <c r="E49" s="118"/>
      <c r="F49" s="97">
        <f t="shared" si="0"/>
        <v>0</v>
      </c>
      <c r="G49" s="161"/>
      <c r="H49" s="146"/>
      <c r="I49" s="130" t="e">
        <f>VLOOKUP(H49,Presupuesto!$B$11:$C$565,2,0)</f>
        <v>#N/A</v>
      </c>
      <c r="J49" s="98" t="str">
        <f t="shared" si="2"/>
        <v>Gobernabilidad y Procesos  de Gestión Descentralizada en Redes</v>
      </c>
      <c r="K49" s="98" t="s">
        <v>412</v>
      </c>
    </row>
    <row r="50" spans="3:11" x14ac:dyDescent="0.25">
      <c r="C50" s="145"/>
      <c r="D50" s="151"/>
      <c r="E50" s="118"/>
      <c r="F50" s="97">
        <f t="shared" si="0"/>
        <v>0</v>
      </c>
      <c r="G50" s="161"/>
      <c r="H50" s="146"/>
      <c r="I50" s="130" t="e">
        <f>VLOOKUP(H50,Presupuesto!$B$11:$C$565,2,0)</f>
        <v>#N/A</v>
      </c>
      <c r="J50" s="98" t="str">
        <f t="shared" si="2"/>
        <v>Gobernabilidad y Procesos  de Gestión Descentralizada en Redes</v>
      </c>
      <c r="K50" s="98" t="s">
        <v>412</v>
      </c>
    </row>
    <row r="51" spans="3:11" ht="15.75" thickBot="1" x14ac:dyDescent="0.3">
      <c r="C51" s="147"/>
      <c r="D51" s="159"/>
      <c r="E51" s="103"/>
      <c r="F51" s="105">
        <f t="shared" si="0"/>
        <v>0</v>
      </c>
      <c r="G51" s="162"/>
      <c r="H51" s="148"/>
      <c r="I51" s="132" t="e">
        <f>VLOOKUP(H51,Presupuesto!$B$11:$C$565,2,0)</f>
        <v>#N/A</v>
      </c>
      <c r="J51" s="106" t="str">
        <f t="shared" si="2"/>
        <v>Gobernabilidad y Procesos  de Gestión Descentralizada en Redes</v>
      </c>
      <c r="K51" s="124" t="s">
        <v>394</v>
      </c>
    </row>
    <row r="53" spans="3:11" ht="15.75" thickBot="1" x14ac:dyDescent="0.3">
      <c r="F53" s="90"/>
      <c r="G53" s="89"/>
      <c r="H53" s="90"/>
      <c r="I53" s="90"/>
    </row>
    <row r="54" spans="3:11" ht="15.75" thickBot="1" x14ac:dyDescent="0.3">
      <c r="C54" s="157" t="s">
        <v>53</v>
      </c>
      <c r="D54" s="374">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c r="F61" s="97">
        <f t="shared" ref="F61:F95" si="4">D61*E61</f>
        <v>0</v>
      </c>
      <c r="G61" s="161"/>
      <c r="H61" s="142"/>
      <c r="I61" s="130" t="e">
        <f>VLOOKUP(H61,Presupuesto!$B$11:$C$565,2,0)</f>
        <v>#N/A</v>
      </c>
      <c r="J61" s="219" t="s">
        <v>1479</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4">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1479</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4">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1479</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4">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1479</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1479</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4">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1479</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4">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1479</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4">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1479</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1479</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4">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1479</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4">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1479</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1479</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1479</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1479</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1479</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1479</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1479</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1479</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1479</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C115" zoomScale="86" zoomScaleNormal="86" workbookViewId="0">
      <selection activeCell="J21" sqref="J21"/>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2015-10-02T22:20:09Z</dcterms:modified>
</cp:coreProperties>
</file>